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70" windowHeight="6165" tabRatio="887" activeTab="12"/>
  </bookViews>
  <sheets>
    <sheet name="２①②③、３②（再掲）、４②③" sheetId="1" r:id="rId1"/>
    <sheet name="２②Ａ１" sheetId="2" r:id="rId2"/>
    <sheet name="２②Ａ２" sheetId="3" r:id="rId3"/>
    <sheet name="算定" sheetId="4" r:id="rId4"/>
    <sheet name="簡易算定" sheetId="5" r:id="rId5"/>
    <sheet name="２②Ｂ" sheetId="6" r:id="rId6"/>
    <sheet name="２②Ｃ" sheetId="7" r:id="rId7"/>
    <sheet name="２②Ｄ" sheetId="8" r:id="rId8"/>
    <sheet name="経営計画" sheetId="9" r:id="rId9"/>
    <sheet name="２③Ａ" sheetId="10" r:id="rId10"/>
    <sheet name="４②③Ａ" sheetId="11" r:id="rId11"/>
    <sheet name="４②③Ｂ" sheetId="12" r:id="rId12"/>
    <sheet name="集計用データ" sheetId="13" r:id="rId13"/>
    <sheet name="団体コード" sheetId="14" state="hidden" r:id="rId14"/>
  </sheets>
  <definedNames>
    <definedName name="_xlfn.AVERAGEIF" hidden="1">#NAME?</definedName>
    <definedName name="_xlfn.COUNTIFS" hidden="1">#NAME?</definedName>
    <definedName name="_xlnm.Print_Area" localSheetId="0">'２①②③、３②（再掲）、４②③'!$J$1:$BZ$69</definedName>
    <definedName name="_xlnm.Print_Area" localSheetId="1">'２②Ａ１'!$B$2:$O$22</definedName>
    <definedName name="_xlnm.Print_Area" localSheetId="2">'２②Ａ２'!$B$2:$Q$22</definedName>
    <definedName name="_xlnm.Print_Area" localSheetId="5">'２②Ｂ'!$B$2:$O$20</definedName>
    <definedName name="_xlnm.Print_Area" localSheetId="6">'２②Ｃ'!$B$2:$T$18</definedName>
    <definedName name="_xlnm.Print_Area" localSheetId="7">'２②Ｄ'!$B$2:$R$32</definedName>
    <definedName name="_xlnm.Print_Area" localSheetId="9">'２③Ａ'!$B$2:$M$43</definedName>
    <definedName name="_xlnm.Print_Area" localSheetId="10">'４②③Ａ'!$A$1:$M$28</definedName>
    <definedName name="_xlnm.Print_Area" localSheetId="11">'４②③Ｂ'!$A$4:$H$102</definedName>
    <definedName name="_xlnm.Print_Area" localSheetId="4">'簡易算定'!$B$2:$BH$66</definedName>
    <definedName name="_xlnm.Print_Area" localSheetId="8">'経営計画'!$A$1:$S$48</definedName>
    <definedName name="_xlnm.Print_Area" localSheetId="3">'算定'!$B$2:$BH$31</definedName>
    <definedName name="_xlnm.Print_Area" localSheetId="12">'集計用データ'!$J$1:$BZ$59</definedName>
    <definedName name="_xlnm.Print_Titles" localSheetId="0">'２①②③、３②（再掲）、４②③'!$A:$I</definedName>
    <definedName name="_xlnm.Print_Titles" localSheetId="11">'４②③Ｂ'!$1:$3</definedName>
    <definedName name="_xlnm.Print_Titles" localSheetId="8">'経営計画'!$A:$C</definedName>
    <definedName name="_xlnm.Print_Titles" localSheetId="12">'集計用データ'!$A:$I</definedName>
  </definedNames>
  <calcPr fullCalcOnLoad="1"/>
</workbook>
</file>

<file path=xl/comments1.xml><?xml version="1.0" encoding="utf-8"?>
<comments xmlns="http://schemas.openxmlformats.org/spreadsheetml/2006/main">
  <authors>
    <author>008557</author>
    <author>作成者</author>
  </authors>
  <commentList>
    <comment ref="C7" authorId="0">
      <text>
        <r>
          <rPr>
            <sz val="10"/>
            <rFont val="ＭＳ Ｐゴシック"/>
            <family val="3"/>
          </rPr>
          <t>市区町村名、一部事務組合名等を記入してください。都道府県分については「県分」（道府県であっても県分）と記入してください。</t>
        </r>
      </text>
    </comment>
    <comment ref="D7" authorId="0">
      <text>
        <r>
          <rPr>
            <sz val="10"/>
            <rFont val="ＭＳ Ｐゴシック"/>
            <family val="3"/>
          </rPr>
          <t>リストから該当するものを選択してください。
1 都道府県
2 政令市
3 市
4 特別区
5 町村
6 組合等（都道府県が加入するものに限る。）
7 組合等（6.以外のもの）</t>
        </r>
      </text>
    </comment>
    <comment ref="A7" authorId="0">
      <text>
        <r>
          <rPr>
            <sz val="10"/>
            <rFont val="ＭＳ Ｐゴシック"/>
            <family val="3"/>
          </rPr>
          <t xml:space="preserve">地方公共団体コード（6桁）を入力して下さい。
</t>
        </r>
      </text>
    </comment>
    <comment ref="H7" authorId="0">
      <text>
        <r>
          <rPr>
            <sz val="10"/>
            <rFont val="ＭＳ Ｐゴシック"/>
            <family val="3"/>
          </rPr>
          <t xml:space="preserve">リストから該当するものを選択してください。
1 公営企業に係る特別会計（宅地造成事業を行っている（＝販売用土地を保有している）ものを除く。）
2 宅地造成事業以外の事業と併せて宅地造成事業を行う公営企業に係る特別会計
3 宅地造成事業のみを行う公営企業に係る特別会計
</t>
        </r>
      </text>
    </comment>
    <comment ref="E7" authorId="0">
      <text>
        <r>
          <rPr>
            <sz val="10"/>
            <rFont val="ＭＳ Ｐゴシック"/>
            <family val="3"/>
          </rPr>
          <t>一部事務組合等にあっては、記入不要です。</t>
        </r>
      </text>
    </comment>
    <comment ref="W8" authorId="0">
      <text>
        <r>
          <rPr>
            <sz val="10"/>
            <rFont val="ＭＳ Ｐゴシック"/>
            <family val="3"/>
          </rPr>
          <t>宅造なし(1)+(2)-(3)
宅造あり(1)+(2)-(3)+(4)+(5)</t>
        </r>
      </text>
    </comment>
    <comment ref="W28" authorId="0">
      <text>
        <r>
          <rPr>
            <sz val="10"/>
            <rFont val="ＭＳ Ｐゴシック"/>
            <family val="3"/>
          </rPr>
          <t>宅造なし(1)+(2)-(3)
宅造あり(1)+(2)-(3)-(3')+(4)+(5)</t>
        </r>
      </text>
    </comment>
    <comment ref="BW8" authorId="0">
      <text>
        <r>
          <rPr>
            <sz val="10"/>
            <rFont val="ＭＳ Ｐゴシック"/>
            <family val="3"/>
          </rPr>
          <t>(A-B)-(C-D+E)-a</t>
        </r>
      </text>
    </comment>
    <comment ref="BW28" authorId="0">
      <text>
        <r>
          <rPr>
            <sz val="10"/>
            <rFont val="ＭＳ Ｐゴシック"/>
            <family val="3"/>
          </rPr>
          <t>A-(B+C)-a</t>
        </r>
      </text>
    </comment>
    <comment ref="G52" authorId="0">
      <text>
        <r>
          <rPr>
            <sz val="10"/>
            <rFont val="ＭＳ Ｐゴシック"/>
            <family val="3"/>
          </rPr>
          <t>リストから該当するものを選択してください。
① 国民健康保険
② 介護保険
③ 後期高齢者医療
④ 農業共済
⑤ 老人保健医療
⑥ 介護サービス
⑦ 駐車場
⑧ 交通災害共済
⑨ 公営競技
⑩ 有料道路</t>
        </r>
      </text>
    </comment>
    <comment ref="G27" authorId="0">
      <text>
        <r>
          <rPr>
            <sz val="10"/>
            <rFont val="ＭＳ Ｐゴシック"/>
            <family val="3"/>
          </rPr>
          <t xml:space="preserve">リストから該当するものを選択してください。
① 水道
② 簡易水道
③ 工業用水道
④ 軌道・自動車運送・鉄道・船舶運航
⑤ 電気
⑥ ガス
⑦ 港湾整備
⑧ 病院
⑨ 市場
⑩ と畜場
⑪ 宅地造成
⑫ 下水道
⑬ 観光施設
⑭ その他法適用事業
</t>
        </r>
      </text>
    </comment>
    <comment ref="G7" authorId="0">
      <text>
        <r>
          <rPr>
            <sz val="10"/>
            <rFont val="ＭＳ Ｐゴシック"/>
            <family val="3"/>
          </rPr>
          <t xml:space="preserve">リストから該当するものを選択してください。
① 水道
② 簡易水道
③ 工業用水道
④ 軌道・自動車運送・鉄道・船舶運航
⑤ 電気
⑥ ガス
⑦ 港湾整備
⑧ 病院
⑨ 市場
⑩ と畜場
⑪ 宅地造成
⑫ 下水道
⑬ 観光施設
⑭ その他法適用事業
</t>
        </r>
      </text>
    </comment>
    <comment ref="Y8" authorId="0">
      <text>
        <r>
          <rPr>
            <sz val="10"/>
            <rFont val="ＭＳ Ｐゴシック"/>
            <family val="3"/>
          </rPr>
          <t>資金不足額は負の値で表示されます。</t>
        </r>
      </text>
    </comment>
    <comment ref="Y28" authorId="0">
      <text>
        <r>
          <rPr>
            <sz val="10"/>
            <rFont val="ＭＳ Ｐゴシック"/>
            <family val="3"/>
          </rPr>
          <t>資金不足額は負の値で表示されます。</t>
        </r>
      </text>
    </comment>
    <comment ref="Z8" authorId="0">
      <text>
        <r>
          <rPr>
            <sz val="10"/>
            <rFont val="ＭＳ Ｐゴシック"/>
            <family val="3"/>
          </rPr>
          <t xml:space="preserve">資金不足額は正の値で表示されます。
</t>
        </r>
      </text>
    </comment>
    <comment ref="Z28" authorId="0">
      <text>
        <r>
          <rPr>
            <sz val="10"/>
            <rFont val="ＭＳ Ｐゴシック"/>
            <family val="3"/>
          </rPr>
          <t xml:space="preserve">資金不足額は正の値で表示されます。
</t>
        </r>
      </text>
    </comment>
    <comment ref="AH5" authorId="0">
      <text>
        <r>
          <rPr>
            <sz val="10"/>
            <rFont val="ＭＳ Ｐゴシック"/>
            <family val="3"/>
          </rPr>
          <t>令第３条第１項の規定による資金の不足額が生じていない公営企業にあっては、記入不要です。</t>
        </r>
      </text>
    </comment>
    <comment ref="AH25" authorId="0">
      <text>
        <r>
          <rPr>
            <sz val="10"/>
            <rFont val="ＭＳ Ｐゴシック"/>
            <family val="3"/>
          </rPr>
          <t>令第３条第１項の規定による資金の不足額が生じていない公営企業にあっては、記入不要です。</t>
        </r>
      </text>
    </comment>
    <comment ref="BB8" authorId="0">
      <text>
        <r>
          <rPr>
            <sz val="10"/>
            <rFont val="ＭＳ Ｐゴシック"/>
            <family val="3"/>
          </rPr>
          <t>４②③Ａ表により算定した値を記入してください。
当該年度の前年度において元金償還金がない特別会計にあっては、記入不要です。</t>
        </r>
      </text>
    </comment>
    <comment ref="BC8" authorId="0">
      <text>
        <r>
          <rPr>
            <sz val="10"/>
            <rFont val="ＭＳ Ｐゴシック"/>
            <family val="3"/>
          </rPr>
          <t>当該年度の前年度において元金償還金がない特別会計にあっては、記入不要です。</t>
        </r>
      </text>
    </comment>
    <comment ref="BC28" authorId="0">
      <text>
        <r>
          <rPr>
            <sz val="10"/>
            <rFont val="ＭＳ Ｐゴシック"/>
            <family val="3"/>
          </rPr>
          <t>当該年度の前年度において元金償還金がない特別会計にあっては、記入不要です。</t>
        </r>
      </text>
    </comment>
    <comment ref="BC53" authorId="0">
      <text>
        <r>
          <rPr>
            <sz val="10"/>
            <rFont val="ＭＳ Ｐゴシック"/>
            <family val="3"/>
          </rPr>
          <t>当該年度の前年度において元金償還金がない特別会計にあっては、記入不要です。</t>
        </r>
      </text>
    </comment>
    <comment ref="H27" authorId="0">
      <text>
        <r>
          <rPr>
            <sz val="10"/>
            <rFont val="ＭＳ Ｐゴシック"/>
            <family val="3"/>
          </rPr>
          <t xml:space="preserve">リストから該当するものを選択してください。
1 公営企業に係る特別会計（宅地造成事業を行っている（＝販売用土地を保有している）ものを除く。）
2 宅地造成事業以外の事業と併せて宅地造成事業を行う公営企業に係る特別会計
3 宅地造成事業のみを行う公営企業に係る特別会計
</t>
        </r>
      </text>
    </comment>
    <comment ref="X8" authorId="0">
      <text>
        <r>
          <rPr>
            <sz val="10"/>
            <rFont val="ＭＳ Ｐゴシック"/>
            <family val="3"/>
          </rPr>
          <t>「２②表　解消可能資金不足額」により算定した金額が自動的に記入されます。</t>
        </r>
      </text>
    </comment>
    <comment ref="A5" authorId="0">
      <text>
        <r>
          <rPr>
            <sz val="10"/>
            <rFont val="ＭＳ Ｐゴシック"/>
            <family val="3"/>
          </rPr>
          <t>都道府県名、市区町村名等を記入すると地方公共団体コードが自動表示されます（一部事務組合名等を除く。）。</t>
        </r>
      </text>
    </comment>
    <comment ref="X28" authorId="0">
      <text>
        <r>
          <rPr>
            <sz val="10"/>
            <rFont val="ＭＳ Ｐゴシック"/>
            <family val="3"/>
          </rPr>
          <t>「２②表　解消可能資金不足額」により算定した金額が自動的に記入されます。</t>
        </r>
      </text>
    </comment>
    <comment ref="T8" authorId="0">
      <text>
        <r>
          <rPr>
            <sz val="10"/>
            <rFont val="ＭＳ Ｐゴシック"/>
            <family val="3"/>
          </rPr>
          <t>「２③表　宅地造成事業に係る土地収入見込額等」における「(6)土地評価差額」が自動的に記入されます。</t>
        </r>
      </text>
    </comment>
    <comment ref="T28" authorId="0">
      <text>
        <r>
          <rPr>
            <sz val="10"/>
            <rFont val="ＭＳ Ｐゴシック"/>
            <family val="3"/>
          </rPr>
          <t>「２③表　宅地造成事業に係る土地収入見込額等」における「(5)土地収入見込額」が自動的に記入されます。</t>
        </r>
      </text>
    </comment>
    <comment ref="AI8" authorId="0">
      <text>
        <r>
          <rPr>
            <sz val="10"/>
            <rFont val="ＭＳ Ｐゴシック"/>
            <family val="3"/>
          </rPr>
          <t>２②Ａ１表により算定した金額を記入してください。</t>
        </r>
      </text>
    </comment>
    <comment ref="AI28" authorId="0">
      <text>
        <r>
          <rPr>
            <sz val="10"/>
            <rFont val="ＭＳ Ｐゴシック"/>
            <family val="3"/>
          </rPr>
          <t>２②Ａ１表により算定した金額を記入してください。</t>
        </r>
      </text>
    </comment>
    <comment ref="AJ8" authorId="0">
      <text>
        <r>
          <rPr>
            <sz val="10"/>
            <rFont val="ＭＳ Ｐゴシック"/>
            <family val="3"/>
          </rPr>
          <t>２②Ｂ表により算定した金額を記入してください。</t>
        </r>
      </text>
    </comment>
    <comment ref="AK28" authorId="0">
      <text>
        <r>
          <rPr>
            <sz val="10"/>
            <rFont val="ＭＳ Ｐゴシック"/>
            <family val="3"/>
          </rPr>
          <t>２②Ｃ表により算定した金額を記入してください。</t>
        </r>
      </text>
    </comment>
    <comment ref="AL8" authorId="0">
      <text>
        <r>
          <rPr>
            <sz val="10"/>
            <rFont val="ＭＳ Ｐゴシック"/>
            <family val="3"/>
          </rPr>
          <t>２②Ｄ表により算定した金額を記入してください。</t>
        </r>
      </text>
    </comment>
    <comment ref="AL28" authorId="0">
      <text>
        <r>
          <rPr>
            <sz val="10"/>
            <rFont val="ＭＳ Ｐゴシック"/>
            <family val="3"/>
          </rPr>
          <t>２②Ｄ表により算定した金額を記入してください。</t>
        </r>
      </text>
    </comment>
    <comment ref="AM8" authorId="0">
      <text>
        <r>
          <rPr>
            <sz val="10"/>
            <rFont val="ＭＳ Ｐゴシック"/>
            <family val="3"/>
          </rPr>
          <t>２②Ｄ表により算定した金額を記入してください。</t>
        </r>
      </text>
    </comment>
    <comment ref="AM28" authorId="0">
      <text>
        <r>
          <rPr>
            <sz val="10"/>
            <rFont val="ＭＳ Ｐゴシック"/>
            <family val="3"/>
          </rPr>
          <t>２②Ｄ表により算定した金額を記入してください。</t>
        </r>
      </text>
    </comment>
    <comment ref="AQ5" authorId="0">
      <text>
        <r>
          <rPr>
            <sz val="10"/>
            <rFont val="ＭＳ Ｐゴシック"/>
            <family val="3"/>
          </rPr>
          <t>２③Ａ表における特別会計ごとの合計値を転記してください。</t>
        </r>
      </text>
    </comment>
    <comment ref="AQ25" authorId="0">
      <text>
        <r>
          <rPr>
            <sz val="10"/>
            <rFont val="ＭＳ Ｐゴシック"/>
            <family val="3"/>
          </rPr>
          <t>２③Ａ表における特別会計ごとの合計値を転記してください。</t>
        </r>
      </text>
    </comment>
    <comment ref="BB28" authorId="0">
      <text>
        <r>
          <rPr>
            <sz val="10"/>
            <rFont val="ＭＳ Ｐゴシック"/>
            <family val="3"/>
          </rPr>
          <t>４②③Ａ表により算定した値を記入してください。
当該年度の前年度において元金償還金がない特別会計にあっては、記入不要です。</t>
        </r>
      </text>
    </comment>
    <comment ref="BB53" authorId="0">
      <text>
        <r>
          <rPr>
            <sz val="10"/>
            <rFont val="ＭＳ Ｐゴシック"/>
            <family val="3"/>
          </rPr>
          <t>４②③Ａ表により算定した値を記入してください。
当該年度の前年度において元金償還金がない特別会計にあっては、記入不要です。</t>
        </r>
      </text>
    </comment>
    <comment ref="BF8" authorId="0">
      <text>
        <r>
          <rPr>
            <sz val="10"/>
            <rFont val="ＭＳ Ｐゴシック"/>
            <family val="3"/>
          </rPr>
          <t>４②③Ｂ表により算定した金額を記入してください。</t>
        </r>
      </text>
    </comment>
    <comment ref="BF28" authorId="0">
      <text>
        <r>
          <rPr>
            <sz val="10"/>
            <rFont val="ＭＳ Ｐゴシック"/>
            <family val="3"/>
          </rPr>
          <t>４②③Ｂ表により算定した金額を記入してください。</t>
        </r>
      </text>
    </comment>
    <comment ref="AW7" authorId="1">
      <text>
        <r>
          <rPr>
            <sz val="10"/>
            <rFont val="ＭＳ Ｐゴシック"/>
            <family val="3"/>
          </rPr>
          <t>３②表により算定した金額を記入してください。
一部事務組合等にあっては、記入不要です。</t>
        </r>
      </text>
    </comment>
    <comment ref="AW27" authorId="1">
      <text>
        <r>
          <rPr>
            <sz val="10"/>
            <rFont val="ＭＳ Ｐゴシック"/>
            <family val="3"/>
          </rPr>
          <t>３②表により算定した金額を記入してください。
一部事務組合等にあっては、記入不要です。</t>
        </r>
      </text>
    </comment>
  </commentList>
</comments>
</file>

<file path=xl/comments12.xml><?xml version="1.0" encoding="utf-8"?>
<comments xmlns="http://schemas.openxmlformats.org/spreadsheetml/2006/main">
  <authors>
    <author>008557</author>
  </authors>
  <commentList>
    <comment ref="C69" authorId="0">
      <text>
        <r>
          <rPr>
            <sz val="10"/>
            <rFont val="ＭＳ Ｐゴシック"/>
            <family val="3"/>
          </rPr>
          <t>法適・非適：
32表2行9列(32表1行60列+32表2行1列+32表2行9列）
（ただし、供用開始前や据置期間中の地方債がある等の事情により決算統計の数値を用いることが不適当である場合においては、必ずしも上記算式の割合によらなくても構わない。）</t>
        </r>
      </text>
    </comment>
    <comment ref="B69" authorId="0">
      <text>
        <r>
          <rPr>
            <sz val="10"/>
            <rFont val="ＭＳ Ｐゴシック"/>
            <family val="3"/>
          </rPr>
          <t>法適・非適：
32表2行1列／(32表1行60列+32表2行1列+32表2行9列）
（ただし、供用開始前や据置期間中の地方債がある等の事情により決算統計の数値を用いることが不適当である場合においては、必ずしも上記算式の割合によらなくても構わない。）</t>
        </r>
      </text>
    </comment>
    <comment ref="C68" authorId="0">
      <text>
        <r>
          <rPr>
            <sz val="10"/>
            <rFont val="ＭＳ Ｐゴシック"/>
            <family val="3"/>
          </rPr>
          <t>企業債残高全額（5行目以降の臨時措置分から特別措置分までの各欄に係るものを除く）－臨財債残高</t>
        </r>
      </text>
    </comment>
    <comment ref="B68" authorId="0">
      <text>
        <r>
          <rPr>
            <sz val="10"/>
            <rFont val="ＭＳ Ｐゴシック"/>
            <family val="3"/>
          </rPr>
          <t>企業債残高全額（5行目以降の臨時措置分から特別措置分までの各欄に係るものを除く）－臨財債残高</t>
        </r>
      </text>
    </comment>
    <comment ref="B52" authorId="0">
      <text>
        <r>
          <rPr>
            <sz val="10"/>
            <rFont val="ＭＳ Ｐゴシック"/>
            <family val="3"/>
          </rPr>
          <t>「簡易水道の建設改良に要する経費（臨時措置分・補正分）」に係る現在高を除く。</t>
        </r>
      </text>
    </comment>
    <comment ref="E8" authorId="0">
      <text>
        <r>
          <rPr>
            <sz val="10"/>
            <rFont val="ＭＳ Ｐゴシック"/>
            <family val="3"/>
          </rPr>
          <t>直接入力</t>
        </r>
      </text>
    </comment>
    <comment ref="D8" authorId="0">
      <text>
        <r>
          <rPr>
            <sz val="10"/>
            <rFont val="ＭＳ Ｐゴシック"/>
            <family val="3"/>
          </rPr>
          <t>直接入力</t>
        </r>
      </text>
    </comment>
    <comment ref="C8" authorId="0">
      <text>
        <r>
          <rPr>
            <sz val="10"/>
            <rFont val="ＭＳ Ｐゴシック"/>
            <family val="3"/>
          </rPr>
          <t>直接入力</t>
        </r>
      </text>
    </comment>
    <comment ref="B8" authorId="0">
      <text>
        <r>
          <rPr>
            <sz val="10"/>
            <rFont val="ＭＳ Ｐゴシック"/>
            <family val="3"/>
          </rPr>
          <t xml:space="preserve">直接入力
</t>
        </r>
      </text>
    </comment>
  </commentList>
</comments>
</file>

<file path=xl/comments13.xml><?xml version="1.0" encoding="utf-8"?>
<comments xmlns="http://schemas.openxmlformats.org/spreadsheetml/2006/main">
  <authors>
    <author>作成者</author>
    <author>008557</author>
  </authors>
  <commentList>
    <comment ref="AH1" authorId="0">
      <text>
        <r>
          <rPr>
            <sz val="10"/>
            <rFont val="ＭＳ Ｐゴシック"/>
            <family val="3"/>
          </rPr>
          <t>令第３条第１項の規定による資金の不足額が生じていない公営企業にあっては、記入不要です。</t>
        </r>
      </text>
    </comment>
    <comment ref="D3" authorId="0">
      <text>
        <r>
          <rPr>
            <sz val="10"/>
            <rFont val="ＭＳ Ｐゴシック"/>
            <family val="3"/>
          </rPr>
          <t>リストから該当するものを選択してください。
1 都道府県
2 政令市
3 市
4 特別区
5 町村
6 組合等（都道府県が加入するものに限る。）
7 組合等（6.以外のもの）</t>
        </r>
      </text>
    </comment>
    <comment ref="G3" authorId="0">
      <text>
        <r>
          <rPr>
            <sz val="10"/>
            <rFont val="ＭＳ Ｐゴシック"/>
            <family val="3"/>
          </rPr>
          <t xml:space="preserve">リストから該当するものを選択してください。
① 水道
② 簡易水道
③ 工業用水道
④ 軌道・自動車運送・鉄道・船舶運航
⑤ 電気
⑥ ガス
⑦ 港湾整備
⑧ 病院
⑨ 市場
⑩ と畜場
⑪ 宅地造成
⑫ 下水道
⑬ 観光施設
⑭ その他法適用事業
</t>
        </r>
      </text>
    </comment>
    <comment ref="C4" authorId="0">
      <text>
        <r>
          <rPr>
            <sz val="10"/>
            <rFont val="ＭＳ Ｐゴシック"/>
            <family val="3"/>
          </rPr>
          <t>合名等を記入してください。都道府県分については「県分」（道府県であっても県分）と記入してください。</t>
        </r>
      </text>
    </comment>
    <comment ref="W4" authorId="0">
      <text>
        <r>
          <rPr>
            <sz val="10"/>
            <rFont val="ＭＳ Ｐゴシック"/>
            <family val="3"/>
          </rPr>
          <t>宅造なし(1)+(2)-(3)
宅造あり(1)+(2)-(3)+(4)+(5)</t>
        </r>
      </text>
    </comment>
    <comment ref="Y4" authorId="0">
      <text>
        <r>
          <rPr>
            <sz val="10"/>
            <rFont val="ＭＳ Ｐゴシック"/>
            <family val="3"/>
          </rPr>
          <t>資金不足額は負の値で表示されます。</t>
        </r>
      </text>
    </comment>
    <comment ref="Z4" authorId="0">
      <text>
        <r>
          <rPr>
            <sz val="10"/>
            <rFont val="ＭＳ Ｐゴシック"/>
            <family val="3"/>
          </rPr>
          <t xml:space="preserve">資金不足額は正の値で表示されます。
</t>
        </r>
      </text>
    </comment>
    <comment ref="BC4" authorId="0">
      <text>
        <r>
          <rPr>
            <sz val="10"/>
            <rFont val="ＭＳ Ｐゴシック"/>
            <family val="3"/>
          </rPr>
          <t>当該年度の前年度において元金償還金がない特別会計にあっては、記入不要です。</t>
        </r>
      </text>
    </comment>
    <comment ref="BW4" authorId="0">
      <text>
        <r>
          <rPr>
            <sz val="10"/>
            <rFont val="ＭＳ Ｐゴシック"/>
            <family val="3"/>
          </rPr>
          <t>(A-B)-(C-D+E)-a</t>
        </r>
      </text>
    </comment>
    <comment ref="D5" authorId="0">
      <text>
        <r>
          <rPr>
            <sz val="10"/>
            <rFont val="ＭＳ Ｐゴシック"/>
            <family val="3"/>
          </rPr>
          <t>リストから該当するものを選択してください。
1 都道府県
2 政令市
3 市
4 特別区
5 町村
6 組合等（都道府県が加入するものに限る。）
7 組合等（6.以外のもの）</t>
        </r>
      </text>
    </comment>
    <comment ref="G5" authorId="0">
      <text>
        <r>
          <rPr>
            <sz val="10"/>
            <rFont val="ＭＳ Ｐゴシック"/>
            <family val="3"/>
          </rPr>
          <t xml:space="preserve">リストから該当するものを選択してください。
① 水道
② 簡易水道
③ 工業用水道
④ 軌道・自動車運送・鉄道・船舶運航
⑤ 電気
⑥ ガス
⑦ 港湾整備
⑧ 病院
⑨ 市場
⑩ と畜場
⑪ 宅地造成
⑫ 下水道
⑬ 観光施設
⑭ その他法適用事業
</t>
        </r>
      </text>
    </comment>
    <comment ref="C6" authorId="0">
      <text>
        <r>
          <rPr>
            <sz val="10"/>
            <rFont val="ＭＳ Ｐゴシック"/>
            <family val="3"/>
          </rPr>
          <t>合名等を記入してください。都道府県分については「県分」（道府県であっても県分）と記入してください。</t>
        </r>
      </text>
    </comment>
    <comment ref="W6" authorId="0">
      <text>
        <r>
          <rPr>
            <sz val="10"/>
            <rFont val="ＭＳ Ｐゴシック"/>
            <family val="3"/>
          </rPr>
          <t>宅造なし(1)+(2)-(3)
宅造あり(1)+(2)-(3)-(3')+(4)+(5)</t>
        </r>
      </text>
    </comment>
    <comment ref="Y6" authorId="0">
      <text>
        <r>
          <rPr>
            <sz val="10"/>
            <rFont val="ＭＳ Ｐゴシック"/>
            <family val="3"/>
          </rPr>
          <t>資金不足額は負の値で表示されます。</t>
        </r>
      </text>
    </comment>
    <comment ref="Z6" authorId="0">
      <text>
        <r>
          <rPr>
            <sz val="10"/>
            <rFont val="ＭＳ Ｐゴシック"/>
            <family val="3"/>
          </rPr>
          <t xml:space="preserve">資金不足額は正の値で表示されます。
</t>
        </r>
      </text>
    </comment>
    <comment ref="BC6" authorId="0">
      <text>
        <r>
          <rPr>
            <sz val="10"/>
            <rFont val="ＭＳ Ｐゴシック"/>
            <family val="3"/>
          </rPr>
          <t>当該年度の前年度において元金償還金がない特別会計にあっては、記入不要です。</t>
        </r>
      </text>
    </comment>
    <comment ref="BW6" authorId="0">
      <text>
        <r>
          <rPr>
            <sz val="10"/>
            <rFont val="ＭＳ Ｐゴシック"/>
            <family val="3"/>
          </rPr>
          <t>A-(B+C)-a</t>
        </r>
      </text>
    </comment>
    <comment ref="D7" authorId="0">
      <text>
        <r>
          <rPr>
            <sz val="10"/>
            <rFont val="ＭＳ Ｐゴシック"/>
            <family val="3"/>
          </rPr>
          <t>リストから該当するものを選択してください。
1 都道府県
2 政令市
3 市
4 特別区
5 町村
6 組合等（都道府県が加入するものに限る。）
7 組合等（6.以外のもの）</t>
        </r>
      </text>
    </comment>
    <comment ref="G7" authorId="0">
      <text>
        <r>
          <rPr>
            <sz val="10"/>
            <rFont val="ＭＳ Ｐゴシック"/>
            <family val="3"/>
          </rPr>
          <t>リストから該当するものを選択してください。
① 国民健康保険
② 介護保険
③ 後期高齢者医療
④ 農業共済
⑤ 老人保健医療
⑥ 介護サービス
⑦ 駐車場
⑧ 交通災害共済
⑨ 公営競技
⑩ 有料道路</t>
        </r>
      </text>
    </comment>
    <comment ref="C8" authorId="0">
      <text>
        <r>
          <rPr>
            <sz val="10"/>
            <rFont val="ＭＳ Ｐゴシック"/>
            <family val="3"/>
          </rPr>
          <t>合名等を記入してください。都道府県分については「県分」（道府県であっても県分）と記入してください。</t>
        </r>
      </text>
    </comment>
    <comment ref="BC8" authorId="0">
      <text>
        <r>
          <rPr>
            <sz val="10"/>
            <rFont val="ＭＳ Ｐゴシック"/>
            <family val="3"/>
          </rPr>
          <t>当該年度の前年度において元金償還金がない特別会計にあっては、記入不要です。</t>
        </r>
      </text>
    </comment>
    <comment ref="H3" authorId="1">
      <text>
        <r>
          <rPr>
            <sz val="10"/>
            <rFont val="ＭＳ Ｐゴシック"/>
            <family val="3"/>
          </rPr>
          <t xml:space="preserve">リストから該当するものを選択してください。
1 公営企業に係る特別会計（宅地造成事業を行っている（＝販売用土地を保有している）ものを除く。）
2 宅地造成事業以外の事業と併せて宅地造成事業を行う公営企業に係る特別会計
3 宅地造成事業のみを行う公営企業に係る特別会計
</t>
        </r>
      </text>
    </comment>
    <comment ref="H5" authorId="1">
      <text>
        <r>
          <rPr>
            <sz val="10"/>
            <rFont val="ＭＳ Ｐゴシック"/>
            <family val="3"/>
          </rPr>
          <t xml:space="preserve">リストから該当するものを選択してください。
1 公営企業に係る特別会計（宅地造成事業を行っている（＝販売用土地を保有している）ものを除く。）
2 宅地造成事業以外の事業と併せて宅地造成事業を行う公営企業に係る特別会計
3 宅地造成事業のみを行う公営企業に係る特別会計
</t>
        </r>
      </text>
    </comment>
    <comment ref="X4" authorId="1">
      <text>
        <r>
          <rPr>
            <sz val="10"/>
            <rFont val="ＭＳ Ｐゴシック"/>
            <family val="3"/>
          </rPr>
          <t>「２②表　解消可能資金不足額」により算定した金額が自動的に記入されます。</t>
        </r>
      </text>
    </comment>
    <comment ref="X6" authorId="1">
      <text>
        <r>
          <rPr>
            <sz val="10"/>
            <rFont val="ＭＳ Ｐゴシック"/>
            <family val="3"/>
          </rPr>
          <t>「２②表　解消可能資金不足額」により算定した金額が自動的に記入されます。</t>
        </r>
      </text>
    </comment>
    <comment ref="T4" authorId="1">
      <text>
        <r>
          <rPr>
            <sz val="10"/>
            <rFont val="ＭＳ Ｐゴシック"/>
            <family val="3"/>
          </rPr>
          <t>「２③表　宅地造成事業に係る土地収入見込額等」における「(6)土地評価差額」が自動的に記入されます。</t>
        </r>
      </text>
    </comment>
    <comment ref="T6" authorId="1">
      <text>
        <r>
          <rPr>
            <sz val="10"/>
            <rFont val="ＭＳ Ｐゴシック"/>
            <family val="3"/>
          </rPr>
          <t>「２③表　宅地造成事業に係る土地収入見込額等」における「(5)土地収入見込額」が自動的に記入されます。</t>
        </r>
      </text>
    </comment>
    <comment ref="AI4" authorId="1">
      <text>
        <r>
          <rPr>
            <sz val="10"/>
            <rFont val="ＭＳ Ｐゴシック"/>
            <family val="3"/>
          </rPr>
          <t>２②Ａ１表により算定した金額を記入してください。</t>
        </r>
      </text>
    </comment>
    <comment ref="AI6" authorId="1">
      <text>
        <r>
          <rPr>
            <sz val="10"/>
            <rFont val="ＭＳ Ｐゴシック"/>
            <family val="3"/>
          </rPr>
          <t>２②Ａ１表により算定した金額を記入してください。</t>
        </r>
      </text>
    </comment>
    <comment ref="AJ4" authorId="1">
      <text>
        <r>
          <rPr>
            <sz val="10"/>
            <rFont val="ＭＳ Ｐゴシック"/>
            <family val="3"/>
          </rPr>
          <t>２②Ｂ表により算定した金額を記入してください。</t>
        </r>
      </text>
    </comment>
    <comment ref="AK6" authorId="1">
      <text>
        <r>
          <rPr>
            <sz val="10"/>
            <rFont val="ＭＳ Ｐゴシック"/>
            <family val="3"/>
          </rPr>
          <t>２②Ｃ表により算定した金額を記入してください。</t>
        </r>
      </text>
    </comment>
    <comment ref="AL4" authorId="1">
      <text>
        <r>
          <rPr>
            <sz val="10"/>
            <rFont val="ＭＳ Ｐゴシック"/>
            <family val="3"/>
          </rPr>
          <t>２②Ｄ表により算定した金額を記入してください。</t>
        </r>
      </text>
    </comment>
    <comment ref="AL6" authorId="1">
      <text>
        <r>
          <rPr>
            <sz val="10"/>
            <rFont val="ＭＳ Ｐゴシック"/>
            <family val="3"/>
          </rPr>
          <t>２②Ｄ表により算定した金額を記入してください。</t>
        </r>
      </text>
    </comment>
    <comment ref="AM4" authorId="1">
      <text>
        <r>
          <rPr>
            <sz val="10"/>
            <rFont val="ＭＳ Ｐゴシック"/>
            <family val="3"/>
          </rPr>
          <t>２②Ｄ表により算定した金額を記入してください。</t>
        </r>
      </text>
    </comment>
    <comment ref="AM6" authorId="1">
      <text>
        <r>
          <rPr>
            <sz val="10"/>
            <rFont val="ＭＳ Ｐゴシック"/>
            <family val="3"/>
          </rPr>
          <t>２②Ｄ表により算定した金額を記入してください。</t>
        </r>
      </text>
    </comment>
    <comment ref="AQ1" authorId="1">
      <text>
        <r>
          <rPr>
            <sz val="10"/>
            <rFont val="ＭＳ Ｐゴシック"/>
            <family val="3"/>
          </rPr>
          <t>２③Ａ表における特別会計ごとの合計値を転記してください。</t>
        </r>
      </text>
    </comment>
    <comment ref="BB4" authorId="1">
      <text>
        <r>
          <rPr>
            <sz val="10"/>
            <rFont val="ＭＳ Ｐゴシック"/>
            <family val="3"/>
          </rPr>
          <t>４②③Ａ表により算定した値を記入してください。
当該年度の前年度において元金償還金がない特別会計にあっては、記入不要です。</t>
        </r>
      </text>
    </comment>
    <comment ref="BB6" authorId="1">
      <text>
        <r>
          <rPr>
            <sz val="10"/>
            <rFont val="ＭＳ Ｐゴシック"/>
            <family val="3"/>
          </rPr>
          <t>４②③Ａ表により算定した値を記入してください。
当該年度の前年度において元金償還金がない特別会計にあっては、記入不要です。</t>
        </r>
      </text>
    </comment>
    <comment ref="BB8" authorId="1">
      <text>
        <r>
          <rPr>
            <sz val="10"/>
            <rFont val="ＭＳ Ｐゴシック"/>
            <family val="3"/>
          </rPr>
          <t>４②③Ａ表により算定した値を記入してください。
当該年度の前年度において元金償還金がない特別会計にあっては、記入不要です。</t>
        </r>
      </text>
    </comment>
    <comment ref="BF4" authorId="1">
      <text>
        <r>
          <rPr>
            <sz val="10"/>
            <rFont val="ＭＳ Ｐゴシック"/>
            <family val="3"/>
          </rPr>
          <t>４②③Ｂ表により算定した金額を記入してください。</t>
        </r>
      </text>
    </comment>
    <comment ref="BF6" authorId="1">
      <text>
        <r>
          <rPr>
            <sz val="10"/>
            <rFont val="ＭＳ Ｐゴシック"/>
            <family val="3"/>
          </rPr>
          <t>４②③Ｂ表により算定した金額を記入してください。</t>
        </r>
      </text>
    </comment>
    <comment ref="E3" authorId="1">
      <text>
        <r>
          <rPr>
            <sz val="10"/>
            <rFont val="ＭＳ Ｐゴシック"/>
            <family val="3"/>
          </rPr>
          <t>一部事務組合等にあっては、記入不要です。</t>
        </r>
      </text>
    </comment>
    <comment ref="E5" authorId="1">
      <text>
        <r>
          <rPr>
            <sz val="10"/>
            <rFont val="ＭＳ Ｐゴシック"/>
            <family val="3"/>
          </rPr>
          <t>一部事務組合等にあっては、記入不要です。</t>
        </r>
      </text>
    </comment>
    <comment ref="E7" authorId="1">
      <text>
        <r>
          <rPr>
            <sz val="10"/>
            <rFont val="ＭＳ Ｐゴシック"/>
            <family val="3"/>
          </rPr>
          <t>一部事務組合等にあっては、記入不要です。</t>
        </r>
      </text>
    </comment>
    <comment ref="AW3" authorId="0">
      <text>
        <r>
          <rPr>
            <sz val="10"/>
            <rFont val="ＭＳ Ｐゴシック"/>
            <family val="3"/>
          </rPr>
          <t>３②表により算定した金額を記入してください。
一部事務組合等にあっては、記入不要です。</t>
        </r>
      </text>
    </comment>
    <comment ref="AW5" authorId="0">
      <text>
        <r>
          <rPr>
            <sz val="10"/>
            <rFont val="ＭＳ Ｐゴシック"/>
            <family val="3"/>
          </rPr>
          <t>３②表により算定した金額を記入してください。
一部事務組合等にあっては、記入不要です。</t>
        </r>
      </text>
    </comment>
  </commentList>
</comments>
</file>

<file path=xl/sharedStrings.xml><?xml version="1.0" encoding="utf-8"?>
<sst xmlns="http://schemas.openxmlformats.org/spreadsheetml/2006/main" count="7893" uniqueCount="4283">
  <si>
    <t>歳入額 s</t>
  </si>
  <si>
    <t>算入地方債</t>
  </si>
  <si>
    <t>歳出額</t>
  </si>
  <si>
    <t>(5)</t>
  </si>
  <si>
    <t>(4)</t>
  </si>
  <si>
    <t>(3)</t>
  </si>
  <si>
    <t>特別会計名</t>
  </si>
  <si>
    <t>法適用企業</t>
  </si>
  <si>
    <t>控除額 c</t>
  </si>
  <si>
    <t>控除未払金等 b</t>
  </si>
  <si>
    <t>流動負債 a</t>
  </si>
  <si>
    <t>地方債の名称</t>
  </si>
  <si>
    <t>流動負債</t>
  </si>
  <si>
    <t>固定負債</t>
  </si>
  <si>
    <t>流動資産</t>
  </si>
  <si>
    <t>合計</t>
  </si>
  <si>
    <t>固定資産</t>
  </si>
  <si>
    <t>未売出土地収入見込額</t>
  </si>
  <si>
    <t>地方債現在高</t>
  </si>
  <si>
    <t>（合計）</t>
  </si>
  <si>
    <t>令３条１項２号ロ</t>
  </si>
  <si>
    <t>令３条１項２号イ</t>
  </si>
  <si>
    <t>(合計)</t>
  </si>
  <si>
    <t>借入資本金</t>
  </si>
  <si>
    <t>都道府県名</t>
  </si>
  <si>
    <t>法適</t>
  </si>
  <si>
    <t>非適</t>
  </si>
  <si>
    <t>事業</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</si>
  <si>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</si>
  <si>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</si>
  <si>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</si>
  <si>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</si>
  <si>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</si>
  <si>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</si>
  <si>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</si>
  <si>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</si>
  <si>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</si>
  <si>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</si>
  <si>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</si>
  <si>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</si>
  <si>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</si>
  <si>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</si>
  <si>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</si>
  <si>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</si>
  <si>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</si>
  <si>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</si>
  <si>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</si>
  <si>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</si>
  <si>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</si>
  <si>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</si>
  <si>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</si>
  <si>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</si>
  <si>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</si>
  <si>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</si>
  <si>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</si>
  <si>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</si>
  <si>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</si>
  <si>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</si>
  <si>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</si>
  <si>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</si>
  <si>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</si>
  <si>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</si>
  <si>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</si>
  <si>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</si>
  <si>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</si>
  <si>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</si>
  <si>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</si>
  <si>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</si>
  <si>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</si>
  <si>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</si>
  <si>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</si>
  <si>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</si>
  <si>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</si>
  <si>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</si>
  <si>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</si>
  <si>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</si>
  <si>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</si>
  <si>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</si>
  <si>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</si>
  <si>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</si>
  <si>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</si>
  <si>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</si>
  <si>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</si>
  <si>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</si>
  <si>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</si>
  <si>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</si>
  <si>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</si>
  <si>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</si>
  <si>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</si>
  <si>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</si>
  <si>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</si>
  <si>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</si>
  <si>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</si>
  <si>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</si>
  <si>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</si>
  <si>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</si>
  <si>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</si>
  <si>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</si>
  <si>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</si>
  <si>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</si>
  <si>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</si>
  <si>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</si>
  <si>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</si>
  <si>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</si>
  <si>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</si>
  <si>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</si>
  <si>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</si>
  <si>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</si>
  <si>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</si>
  <si>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</si>
  <si>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</si>
  <si>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</si>
  <si>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</si>
  <si>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</si>
  <si>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</si>
  <si>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</si>
  <si>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</si>
  <si>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</si>
  <si>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</si>
  <si>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</si>
  <si>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</si>
  <si>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</si>
  <si>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</si>
  <si>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</si>
  <si>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</si>
  <si>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</si>
  <si>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</si>
  <si>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</si>
  <si>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</si>
  <si>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</si>
  <si>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</si>
  <si>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</si>
  <si>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</si>
  <si>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</si>
  <si>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</si>
  <si>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</si>
  <si>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</si>
  <si>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</si>
  <si>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</si>
  <si>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</si>
  <si>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</si>
  <si>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</si>
  <si>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</si>
  <si>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</si>
  <si>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</si>
  <si>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</si>
  <si>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</si>
  <si>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</si>
  <si>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</si>
  <si>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</si>
  <si>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</si>
  <si>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</si>
  <si>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</si>
  <si>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</si>
  <si>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</si>
  <si>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</si>
  <si>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</si>
  <si>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</si>
  <si>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</si>
  <si>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</si>
  <si>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</si>
  <si>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</si>
  <si>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</si>
  <si>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</si>
  <si>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</si>
  <si>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</si>
  <si>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</si>
  <si>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</si>
  <si>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</si>
  <si>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</si>
  <si>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</si>
  <si>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</si>
  <si>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</si>
  <si>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</si>
  <si>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</si>
  <si>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</si>
  <si>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</si>
  <si>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</si>
  <si>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</si>
  <si>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</si>
  <si>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</si>
  <si>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</si>
  <si>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</si>
  <si>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</si>
  <si>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</si>
  <si>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</si>
  <si>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</si>
  <si>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</si>
  <si>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</si>
  <si>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</si>
  <si>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</si>
  <si>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</si>
  <si>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</si>
  <si>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</si>
  <si>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</si>
  <si>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</si>
  <si>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</si>
  <si>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</si>
  <si>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</si>
  <si>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</si>
  <si>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</si>
  <si>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</si>
  <si>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</si>
  <si>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</si>
  <si>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</si>
  <si>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</si>
  <si>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</si>
  <si>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</si>
  <si>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</si>
  <si>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</si>
  <si>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</si>
  <si>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</si>
  <si>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</si>
  <si>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</si>
  <si>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</si>
  <si>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</si>
  <si>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</si>
  <si>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</si>
  <si>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</si>
  <si>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</si>
  <si>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</si>
  <si>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</si>
  <si>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</si>
  <si>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</si>
  <si>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</si>
  <si>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</si>
  <si>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</si>
  <si>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</si>
  <si>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</si>
  <si>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</si>
  <si>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</si>
  <si>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</si>
  <si>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</si>
  <si>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</si>
  <si>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</si>
  <si>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</si>
  <si>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</si>
  <si>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</si>
  <si>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</si>
  <si>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</si>
  <si>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</si>
  <si>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</si>
  <si>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</si>
  <si>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</si>
  <si>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</si>
  <si>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</si>
  <si>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</si>
  <si>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014397</t>
  </si>
  <si>
    <t>幌加内町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</si>
  <si>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</si>
  <si>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</si>
  <si>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</si>
  <si>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</si>
  <si>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</si>
  <si>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</si>
  <si>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</si>
  <si>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</si>
  <si>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</si>
  <si>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</si>
  <si>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</si>
  <si>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</si>
  <si>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</si>
  <si>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</si>
  <si>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</si>
  <si>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</si>
  <si>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</si>
  <si>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</si>
  <si>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</si>
  <si>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</si>
  <si>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</si>
  <si>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</si>
  <si>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</si>
  <si>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</si>
  <si>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</si>
  <si>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</si>
  <si>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</si>
  <si>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</si>
  <si>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</si>
  <si>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</si>
  <si>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</si>
  <si>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</si>
  <si>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</si>
  <si>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</si>
  <si>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</si>
  <si>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</si>
  <si>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014818</t>
  </si>
  <si>
    <t>増毛町</t>
  </si>
  <si>
    <t>014826</t>
  </si>
  <si>
    <t>小平町</t>
  </si>
  <si>
    <t>014834</t>
  </si>
  <si>
    <t>苫前町</t>
  </si>
  <si>
    <t>014842</t>
  </si>
  <si>
    <t>羽幌町</t>
  </si>
  <si>
    <t>014851</t>
  </si>
  <si>
    <t>初山別村</t>
  </si>
  <si>
    <t>014869</t>
  </si>
  <si>
    <t>遠別町</t>
  </si>
  <si>
    <t>014877</t>
  </si>
  <si>
    <t>天塩町</t>
  </si>
  <si>
    <t>014885</t>
  </si>
  <si>
    <t>幌延町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</si>
  <si>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</si>
  <si>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</si>
  <si>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</si>
  <si>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</si>
  <si>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</si>
  <si>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</si>
  <si>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</si>
  <si>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</si>
  <si>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</si>
  <si>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</si>
  <si>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</si>
  <si>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</si>
  <si>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</si>
  <si>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</si>
  <si>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</si>
  <si>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</si>
  <si>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</si>
  <si>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</si>
  <si>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</si>
  <si>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</si>
  <si>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</si>
  <si>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</si>
  <si>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</si>
  <si>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</si>
  <si>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</si>
  <si>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</si>
  <si>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</si>
  <si>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</si>
  <si>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</si>
  <si>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</si>
  <si>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</si>
  <si>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</si>
  <si>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</si>
  <si>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</si>
  <si>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015580</t>
  </si>
  <si>
    <t>上湧別町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</si>
  <si>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</si>
  <si>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</si>
  <si>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</si>
  <si>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</si>
  <si>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</si>
  <si>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</si>
  <si>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</si>
  <si>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</si>
  <si>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</si>
  <si>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</si>
  <si>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</si>
  <si>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</si>
  <si>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</si>
  <si>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</si>
  <si>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</si>
  <si>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</si>
  <si>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</si>
  <si>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</si>
  <si>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</si>
  <si>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</si>
  <si>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</si>
  <si>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</si>
  <si>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</si>
  <si>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</si>
  <si>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</si>
  <si>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</si>
  <si>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</si>
  <si>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</si>
  <si>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</si>
  <si>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</si>
  <si>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</si>
  <si>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</si>
  <si>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</si>
  <si>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</si>
  <si>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</si>
  <si>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</si>
  <si>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</si>
  <si>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</si>
  <si>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</si>
  <si>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</si>
  <si>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</si>
  <si>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</si>
  <si>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</si>
  <si>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</si>
  <si>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</si>
  <si>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</si>
  <si>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</si>
  <si>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</si>
  <si>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</si>
  <si>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</si>
  <si>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</si>
  <si>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</si>
  <si>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</si>
  <si>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</si>
  <si>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</si>
  <si>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</si>
  <si>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</si>
  <si>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</si>
  <si>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</si>
  <si>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</si>
  <si>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</si>
  <si>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</si>
  <si>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</si>
  <si>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</si>
  <si>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</si>
  <si>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</si>
  <si>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</si>
  <si>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</si>
  <si>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</si>
  <si>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</si>
  <si>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</si>
  <si>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</si>
  <si>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</si>
  <si>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</si>
  <si>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</si>
  <si>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</si>
  <si>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</si>
  <si>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</si>
  <si>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</si>
  <si>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</si>
  <si>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</si>
  <si>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</si>
  <si>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</si>
  <si>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</si>
  <si>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</si>
  <si>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</si>
  <si>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</si>
  <si>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</si>
  <si>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</si>
  <si>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</si>
  <si>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</si>
  <si>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</si>
  <si>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</si>
  <si>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</si>
  <si>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</si>
  <si>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</si>
  <si>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</si>
  <si>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</si>
  <si>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</si>
  <si>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</si>
  <si>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</si>
  <si>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</si>
  <si>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</si>
  <si>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</si>
  <si>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</si>
  <si>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</si>
  <si>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</si>
  <si>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</si>
  <si>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</si>
  <si>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</si>
  <si>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</si>
  <si>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</si>
  <si>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</si>
  <si>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</si>
  <si>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</si>
  <si>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</si>
  <si>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</si>
  <si>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</si>
  <si>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</si>
  <si>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</si>
  <si>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</si>
  <si>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</si>
  <si>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</si>
  <si>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</si>
  <si>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</si>
  <si>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</si>
  <si>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</si>
  <si>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</si>
  <si>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</si>
  <si>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</si>
  <si>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</si>
  <si>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</si>
  <si>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</si>
  <si>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</si>
  <si>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</si>
  <si>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</si>
  <si>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</si>
  <si>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</si>
  <si>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</si>
  <si>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</si>
  <si>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</si>
  <si>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</si>
  <si>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</si>
  <si>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</si>
  <si>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</si>
  <si>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</si>
  <si>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</si>
  <si>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</si>
  <si>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</si>
  <si>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</si>
  <si>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</si>
  <si>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</si>
  <si>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</si>
  <si>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</si>
  <si>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</si>
  <si>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</si>
  <si>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</si>
  <si>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</si>
  <si>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</si>
  <si>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</si>
  <si>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</si>
  <si>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</si>
  <si>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</si>
  <si>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</si>
  <si>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</si>
  <si>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</si>
  <si>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</si>
  <si>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</si>
  <si>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</si>
  <si>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</si>
  <si>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</si>
  <si>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</si>
  <si>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</si>
  <si>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</si>
  <si>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</si>
  <si>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</si>
  <si>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</si>
  <si>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</si>
  <si>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</si>
  <si>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</si>
  <si>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</si>
  <si>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</si>
  <si>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</si>
  <si>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</si>
  <si>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</si>
  <si>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</si>
  <si>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</si>
  <si>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</si>
  <si>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</si>
  <si>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</si>
  <si>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</si>
  <si>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</si>
  <si>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</si>
  <si>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</si>
  <si>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</si>
  <si>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</si>
  <si>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</si>
  <si>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</si>
  <si>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</si>
  <si>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</si>
  <si>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</si>
  <si>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</si>
  <si>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</si>
  <si>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</si>
  <si>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</si>
  <si>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</si>
  <si>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</si>
  <si>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</si>
  <si>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</si>
  <si>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</si>
  <si>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033057</t>
  </si>
  <si>
    <t>滝沢村</t>
  </si>
  <si>
    <t>033219</t>
  </si>
  <si>
    <t>紫波町</t>
  </si>
  <si>
    <t>033227</t>
  </si>
  <si>
    <t>矢巾町</t>
  </si>
  <si>
    <t>033669</t>
  </si>
  <si>
    <t>西和賀町</t>
  </si>
  <si>
    <t>033812</t>
  </si>
  <si>
    <t>金ヶ崎町</t>
  </si>
  <si>
    <t>034029</t>
  </si>
  <si>
    <t>平泉町</t>
  </si>
  <si>
    <t>034223</t>
  </si>
  <si>
    <t>藤沢町</t>
  </si>
  <si>
    <t>034410</t>
  </si>
  <si>
    <t>住田町</t>
  </si>
  <si>
    <t>034614</t>
  </si>
  <si>
    <t>大槌町</t>
  </si>
  <si>
    <t>034827</t>
  </si>
  <si>
    <t>山田町</t>
  </si>
  <si>
    <t>034835</t>
  </si>
  <si>
    <t>岩泉町</t>
  </si>
  <si>
    <t>034843</t>
  </si>
  <si>
    <t>田野畑村</t>
  </si>
  <si>
    <t>034851</t>
  </si>
  <si>
    <t>普代村</t>
  </si>
  <si>
    <t>034878</t>
  </si>
  <si>
    <t>川井村</t>
  </si>
  <si>
    <t>035017</t>
  </si>
  <si>
    <t>軽米町</t>
  </si>
  <si>
    <t>035033</t>
  </si>
  <si>
    <t>野田村</t>
  </si>
  <si>
    <t>035068</t>
  </si>
  <si>
    <t>九戸村</t>
  </si>
  <si>
    <t>035076</t>
  </si>
  <si>
    <t>洋野町</t>
  </si>
  <si>
    <t>035246</t>
  </si>
  <si>
    <t>一戸町</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</si>
  <si>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</si>
  <si>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</si>
  <si>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</si>
  <si>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</si>
  <si>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</si>
  <si>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</si>
  <si>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</si>
  <si>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</si>
  <si>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</si>
  <si>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</si>
  <si>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</si>
  <si>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</si>
  <si>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</si>
  <si>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</si>
  <si>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</si>
  <si>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</si>
  <si>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</si>
  <si>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</si>
  <si>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</si>
  <si>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</si>
  <si>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</si>
  <si>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</si>
  <si>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</si>
  <si>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</si>
  <si>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</si>
  <si>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</si>
  <si>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</si>
  <si>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</si>
  <si>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</si>
  <si>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</si>
  <si>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</si>
  <si>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</si>
  <si>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</si>
  <si>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</si>
  <si>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</si>
  <si>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</si>
  <si>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</si>
  <si>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</si>
  <si>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</si>
  <si>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</si>
  <si>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</si>
  <si>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</si>
  <si>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</si>
  <si>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</si>
  <si>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</si>
  <si>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</si>
  <si>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</si>
  <si>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</si>
  <si>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</si>
  <si>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</si>
  <si>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</si>
  <si>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</si>
  <si>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</si>
  <si>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</si>
  <si>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044237</t>
  </si>
  <si>
    <t>富谷町</t>
  </si>
  <si>
    <t>044245</t>
  </si>
  <si>
    <t>大衡村</t>
  </si>
  <si>
    <t>044440</t>
  </si>
  <si>
    <t>色麻町</t>
  </si>
  <si>
    <t>044458</t>
  </si>
  <si>
    <t>加美町</t>
  </si>
  <si>
    <t>045012</t>
  </si>
  <si>
    <t>涌谷町</t>
  </si>
  <si>
    <t>045055</t>
  </si>
  <si>
    <t>美里町</t>
  </si>
  <si>
    <t>045811</t>
  </si>
  <si>
    <t>女川町</t>
  </si>
  <si>
    <t>046035</t>
  </si>
  <si>
    <t>本吉町</t>
  </si>
  <si>
    <t>046060</t>
  </si>
  <si>
    <t>南三陸町</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</si>
  <si>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</si>
  <si>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</si>
  <si>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</si>
  <si>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</si>
  <si>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</si>
  <si>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</si>
  <si>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</si>
  <si>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</si>
  <si>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</si>
  <si>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</si>
  <si>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</si>
  <si>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</si>
  <si>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</si>
  <si>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</si>
  <si>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</si>
  <si>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</si>
  <si>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</si>
  <si>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</si>
  <si>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</si>
  <si>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</si>
  <si>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</si>
  <si>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</si>
  <si>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</si>
  <si>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</si>
  <si>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</si>
  <si>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</si>
  <si>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</si>
  <si>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</si>
  <si>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</si>
  <si>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</si>
  <si>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</si>
  <si>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</si>
  <si>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</si>
  <si>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</si>
  <si>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</si>
  <si>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</si>
  <si>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</si>
  <si>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</si>
  <si>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</si>
  <si>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</si>
  <si>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</si>
  <si>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</si>
  <si>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</si>
  <si>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</si>
  <si>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</si>
  <si>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</si>
  <si>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</si>
  <si>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</si>
  <si>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</si>
  <si>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</si>
  <si>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</si>
  <si>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</si>
  <si>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</si>
  <si>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</si>
  <si>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</si>
  <si>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</si>
  <si>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</si>
  <si>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</si>
  <si>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</si>
  <si>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</si>
  <si>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</si>
  <si>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</si>
  <si>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</si>
  <si>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</si>
  <si>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</si>
  <si>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</si>
  <si>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</si>
  <si>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</si>
  <si>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</si>
  <si>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</si>
  <si>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</si>
  <si>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</si>
  <si>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</si>
  <si>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</si>
  <si>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</si>
  <si>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</si>
  <si>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</si>
  <si>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</si>
  <si>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</si>
  <si>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</si>
  <si>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</si>
  <si>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</si>
  <si>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</si>
  <si>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</si>
  <si>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</si>
  <si>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</si>
  <si>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</si>
  <si>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</si>
  <si>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</si>
  <si>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</si>
  <si>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</si>
  <si>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</si>
  <si>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</si>
  <si>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</si>
  <si>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</si>
  <si>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</si>
  <si>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</si>
  <si>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</si>
  <si>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</si>
  <si>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</si>
  <si>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</si>
  <si>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</si>
  <si>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</si>
  <si>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</si>
  <si>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</si>
  <si>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</si>
  <si>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</si>
  <si>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</si>
  <si>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</si>
  <si>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</si>
  <si>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</si>
  <si>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</si>
  <si>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</si>
  <si>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</si>
  <si>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</si>
  <si>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</si>
  <si>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</si>
  <si>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</si>
  <si>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</si>
  <si>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</si>
  <si>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</si>
  <si>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</si>
  <si>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</si>
  <si>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</si>
  <si>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</si>
  <si>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</si>
  <si>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</si>
  <si>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</si>
  <si>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</si>
  <si>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</si>
  <si>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</si>
  <si>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</si>
  <si>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</si>
  <si>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</si>
  <si>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</si>
  <si>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</si>
  <si>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</si>
  <si>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</si>
  <si>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</si>
  <si>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</si>
  <si>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</si>
  <si>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</si>
  <si>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</si>
  <si>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</si>
  <si>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</si>
  <si>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</si>
  <si>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</si>
  <si>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</si>
  <si>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</si>
  <si>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</si>
  <si>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</si>
  <si>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</si>
  <si>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</si>
  <si>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</si>
  <si>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</si>
  <si>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</si>
  <si>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</si>
  <si>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</si>
  <si>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</si>
  <si>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</si>
  <si>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</si>
  <si>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</si>
  <si>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</si>
  <si>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</si>
  <si>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</si>
  <si>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</si>
  <si>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</si>
  <si>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</si>
  <si>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</si>
  <si>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</si>
  <si>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</si>
  <si>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</si>
  <si>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</si>
  <si>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</si>
  <si>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</si>
  <si>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</si>
  <si>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</si>
  <si>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</si>
  <si>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</si>
  <si>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</si>
  <si>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</si>
  <si>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</si>
  <si>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</si>
  <si>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</si>
  <si>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</si>
  <si>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</si>
  <si>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</si>
  <si>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</si>
  <si>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</si>
  <si>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</si>
  <si>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</si>
  <si>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</si>
  <si>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</si>
  <si>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</si>
  <si>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</si>
  <si>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</si>
  <si>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</si>
  <si>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</si>
  <si>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</si>
  <si>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</si>
  <si>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</si>
  <si>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</si>
  <si>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</si>
  <si>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</si>
  <si>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</si>
  <si>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</si>
  <si>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</si>
  <si>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</si>
  <si>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</si>
  <si>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</si>
  <si>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</si>
  <si>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</si>
  <si>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</si>
  <si>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</si>
  <si>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</si>
  <si>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</si>
  <si>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</si>
  <si>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</si>
  <si>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</si>
  <si>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</si>
  <si>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</si>
  <si>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</si>
  <si>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</si>
  <si>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</si>
  <si>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</si>
  <si>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</si>
  <si>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</si>
  <si>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</si>
  <si>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</si>
  <si>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</si>
  <si>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</si>
  <si>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</si>
  <si>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</si>
  <si>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</si>
  <si>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</si>
  <si>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</si>
  <si>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</si>
  <si>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水戸市</t>
  </si>
  <si>
    <t>082023</t>
  </si>
  <si>
    <t>日立市</t>
  </si>
  <si>
    <t>082031</t>
  </si>
  <si>
    <t>土浦市</t>
  </si>
  <si>
    <t>082040</t>
  </si>
  <si>
    <t>古河市</t>
  </si>
  <si>
    <t>082058</t>
  </si>
  <si>
    <t>石岡市</t>
  </si>
  <si>
    <t>082074</t>
  </si>
  <si>
    <t>結城市</t>
  </si>
  <si>
    <t>082082</t>
  </si>
  <si>
    <t>龍ヶ崎市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</si>
  <si>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</si>
  <si>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</si>
  <si>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</si>
  <si>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</si>
  <si>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</si>
  <si>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</si>
  <si>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</si>
  <si>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</si>
  <si>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</si>
  <si>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</si>
  <si>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</si>
  <si>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</si>
  <si>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</si>
  <si>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</si>
  <si>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</si>
  <si>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</si>
  <si>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</si>
  <si>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</si>
  <si>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</si>
  <si>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</si>
  <si>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</si>
  <si>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</si>
  <si>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</si>
  <si>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</si>
  <si>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</si>
  <si>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</si>
  <si>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</si>
  <si>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</si>
  <si>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</si>
  <si>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</si>
  <si>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</si>
  <si>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</si>
  <si>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</si>
  <si>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</si>
  <si>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</si>
  <si>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</si>
  <si>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</si>
  <si>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</si>
  <si>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</si>
  <si>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</si>
  <si>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</si>
  <si>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</si>
  <si>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</si>
  <si>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</si>
  <si>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</si>
  <si>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</si>
  <si>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</si>
  <si>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</si>
  <si>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</si>
  <si>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</si>
  <si>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</si>
  <si>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</si>
  <si>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</si>
  <si>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</si>
  <si>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</si>
  <si>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</si>
  <si>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</si>
  <si>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</si>
  <si>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</si>
  <si>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</si>
  <si>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</si>
  <si>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</si>
  <si>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</si>
  <si>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</si>
  <si>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</si>
  <si>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</si>
  <si>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</si>
  <si>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</si>
  <si>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</si>
  <si>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</si>
  <si>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</si>
  <si>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</si>
  <si>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</si>
  <si>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</si>
  <si>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</si>
  <si>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</si>
  <si>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</si>
  <si>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</si>
  <si>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</si>
  <si>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</si>
  <si>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</si>
  <si>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</si>
  <si>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</si>
  <si>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</si>
  <si>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</si>
  <si>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</si>
  <si>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</si>
  <si>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</si>
  <si>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</si>
  <si>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</si>
  <si>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</si>
  <si>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</si>
  <si>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</si>
  <si>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</si>
  <si>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</si>
  <si>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</si>
  <si>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</si>
  <si>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</si>
  <si>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</si>
  <si>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</si>
  <si>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</si>
  <si>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</si>
  <si>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</si>
  <si>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</si>
  <si>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093211</t>
  </si>
  <si>
    <t>西方町</t>
  </si>
  <si>
    <t>二宮町</t>
  </si>
  <si>
    <t>093424</t>
  </si>
  <si>
    <t>益子町</t>
  </si>
  <si>
    <t>093432</t>
  </si>
  <si>
    <t>茂木町</t>
  </si>
  <si>
    <t>093441</t>
  </si>
  <si>
    <t>市貝町</t>
  </si>
  <si>
    <t>093459</t>
  </si>
  <si>
    <t>芳賀町</t>
  </si>
  <si>
    <t>093611</t>
  </si>
  <si>
    <t>壬生町</t>
  </si>
  <si>
    <t>093645</t>
  </si>
  <si>
    <t>野木町</t>
  </si>
  <si>
    <t>093653</t>
  </si>
  <si>
    <t>大平町</t>
  </si>
  <si>
    <t>093661</t>
  </si>
  <si>
    <t>藤岡町</t>
  </si>
  <si>
    <t>093670</t>
  </si>
  <si>
    <t>岩舟町</t>
  </si>
  <si>
    <t>093688</t>
  </si>
  <si>
    <t>都賀町</t>
  </si>
  <si>
    <t>093840</t>
  </si>
  <si>
    <t>塩谷町</t>
  </si>
  <si>
    <t>093866</t>
  </si>
  <si>
    <t>高根沢町</t>
  </si>
  <si>
    <t>094072</t>
  </si>
  <si>
    <t>那須町</t>
  </si>
  <si>
    <t>094111</t>
  </si>
  <si>
    <t>那珂川町</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</si>
  <si>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</si>
  <si>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</si>
  <si>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</si>
  <si>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</si>
  <si>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</si>
  <si>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</si>
  <si>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</si>
  <si>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</si>
  <si>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</si>
  <si>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</si>
  <si>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</si>
  <si>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</si>
  <si>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</si>
  <si>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</si>
  <si>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</si>
  <si>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</si>
  <si>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</si>
  <si>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</si>
  <si>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</si>
  <si>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</si>
  <si>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</si>
  <si>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</si>
  <si>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</si>
  <si>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</si>
  <si>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103039</t>
  </si>
  <si>
    <t>富士見村</t>
  </si>
  <si>
    <t>103446</t>
  </si>
  <si>
    <t>榛東村</t>
  </si>
  <si>
    <t>103454</t>
  </si>
  <si>
    <t>吉岡町</t>
  </si>
  <si>
    <t>103632</t>
  </si>
  <si>
    <t>吉井町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</si>
  <si>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</si>
  <si>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</si>
  <si>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</si>
  <si>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</si>
  <si>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</si>
  <si>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</si>
  <si>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</si>
  <si>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</si>
  <si>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</si>
  <si>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</si>
  <si>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</si>
  <si>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</si>
  <si>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</si>
  <si>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</si>
  <si>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</si>
  <si>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</si>
  <si>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</si>
  <si>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</si>
  <si>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104272</t>
  </si>
  <si>
    <t>六合村</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</si>
  <si>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</si>
  <si>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</si>
  <si>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</si>
  <si>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</si>
  <si>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</si>
  <si>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</si>
  <si>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</si>
  <si>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</si>
  <si>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</si>
  <si>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</si>
  <si>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</si>
  <si>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</si>
  <si>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</si>
  <si>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</si>
  <si>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</si>
  <si>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</si>
  <si>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</si>
  <si>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</si>
  <si>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</si>
  <si>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</si>
  <si>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</si>
  <si>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</si>
  <si>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</si>
  <si>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</si>
  <si>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</si>
  <si>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</si>
  <si>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</si>
  <si>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</si>
  <si>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</si>
  <si>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</si>
  <si>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</si>
  <si>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</si>
  <si>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</si>
  <si>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</si>
  <si>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</si>
  <si>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</si>
  <si>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</si>
  <si>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</si>
  <si>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</si>
  <si>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</si>
  <si>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</si>
  <si>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</si>
  <si>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</si>
  <si>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</si>
  <si>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</si>
  <si>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</si>
  <si>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</si>
  <si>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</si>
  <si>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</si>
  <si>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</si>
  <si>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</si>
  <si>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</si>
  <si>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</si>
  <si>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</si>
  <si>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</si>
  <si>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</si>
  <si>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</si>
  <si>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</si>
  <si>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</si>
  <si>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</si>
  <si>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</si>
  <si>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</si>
  <si>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</si>
  <si>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</si>
  <si>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</si>
  <si>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</si>
  <si>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</si>
  <si>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112267</t>
  </si>
  <si>
    <t>鳩ヶ谷市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</si>
  <si>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</si>
  <si>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</si>
  <si>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</si>
  <si>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</si>
  <si>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</si>
  <si>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</si>
  <si>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</si>
  <si>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</si>
  <si>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</si>
  <si>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</si>
  <si>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</si>
  <si>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</si>
  <si>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</si>
  <si>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</si>
  <si>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</si>
  <si>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</si>
  <si>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</si>
  <si>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</si>
  <si>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</si>
  <si>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</si>
  <si>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</si>
  <si>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</si>
  <si>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</si>
  <si>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</si>
  <si>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</si>
  <si>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</si>
  <si>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</si>
  <si>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</si>
  <si>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</si>
  <si>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</si>
  <si>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</si>
  <si>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</si>
  <si>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</si>
  <si>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</si>
  <si>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</si>
  <si>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</si>
  <si>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</si>
  <si>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</si>
  <si>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</si>
  <si>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</si>
  <si>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</si>
  <si>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</si>
  <si>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</si>
  <si>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</si>
  <si>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</si>
  <si>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</si>
  <si>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</si>
  <si>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</si>
  <si>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</si>
  <si>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</si>
  <si>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</si>
  <si>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</si>
  <si>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</si>
  <si>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</si>
  <si>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</si>
  <si>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</si>
  <si>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</si>
  <si>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</si>
  <si>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</si>
  <si>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</si>
  <si>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</si>
  <si>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</si>
  <si>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</si>
  <si>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</si>
  <si>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</si>
  <si>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</si>
  <si>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</si>
  <si>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</si>
  <si>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</si>
  <si>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</si>
  <si>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</si>
  <si>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</si>
  <si>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</si>
  <si>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114219</t>
  </si>
  <si>
    <t>騎西町</t>
  </si>
  <si>
    <t>114243</t>
  </si>
  <si>
    <t>北川辺町</t>
  </si>
  <si>
    <t>114251</t>
  </si>
  <si>
    <t>大利根町</t>
  </si>
  <si>
    <t>114421</t>
  </si>
  <si>
    <t>宮代町</t>
  </si>
  <si>
    <t>114456</t>
  </si>
  <si>
    <t>白岡町</t>
  </si>
  <si>
    <t>114464</t>
  </si>
  <si>
    <t>菖蒲町</t>
  </si>
  <si>
    <t>114618</t>
  </si>
  <si>
    <t>栗橋町</t>
  </si>
  <si>
    <t>114626</t>
  </si>
  <si>
    <t>鷲宮町</t>
  </si>
  <si>
    <t>114642</t>
  </si>
  <si>
    <t>杉戸町</t>
  </si>
  <si>
    <t>114651</t>
  </si>
  <si>
    <t>松伏町</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</si>
  <si>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</si>
  <si>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</si>
  <si>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</si>
  <si>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</si>
  <si>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</si>
  <si>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</si>
  <si>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</si>
  <si>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</si>
  <si>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</si>
  <si>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</si>
  <si>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</si>
  <si>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</si>
  <si>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</si>
  <si>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</si>
  <si>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</si>
  <si>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</si>
  <si>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</si>
  <si>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</si>
  <si>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</si>
  <si>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</si>
  <si>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</si>
  <si>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</si>
  <si>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</si>
  <si>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</si>
  <si>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</si>
  <si>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</si>
  <si>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</si>
  <si>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</si>
  <si>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</si>
  <si>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</si>
  <si>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</si>
  <si>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</si>
  <si>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</si>
  <si>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</si>
  <si>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</si>
  <si>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</si>
  <si>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</si>
  <si>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</si>
  <si>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</si>
  <si>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</si>
  <si>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</si>
  <si>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</si>
  <si>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</si>
  <si>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鎌ヶ谷市</t>
  </si>
  <si>
    <t>122254</t>
  </si>
  <si>
    <t>君津市</t>
  </si>
  <si>
    <t>122262</t>
  </si>
  <si>
    <t>富津市</t>
  </si>
  <si>
    <t>122271</t>
  </si>
  <si>
    <t>浦安市</t>
  </si>
  <si>
    <t>122289</t>
  </si>
  <si>
    <t>四街道市</t>
  </si>
  <si>
    <t>122297</t>
  </si>
  <si>
    <t>袖ヶ浦市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</si>
  <si>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</si>
  <si>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</si>
  <si>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</si>
  <si>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</si>
  <si>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</si>
  <si>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</si>
  <si>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</si>
  <si>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</si>
  <si>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</si>
  <si>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</si>
  <si>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</si>
  <si>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</si>
  <si>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</si>
  <si>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</si>
  <si>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</si>
  <si>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</si>
  <si>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</si>
  <si>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</si>
  <si>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123226</t>
  </si>
  <si>
    <t>酒々井町</t>
  </si>
  <si>
    <t>123251</t>
  </si>
  <si>
    <t>印旛村</t>
  </si>
  <si>
    <t>123285</t>
  </si>
  <si>
    <t>本埜村</t>
  </si>
  <si>
    <t>123293</t>
  </si>
  <si>
    <t>栄町</t>
  </si>
  <si>
    <t>123421</t>
  </si>
  <si>
    <t>神崎町</t>
  </si>
  <si>
    <t>123471</t>
  </si>
  <si>
    <t>多古町</t>
  </si>
  <si>
    <t>123498</t>
  </si>
  <si>
    <t>東庄町</t>
  </si>
  <si>
    <t>124028</t>
  </si>
  <si>
    <t>大網白里町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</si>
  <si>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</si>
  <si>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</si>
  <si>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</si>
  <si>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</si>
  <si>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</si>
  <si>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</si>
  <si>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</si>
  <si>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</si>
  <si>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</si>
  <si>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</si>
  <si>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</si>
  <si>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</si>
  <si>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</si>
  <si>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</si>
  <si>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</si>
  <si>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</si>
  <si>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</si>
  <si>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</si>
  <si>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</si>
  <si>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</si>
  <si>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</si>
  <si>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</si>
  <si>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</si>
  <si>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</si>
  <si>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</si>
  <si>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</si>
  <si>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</si>
  <si>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</si>
  <si>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</si>
  <si>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</si>
  <si>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</si>
  <si>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</si>
  <si>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</si>
  <si>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</si>
  <si>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</si>
  <si>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</si>
  <si>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</si>
  <si>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</si>
  <si>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</si>
  <si>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</si>
  <si>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</si>
  <si>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</si>
  <si>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</si>
  <si>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</si>
  <si>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</si>
  <si>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</si>
  <si>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</si>
  <si>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</si>
  <si>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</si>
  <si>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</si>
  <si>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</si>
  <si>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</si>
  <si>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</si>
  <si>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</si>
  <si>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</si>
  <si>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</si>
  <si>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</si>
  <si>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</si>
  <si>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</si>
  <si>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</si>
  <si>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</si>
  <si>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</si>
  <si>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</si>
  <si>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</si>
  <si>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</si>
  <si>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</si>
  <si>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</si>
  <si>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</si>
  <si>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</si>
  <si>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</si>
  <si>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</si>
  <si>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</si>
  <si>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</si>
  <si>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</si>
  <si>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</si>
  <si>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</si>
  <si>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</si>
  <si>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</si>
  <si>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</si>
  <si>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</si>
  <si>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</si>
  <si>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</si>
  <si>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</si>
  <si>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</si>
  <si>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</si>
  <si>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</si>
  <si>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</si>
  <si>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</si>
  <si>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</si>
  <si>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</si>
  <si>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</si>
  <si>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</si>
  <si>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</si>
  <si>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</si>
  <si>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</si>
  <si>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</si>
  <si>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</si>
  <si>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</si>
  <si>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</si>
  <si>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</si>
  <si>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</si>
  <si>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</si>
  <si>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</si>
  <si>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</si>
  <si>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</si>
  <si>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</si>
  <si>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</si>
  <si>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</si>
  <si>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</si>
  <si>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</si>
  <si>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</si>
  <si>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</si>
  <si>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</si>
  <si>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</si>
  <si>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</si>
  <si>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</si>
  <si>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</si>
  <si>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</si>
  <si>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</si>
  <si>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</si>
  <si>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</si>
  <si>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</si>
  <si>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</si>
  <si>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</si>
  <si>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</si>
  <si>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</si>
  <si>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</si>
  <si>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</si>
  <si>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</si>
  <si>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</si>
  <si>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</si>
  <si>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</si>
  <si>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</si>
  <si>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</si>
  <si>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</si>
  <si>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</si>
  <si>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</si>
  <si>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</si>
  <si>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</si>
  <si>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</si>
  <si>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</si>
  <si>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</si>
  <si>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</si>
  <si>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</si>
  <si>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</si>
  <si>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</si>
  <si>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</si>
  <si>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</si>
  <si>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</si>
  <si>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横浜市</t>
  </si>
  <si>
    <t>141305</t>
  </si>
  <si>
    <t>川崎市</t>
  </si>
  <si>
    <t>142018</t>
  </si>
  <si>
    <t>横須賀市</t>
  </si>
  <si>
    <t>142034</t>
  </si>
  <si>
    <t>平塚市</t>
  </si>
  <si>
    <t>142042</t>
  </si>
  <si>
    <t>鎌倉市</t>
  </si>
  <si>
    <t>142051</t>
  </si>
  <si>
    <t>藤沢市</t>
  </si>
  <si>
    <t>142069</t>
  </si>
  <si>
    <t>小田原市</t>
  </si>
  <si>
    <t>142077</t>
  </si>
  <si>
    <t>茅ヶ崎市</t>
  </si>
  <si>
    <t>142085</t>
  </si>
  <si>
    <t>逗子市</t>
  </si>
  <si>
    <t>142093</t>
  </si>
  <si>
    <t>相模原市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</si>
  <si>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</si>
  <si>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</si>
  <si>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</si>
  <si>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</si>
  <si>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</si>
  <si>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</si>
  <si>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</si>
  <si>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</si>
  <si>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</si>
  <si>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</si>
  <si>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</si>
  <si>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</si>
  <si>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</si>
  <si>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</si>
  <si>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</si>
  <si>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</si>
  <si>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</si>
  <si>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</si>
  <si>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</si>
  <si>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</si>
  <si>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</si>
  <si>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</si>
  <si>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</si>
  <si>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</si>
  <si>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</si>
  <si>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</si>
  <si>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</si>
  <si>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</si>
  <si>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</si>
  <si>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</si>
  <si>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</si>
  <si>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</si>
  <si>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</si>
  <si>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</si>
  <si>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</si>
  <si>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</si>
  <si>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</si>
  <si>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</si>
  <si>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</si>
  <si>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</si>
  <si>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</si>
  <si>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</si>
  <si>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</si>
  <si>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</si>
  <si>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</si>
  <si>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</si>
  <si>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</si>
  <si>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</si>
  <si>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</si>
  <si>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</si>
  <si>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</si>
  <si>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</si>
  <si>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</si>
  <si>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</si>
  <si>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</si>
  <si>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</si>
  <si>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</si>
  <si>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</si>
  <si>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</si>
  <si>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</si>
  <si>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</si>
  <si>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</si>
  <si>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</si>
  <si>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</si>
  <si>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</si>
  <si>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</si>
  <si>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</si>
  <si>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</si>
  <si>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</si>
  <si>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</si>
  <si>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</si>
  <si>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</si>
  <si>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</si>
  <si>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</si>
  <si>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</si>
  <si>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</si>
  <si>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</si>
  <si>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</si>
  <si>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</si>
  <si>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</si>
  <si>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</si>
  <si>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</si>
  <si>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</si>
  <si>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</si>
  <si>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</si>
  <si>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</si>
  <si>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</si>
  <si>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</si>
  <si>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</si>
  <si>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</si>
  <si>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</si>
  <si>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</si>
  <si>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</si>
  <si>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</si>
  <si>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154415</t>
  </si>
  <si>
    <t>川口町</t>
  </si>
  <si>
    <t>154610</t>
  </si>
  <si>
    <t>湯沢町</t>
  </si>
  <si>
    <t>154822</t>
  </si>
  <si>
    <t>津南町</t>
  </si>
  <si>
    <t>155047</t>
  </si>
  <si>
    <t>刈羽村</t>
  </si>
  <si>
    <t>155811</t>
  </si>
  <si>
    <t>関川村</t>
  </si>
  <si>
    <t>朝日村</t>
  </si>
  <si>
    <t>155861</t>
  </si>
  <si>
    <t>粟島浦村</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</si>
  <si>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</si>
  <si>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</si>
  <si>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</si>
  <si>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</si>
  <si>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</si>
  <si>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</si>
  <si>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</si>
  <si>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</si>
  <si>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</si>
  <si>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</si>
  <si>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</si>
  <si>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</si>
  <si>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</si>
  <si>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</si>
  <si>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</si>
  <si>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</si>
  <si>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</si>
  <si>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</si>
  <si>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</si>
  <si>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</si>
  <si>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</si>
  <si>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</si>
  <si>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</si>
  <si>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</si>
  <si>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</si>
  <si>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</si>
  <si>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</si>
  <si>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</si>
  <si>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</si>
  <si>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</si>
  <si>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</si>
  <si>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</si>
  <si>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</si>
  <si>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</si>
  <si>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</si>
  <si>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</si>
  <si>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</si>
  <si>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</si>
  <si>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</si>
  <si>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</si>
  <si>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</si>
  <si>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</si>
  <si>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</si>
  <si>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</si>
  <si>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</si>
  <si>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</si>
  <si>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</si>
  <si>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</si>
  <si>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</si>
  <si>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173240</t>
  </si>
  <si>
    <t>川北町</t>
  </si>
  <si>
    <t>173444</t>
  </si>
  <si>
    <t>野々市町</t>
  </si>
  <si>
    <t>173614</t>
  </si>
  <si>
    <t>津幡町</t>
  </si>
  <si>
    <t>173657</t>
  </si>
  <si>
    <t>内灘町</t>
  </si>
  <si>
    <t>173843</t>
  </si>
  <si>
    <t>志賀町</t>
  </si>
  <si>
    <t>173860</t>
  </si>
  <si>
    <t>宝達志水町</t>
  </si>
  <si>
    <t>174076</t>
  </si>
  <si>
    <t>中能登町</t>
  </si>
  <si>
    <t>174611</t>
  </si>
  <si>
    <t>穴水町</t>
  </si>
  <si>
    <t>174637</t>
  </si>
  <si>
    <t>能登町</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</si>
  <si>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</si>
  <si>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</si>
  <si>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</si>
  <si>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</si>
  <si>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</si>
  <si>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</si>
  <si>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</si>
  <si>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</si>
  <si>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</si>
  <si>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</si>
  <si>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</si>
  <si>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</si>
  <si>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</si>
  <si>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</si>
  <si>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</si>
  <si>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</si>
  <si>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</si>
  <si>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</si>
  <si>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</si>
  <si>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</si>
  <si>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</si>
  <si>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</si>
  <si>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</si>
  <si>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</si>
  <si>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</si>
  <si>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</si>
  <si>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</si>
  <si>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</si>
  <si>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</si>
  <si>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</si>
  <si>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</si>
  <si>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</si>
  <si>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</si>
  <si>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</si>
  <si>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</si>
  <si>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</si>
  <si>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</si>
  <si>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</si>
  <si>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</si>
  <si>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</si>
  <si>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</si>
  <si>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</si>
  <si>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</si>
  <si>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</si>
  <si>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</si>
  <si>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</si>
  <si>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</si>
  <si>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</si>
  <si>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</si>
  <si>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</si>
  <si>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</si>
  <si>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</si>
  <si>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</si>
  <si>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</si>
  <si>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</si>
  <si>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</si>
  <si>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</si>
  <si>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</si>
  <si>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</si>
  <si>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</si>
  <si>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</si>
  <si>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193615</t>
  </si>
  <si>
    <t>増穂町</t>
  </si>
  <si>
    <t>193623</t>
  </si>
  <si>
    <t>鰍沢町</t>
  </si>
  <si>
    <t>193640</t>
  </si>
  <si>
    <t>早川町</t>
  </si>
  <si>
    <t>193658</t>
  </si>
  <si>
    <t>身延町</t>
  </si>
  <si>
    <t>193666</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</si>
  <si>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</si>
  <si>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</si>
  <si>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</si>
  <si>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</si>
  <si>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</si>
  <si>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</si>
  <si>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</si>
  <si>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</si>
  <si>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</si>
  <si>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</si>
  <si>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</si>
  <si>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</si>
  <si>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</si>
  <si>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</si>
  <si>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</si>
  <si>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</si>
  <si>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</si>
  <si>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</si>
  <si>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</si>
  <si>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</si>
  <si>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</si>
  <si>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</si>
  <si>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</si>
  <si>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</si>
  <si>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</si>
  <si>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</si>
  <si>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</si>
  <si>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</si>
  <si>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</si>
  <si>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</si>
  <si>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</si>
  <si>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</si>
  <si>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</si>
  <si>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</si>
  <si>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</si>
  <si>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</si>
  <si>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</si>
  <si>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</si>
  <si>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</si>
  <si>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</si>
  <si>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</si>
  <si>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</si>
  <si>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</si>
  <si>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</si>
  <si>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</si>
  <si>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</si>
  <si>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</si>
  <si>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</si>
  <si>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</si>
  <si>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</si>
  <si>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</si>
  <si>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</si>
  <si>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</si>
  <si>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</si>
  <si>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</si>
  <si>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</si>
  <si>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</si>
  <si>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</si>
  <si>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</si>
  <si>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</si>
  <si>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</si>
  <si>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</si>
  <si>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</si>
  <si>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</si>
  <si>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</si>
  <si>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</si>
  <si>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</si>
  <si>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</si>
  <si>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</si>
  <si>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</si>
  <si>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</si>
  <si>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</si>
  <si>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</si>
  <si>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</si>
  <si>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</si>
  <si>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</si>
  <si>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</si>
  <si>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</si>
  <si>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</si>
  <si>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</si>
  <si>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</si>
  <si>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</si>
  <si>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</si>
  <si>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</si>
  <si>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</si>
  <si>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</si>
  <si>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</si>
  <si>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</si>
  <si>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</si>
  <si>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</si>
  <si>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</si>
  <si>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</si>
  <si>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</si>
  <si>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</si>
  <si>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</si>
  <si>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</si>
  <si>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</si>
  <si>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</si>
  <si>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</si>
  <si>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</si>
  <si>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</si>
  <si>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</si>
  <si>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</si>
  <si>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</si>
  <si>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</si>
  <si>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</si>
  <si>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</si>
  <si>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</si>
  <si>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</si>
  <si>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</si>
  <si>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</si>
  <si>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</si>
  <si>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</si>
  <si>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</si>
  <si>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</si>
  <si>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</si>
  <si>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</si>
  <si>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</si>
  <si>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</si>
  <si>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</si>
  <si>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</si>
  <si>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</si>
  <si>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</si>
  <si>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</si>
  <si>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</si>
  <si>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</si>
  <si>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</si>
  <si>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</si>
  <si>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</si>
  <si>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</si>
  <si>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</si>
  <si>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</si>
  <si>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</si>
  <si>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</si>
  <si>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</si>
  <si>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</si>
  <si>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</si>
  <si>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204498</t>
  </si>
  <si>
    <t>波田町</t>
  </si>
  <si>
    <t>204501</t>
  </si>
  <si>
    <t>山形村</t>
  </si>
  <si>
    <t>204510</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</si>
  <si>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</si>
  <si>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</si>
  <si>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</si>
  <si>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</si>
  <si>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</si>
  <si>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</si>
  <si>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</si>
  <si>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</si>
  <si>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</si>
  <si>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</si>
  <si>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</si>
  <si>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</si>
  <si>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</si>
  <si>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</si>
  <si>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</si>
  <si>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</si>
  <si>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</si>
  <si>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</si>
  <si>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</si>
  <si>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</si>
  <si>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205818</t>
  </si>
  <si>
    <t>信州新町</t>
  </si>
  <si>
    <t>205834</t>
  </si>
  <si>
    <t>信濃町</t>
  </si>
  <si>
    <t>205885</t>
  </si>
  <si>
    <t>小川村</t>
  </si>
  <si>
    <t>205893</t>
  </si>
  <si>
    <t>中条村</t>
  </si>
  <si>
    <t>205907</t>
  </si>
  <si>
    <t>飯綱町</t>
  </si>
  <si>
    <t>206024</t>
  </si>
  <si>
    <t>栄村</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</si>
  <si>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</si>
  <si>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</si>
  <si>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</si>
  <si>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</si>
  <si>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</si>
  <si>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</si>
  <si>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</si>
  <si>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</si>
  <si>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</si>
  <si>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</si>
  <si>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</si>
  <si>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</si>
  <si>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</si>
  <si>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</si>
  <si>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</si>
  <si>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</si>
  <si>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</si>
  <si>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</si>
  <si>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</si>
  <si>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</si>
  <si>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</si>
  <si>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</si>
  <si>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</si>
  <si>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</si>
  <si>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</si>
  <si>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</si>
  <si>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</si>
  <si>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</si>
  <si>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</si>
  <si>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</si>
  <si>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</si>
  <si>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</si>
  <si>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</si>
  <si>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</si>
  <si>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</si>
  <si>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</si>
  <si>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</si>
  <si>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</si>
  <si>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</si>
  <si>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</si>
  <si>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</si>
  <si>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</si>
  <si>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</si>
  <si>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</si>
  <si>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</si>
  <si>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</si>
  <si>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</si>
  <si>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</si>
  <si>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</si>
  <si>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</si>
  <si>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</si>
  <si>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関ヶ原町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</si>
  <si>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</si>
  <si>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</si>
  <si>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</si>
  <si>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</si>
  <si>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</si>
  <si>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</si>
  <si>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</si>
  <si>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</si>
  <si>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</si>
  <si>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</si>
  <si>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</si>
  <si>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</si>
  <si>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</si>
  <si>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</si>
  <si>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</si>
  <si>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</si>
  <si>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</si>
  <si>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</si>
  <si>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</si>
  <si>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</si>
  <si>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</si>
  <si>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</si>
  <si>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</si>
  <si>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</si>
  <si>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</si>
  <si>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</si>
  <si>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</si>
  <si>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</si>
  <si>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</si>
  <si>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</si>
  <si>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</si>
  <si>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</si>
  <si>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静岡市</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</si>
  <si>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</si>
  <si>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</si>
  <si>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</si>
  <si>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</si>
  <si>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</si>
  <si>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</si>
  <si>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</si>
  <si>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</si>
  <si>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</si>
  <si>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</si>
  <si>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</si>
  <si>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</si>
  <si>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</si>
  <si>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</si>
  <si>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</si>
  <si>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</si>
  <si>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</si>
  <si>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</si>
  <si>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</si>
  <si>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</si>
  <si>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</si>
  <si>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</si>
  <si>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</si>
  <si>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</si>
  <si>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</si>
  <si>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</si>
  <si>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</si>
  <si>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</si>
  <si>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</si>
  <si>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</si>
  <si>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</si>
  <si>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</si>
  <si>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</si>
  <si>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</si>
  <si>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</si>
  <si>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</si>
  <si>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</si>
  <si>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</si>
  <si>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</si>
  <si>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</si>
  <si>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</si>
  <si>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</si>
  <si>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</si>
  <si>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</si>
  <si>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</si>
  <si>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</si>
  <si>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</si>
  <si>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</si>
  <si>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</si>
  <si>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</si>
  <si>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</si>
  <si>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</si>
  <si>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</si>
  <si>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</si>
  <si>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</si>
  <si>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</si>
  <si>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</si>
  <si>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</si>
  <si>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</si>
  <si>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</si>
  <si>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223611</t>
  </si>
  <si>
    <t>芝川町</t>
  </si>
  <si>
    <t>224243</t>
  </si>
  <si>
    <t>吉田町</t>
  </si>
  <si>
    <t>224294</t>
  </si>
  <si>
    <t>川根本町</t>
  </si>
  <si>
    <t>224618</t>
  </si>
  <si>
    <t>225037</t>
  </si>
  <si>
    <t>新居町</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</si>
  <si>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</si>
  <si>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</si>
  <si>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</si>
  <si>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</si>
  <si>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</si>
  <si>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</si>
  <si>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</si>
  <si>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</si>
  <si>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</si>
  <si>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</si>
  <si>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</si>
  <si>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</si>
  <si>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</si>
  <si>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</si>
  <si>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</si>
  <si>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</si>
  <si>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</si>
  <si>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</si>
  <si>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</si>
  <si>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</si>
  <si>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</si>
  <si>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</si>
  <si>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</si>
  <si>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</si>
  <si>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</si>
  <si>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</si>
  <si>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</si>
  <si>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</si>
  <si>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</si>
  <si>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</si>
  <si>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</si>
  <si>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</si>
  <si>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</si>
  <si>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</si>
  <si>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</si>
  <si>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</si>
  <si>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</si>
  <si>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</si>
  <si>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</si>
  <si>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</si>
  <si>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</si>
  <si>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</si>
  <si>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</si>
  <si>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</si>
  <si>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</si>
  <si>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</si>
  <si>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</si>
  <si>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</si>
  <si>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</si>
  <si>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</si>
  <si>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</si>
  <si>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</si>
  <si>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</si>
  <si>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</si>
  <si>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</si>
  <si>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</si>
  <si>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</si>
  <si>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</si>
  <si>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</si>
  <si>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</si>
  <si>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</si>
  <si>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</si>
  <si>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</si>
  <si>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</si>
  <si>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</si>
  <si>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</si>
  <si>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</si>
  <si>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</si>
  <si>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</si>
  <si>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</si>
  <si>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233021</t>
  </si>
  <si>
    <t>東郷町</t>
  </si>
  <si>
    <t>233048</t>
  </si>
  <si>
    <t>長久手町</t>
  </si>
  <si>
    <t>233421</t>
  </si>
  <si>
    <t>豊山町</t>
  </si>
  <si>
    <t>233455</t>
  </si>
  <si>
    <t>春日町</t>
  </si>
  <si>
    <t>233617</t>
  </si>
  <si>
    <t>大口町</t>
  </si>
  <si>
    <t>233625</t>
  </si>
  <si>
    <t>扶桑町</t>
  </si>
  <si>
    <t>234214</t>
  </si>
  <si>
    <t>七宝町</t>
  </si>
  <si>
    <t>234222</t>
  </si>
  <si>
    <t>美和町</t>
  </si>
  <si>
    <t>234231</t>
  </si>
  <si>
    <t>甚目寺町</t>
  </si>
  <si>
    <t>234249</t>
  </si>
  <si>
    <t>大治町</t>
  </si>
  <si>
    <t>234257</t>
  </si>
  <si>
    <t>蟹江町</t>
  </si>
  <si>
    <t>234273</t>
  </si>
  <si>
    <t>飛島村</t>
  </si>
  <si>
    <t>234419</t>
  </si>
  <si>
    <t>阿久比町</t>
  </si>
  <si>
    <t>234427</t>
  </si>
  <si>
    <t>東浦町</t>
  </si>
  <si>
    <t>234451</t>
  </si>
  <si>
    <t>南知多町</t>
  </si>
  <si>
    <t>234460</t>
  </si>
  <si>
    <t>234478</t>
  </si>
  <si>
    <t>武豊町</t>
  </si>
  <si>
    <t>234818</t>
  </si>
  <si>
    <t>一色町</t>
  </si>
  <si>
    <t>234826</t>
  </si>
  <si>
    <t>吉良町</t>
  </si>
  <si>
    <t>234834</t>
  </si>
  <si>
    <t>幡豆町</t>
  </si>
  <si>
    <t>235016</t>
  </si>
  <si>
    <t>幸田町</t>
  </si>
  <si>
    <t>235211</t>
  </si>
  <si>
    <t>三好町</t>
  </si>
  <si>
    <t>235610</t>
  </si>
  <si>
    <t>設楽町</t>
  </si>
  <si>
    <t>235628</t>
  </si>
  <si>
    <t>東栄町</t>
  </si>
  <si>
    <t>235636</t>
  </si>
  <si>
    <t>豊根村</t>
  </si>
  <si>
    <t>236039</t>
  </si>
  <si>
    <t>小坂井町</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</si>
  <si>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</si>
  <si>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</si>
  <si>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</si>
  <si>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</si>
  <si>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</si>
  <si>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</si>
  <si>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</si>
  <si>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</si>
  <si>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</si>
  <si>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</si>
  <si>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</si>
  <si>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</si>
  <si>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</si>
  <si>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</si>
  <si>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</si>
  <si>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</si>
  <si>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</si>
  <si>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</si>
  <si>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</si>
  <si>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</si>
  <si>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</si>
  <si>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</si>
  <si>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</si>
  <si>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</si>
  <si>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</si>
  <si>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</si>
  <si>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</si>
  <si>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</si>
  <si>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</si>
  <si>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</si>
  <si>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</si>
  <si>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</si>
  <si>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</si>
  <si>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</si>
  <si>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</si>
  <si>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</si>
  <si>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</si>
  <si>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</si>
  <si>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</si>
  <si>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</si>
  <si>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</si>
  <si>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</si>
  <si>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</si>
  <si>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</si>
  <si>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</si>
  <si>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</si>
  <si>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</si>
  <si>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</si>
  <si>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</si>
  <si>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</si>
  <si>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</si>
  <si>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</si>
  <si>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</si>
  <si>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</si>
  <si>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</si>
  <si>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</si>
  <si>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</si>
  <si>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</si>
  <si>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</si>
  <si>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</si>
  <si>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</si>
  <si>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</si>
  <si>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</si>
  <si>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</si>
  <si>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</si>
  <si>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</si>
  <si>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</si>
  <si>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</si>
  <si>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</si>
  <si>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</si>
  <si>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</si>
  <si>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</si>
  <si>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</si>
  <si>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</si>
  <si>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</si>
  <si>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</si>
  <si>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</si>
  <si>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</si>
  <si>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</si>
  <si>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</si>
  <si>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</si>
  <si>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</si>
  <si>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253812</t>
  </si>
  <si>
    <t>安土町</t>
  </si>
  <si>
    <t>253839</t>
  </si>
  <si>
    <t>日野町</t>
  </si>
  <si>
    <t>253847</t>
  </si>
  <si>
    <t>竜王町</t>
  </si>
  <si>
    <t>254258</t>
  </si>
  <si>
    <t>愛荘町</t>
  </si>
  <si>
    <t>254410</t>
  </si>
  <si>
    <t>豊郷町</t>
  </si>
  <si>
    <t>254428</t>
  </si>
  <si>
    <t>甲良町</t>
  </si>
  <si>
    <t>254436</t>
  </si>
  <si>
    <t>多賀町</t>
  </si>
  <si>
    <t>254827</t>
  </si>
  <si>
    <t>虎姫町</t>
  </si>
  <si>
    <t>254835</t>
  </si>
  <si>
    <t>湖北町</t>
  </si>
  <si>
    <t>255017</t>
  </si>
  <si>
    <t>高月町</t>
  </si>
  <si>
    <t>255025</t>
  </si>
  <si>
    <t>木之本町</t>
  </si>
  <si>
    <t>255033</t>
  </si>
  <si>
    <t>余呉町</t>
  </si>
  <si>
    <t>255041</t>
  </si>
  <si>
    <t>西浅井町</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</si>
  <si>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</si>
  <si>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</si>
  <si>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</si>
  <si>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</si>
  <si>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</si>
  <si>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</si>
  <si>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</si>
  <si>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</si>
  <si>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</si>
  <si>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</si>
  <si>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</si>
  <si>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</si>
  <si>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</si>
  <si>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</si>
  <si>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</si>
  <si>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</si>
  <si>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</si>
  <si>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</si>
  <si>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</si>
  <si>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</si>
  <si>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</si>
  <si>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</si>
  <si>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</si>
  <si>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</si>
  <si>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</si>
  <si>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</si>
  <si>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</si>
  <si>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</si>
  <si>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</si>
  <si>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</si>
  <si>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</si>
  <si>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</si>
  <si>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</si>
  <si>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</si>
  <si>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</si>
  <si>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</si>
  <si>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</si>
  <si>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</si>
  <si>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</si>
  <si>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</si>
  <si>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</si>
  <si>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</si>
  <si>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</si>
  <si>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</si>
  <si>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</si>
  <si>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</si>
  <si>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</si>
  <si>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</si>
  <si>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</si>
  <si>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</si>
  <si>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</si>
  <si>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</si>
  <si>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</si>
  <si>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</si>
  <si>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</si>
  <si>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</si>
  <si>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</si>
  <si>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</si>
  <si>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</si>
  <si>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</si>
  <si>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</si>
  <si>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</si>
  <si>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</si>
  <si>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</si>
  <si>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</si>
  <si>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</si>
  <si>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</si>
  <si>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</si>
  <si>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</si>
  <si>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</si>
  <si>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</si>
  <si>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</si>
  <si>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</si>
  <si>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</si>
  <si>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</si>
  <si>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</si>
  <si>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</si>
  <si>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</si>
  <si>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</si>
  <si>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</si>
  <si>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</si>
  <si>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</si>
  <si>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</si>
  <si>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</si>
  <si>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</si>
  <si>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</si>
  <si>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</si>
  <si>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</si>
  <si>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</si>
  <si>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</si>
  <si>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</si>
  <si>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</si>
  <si>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</si>
  <si>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</si>
  <si>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</si>
  <si>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</si>
  <si>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</si>
  <si>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</si>
  <si>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</si>
  <si>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</si>
  <si>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</si>
  <si>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</si>
  <si>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</si>
  <si>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</si>
  <si>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</si>
  <si>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</si>
  <si>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</si>
  <si>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</si>
  <si>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</si>
  <si>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</si>
  <si>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</si>
  <si>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</si>
  <si>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</si>
  <si>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</si>
  <si>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</si>
  <si>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</si>
  <si>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</si>
  <si>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</si>
  <si>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</si>
  <si>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</si>
  <si>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</si>
  <si>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</si>
  <si>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</si>
  <si>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</si>
  <si>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</si>
  <si>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</si>
  <si>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</si>
  <si>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</si>
  <si>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</si>
  <si>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</si>
  <si>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</si>
  <si>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</si>
  <si>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</si>
  <si>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</si>
  <si>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</si>
  <si>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</si>
  <si>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</si>
  <si>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</si>
  <si>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</si>
  <si>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</si>
  <si>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</si>
  <si>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</si>
  <si>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</si>
  <si>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</si>
  <si>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</si>
  <si>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</si>
  <si>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</si>
  <si>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</si>
  <si>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</si>
  <si>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</si>
  <si>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</si>
  <si>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</si>
  <si>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</si>
  <si>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</si>
  <si>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</si>
  <si>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</si>
  <si>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</si>
  <si>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</si>
  <si>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</si>
  <si>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</si>
  <si>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</si>
  <si>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</si>
  <si>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</si>
  <si>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</si>
  <si>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</si>
  <si>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</si>
  <si>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</si>
  <si>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</si>
  <si>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</si>
  <si>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</si>
  <si>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</si>
  <si>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</si>
  <si>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</si>
  <si>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</si>
  <si>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</si>
  <si>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</si>
  <si>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</si>
  <si>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</si>
  <si>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</si>
  <si>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</si>
  <si>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</si>
  <si>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</si>
  <si>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</si>
  <si>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</si>
  <si>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</si>
  <si>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</si>
  <si>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</si>
  <si>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</si>
  <si>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</si>
  <si>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</si>
  <si>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</si>
  <si>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</si>
  <si>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</si>
  <si>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</si>
  <si>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</si>
  <si>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</si>
  <si>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</si>
  <si>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</si>
  <si>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</si>
  <si>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</si>
  <si>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</si>
  <si>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</si>
  <si>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</si>
  <si>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</si>
  <si>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</si>
  <si>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</si>
  <si>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</si>
  <si>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</si>
  <si>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</si>
  <si>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</si>
  <si>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</si>
  <si>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</si>
  <si>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</si>
  <si>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</si>
  <si>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</si>
  <si>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</si>
  <si>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</si>
  <si>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</si>
  <si>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</si>
  <si>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</si>
  <si>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</si>
  <si>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</si>
  <si>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</si>
  <si>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</si>
  <si>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</si>
  <si>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</si>
  <si>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</si>
  <si>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</si>
  <si>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</si>
  <si>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</si>
  <si>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</si>
  <si>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</si>
  <si>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</si>
  <si>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</si>
  <si>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</si>
  <si>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</si>
  <si>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</si>
  <si>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</si>
  <si>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</si>
  <si>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</si>
  <si>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</si>
  <si>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</si>
  <si>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</si>
  <si>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</si>
  <si>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</si>
  <si>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</si>
  <si>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</si>
  <si>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</si>
  <si>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</si>
  <si>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</si>
  <si>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</si>
  <si>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</si>
  <si>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</si>
  <si>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</si>
  <si>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</si>
  <si>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</si>
  <si>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</si>
  <si>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</si>
  <si>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</si>
  <si>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</si>
  <si>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</si>
  <si>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</si>
  <si>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</si>
  <si>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</si>
  <si>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</si>
  <si>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</si>
  <si>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</si>
  <si>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</si>
  <si>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</si>
  <si>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</si>
  <si>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</si>
  <si>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</si>
  <si>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</si>
  <si>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</si>
  <si>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</si>
  <si>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</si>
  <si>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</si>
  <si>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</si>
  <si>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</si>
  <si>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</si>
  <si>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</si>
  <si>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</si>
  <si>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</si>
  <si>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</si>
  <si>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</si>
  <si>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</si>
  <si>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</si>
  <si>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</si>
  <si>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</si>
  <si>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</si>
  <si>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</si>
  <si>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</si>
  <si>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</si>
  <si>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</si>
  <si>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</si>
  <si>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</si>
  <si>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</si>
  <si>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</si>
  <si>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</si>
  <si>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</si>
  <si>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</si>
  <si>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</si>
  <si>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</si>
  <si>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</si>
  <si>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</si>
  <si>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</si>
  <si>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</si>
  <si>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</si>
  <si>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</si>
  <si>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</si>
  <si>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</si>
  <si>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</si>
  <si>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</si>
  <si>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</si>
  <si>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</si>
  <si>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</si>
  <si>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</si>
  <si>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</si>
  <si>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</si>
  <si>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</si>
  <si>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</si>
  <si>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</si>
  <si>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</si>
  <si>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</si>
  <si>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</si>
  <si>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</si>
  <si>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</si>
  <si>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</si>
  <si>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</si>
  <si>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</si>
  <si>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</si>
  <si>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</si>
  <si>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</si>
  <si>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</si>
  <si>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</si>
  <si>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</si>
  <si>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</si>
  <si>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</si>
  <si>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</si>
  <si>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</si>
  <si>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</si>
  <si>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</si>
  <si>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</si>
  <si>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</si>
  <si>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</si>
  <si>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</si>
  <si>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</si>
  <si>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</si>
  <si>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</si>
  <si>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</si>
  <si>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</si>
  <si>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</si>
  <si>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</si>
  <si>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</si>
  <si>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</si>
  <si>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</si>
  <si>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</si>
  <si>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</si>
  <si>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</si>
  <si>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</si>
  <si>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</si>
  <si>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</si>
  <si>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</si>
  <si>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</si>
  <si>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</si>
  <si>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</si>
  <si>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</si>
  <si>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</si>
  <si>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</si>
  <si>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</si>
  <si>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</si>
  <si>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</si>
  <si>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</si>
  <si>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</si>
  <si>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</si>
  <si>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</si>
  <si>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</si>
  <si>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</si>
  <si>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</si>
  <si>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</si>
  <si>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</si>
  <si>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</si>
  <si>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</si>
  <si>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</si>
  <si>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</si>
  <si>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</si>
  <si>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</si>
  <si>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</si>
  <si>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</si>
  <si>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</si>
  <si>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松江市</t>
  </si>
  <si>
    <t>322024</t>
  </si>
  <si>
    <t>浜田市</t>
  </si>
  <si>
    <t>322032</t>
  </si>
  <si>
    <t>出雲市</t>
  </si>
  <si>
    <t>322041</t>
  </si>
  <si>
    <t>益田市</t>
  </si>
  <si>
    <t>322059</t>
  </si>
  <si>
    <t>大田市</t>
  </si>
  <si>
    <t>322067</t>
  </si>
  <si>
    <t>安来市</t>
  </si>
  <si>
    <t>322075</t>
  </si>
  <si>
    <t>江津市</t>
  </si>
  <si>
    <t>322091</t>
  </si>
  <si>
    <t>雲南市</t>
  </si>
  <si>
    <t>323047</t>
  </si>
  <si>
    <t>東出雲町</t>
  </si>
  <si>
    <t>323438</t>
  </si>
  <si>
    <t>奥出雲町</t>
  </si>
  <si>
    <t>323861</t>
  </si>
  <si>
    <t>飯南町</t>
  </si>
  <si>
    <t>324019</t>
  </si>
  <si>
    <t>斐川町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</si>
  <si>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</si>
  <si>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</si>
  <si>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</si>
  <si>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</si>
  <si>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</si>
  <si>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</si>
  <si>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</si>
  <si>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</si>
  <si>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</si>
  <si>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</si>
  <si>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</si>
  <si>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</si>
  <si>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</si>
  <si>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</si>
  <si>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</si>
  <si>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</si>
  <si>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</si>
  <si>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332011</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</si>
  <si>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</si>
  <si>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</si>
  <si>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</si>
  <si>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</si>
  <si>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</si>
  <si>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</si>
  <si>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</si>
  <si>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</si>
  <si>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</si>
  <si>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</si>
  <si>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</si>
  <si>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</si>
  <si>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</si>
  <si>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</si>
  <si>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</si>
  <si>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</si>
  <si>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</si>
  <si>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</si>
  <si>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</si>
  <si>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</si>
  <si>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</si>
  <si>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</si>
  <si>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</si>
  <si>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</si>
  <si>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</si>
  <si>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</si>
  <si>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</si>
  <si>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</si>
  <si>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</si>
  <si>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</si>
  <si>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</si>
  <si>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</si>
  <si>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</si>
  <si>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</si>
  <si>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</si>
  <si>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</si>
  <si>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</si>
  <si>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</si>
  <si>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</si>
  <si>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</si>
  <si>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</si>
  <si>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</si>
  <si>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</si>
  <si>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</si>
  <si>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</si>
  <si>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</si>
  <si>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</si>
  <si>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</si>
  <si>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</si>
  <si>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</si>
  <si>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</si>
  <si>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</si>
  <si>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</si>
  <si>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</si>
  <si>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</si>
  <si>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</si>
  <si>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</si>
  <si>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</si>
  <si>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</si>
  <si>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</si>
  <si>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</si>
  <si>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</si>
  <si>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</si>
  <si>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</si>
  <si>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</si>
  <si>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</si>
  <si>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</si>
  <si>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</si>
  <si>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</si>
  <si>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</si>
  <si>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</si>
  <si>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</si>
  <si>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</si>
  <si>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</si>
  <si>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</si>
  <si>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</si>
  <si>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</si>
  <si>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</si>
  <si>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</si>
  <si>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</si>
  <si>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</si>
  <si>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</si>
  <si>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</si>
  <si>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</si>
  <si>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</si>
  <si>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</si>
  <si>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</si>
  <si>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</si>
  <si>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</si>
  <si>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</si>
  <si>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</si>
  <si>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</si>
  <si>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</si>
  <si>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</si>
  <si>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</si>
  <si>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</si>
  <si>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</si>
  <si>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</si>
  <si>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</si>
  <si>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</si>
  <si>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</si>
  <si>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</si>
  <si>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</si>
  <si>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</si>
  <si>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</si>
  <si>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</si>
  <si>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</si>
  <si>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</si>
  <si>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</si>
  <si>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</si>
  <si>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</si>
  <si>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</si>
  <si>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</si>
  <si>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</si>
  <si>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</si>
  <si>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</si>
  <si>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</si>
  <si>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</si>
  <si>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</si>
  <si>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</si>
  <si>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</si>
  <si>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</si>
  <si>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</si>
  <si>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</si>
  <si>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</si>
  <si>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</si>
  <si>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</si>
  <si>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</si>
  <si>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</si>
  <si>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</si>
  <si>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</si>
  <si>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</si>
  <si>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</si>
  <si>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</si>
  <si>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</si>
  <si>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</si>
  <si>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355046</t>
  </si>
  <si>
    <t>阿東町</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</si>
  <si>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</si>
  <si>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</si>
  <si>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</si>
  <si>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</si>
  <si>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</si>
  <si>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</si>
  <si>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</si>
  <si>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</si>
  <si>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</si>
  <si>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</si>
  <si>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</si>
  <si>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</si>
  <si>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</si>
  <si>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</si>
  <si>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</si>
  <si>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</si>
  <si>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</si>
  <si>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</si>
  <si>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</si>
  <si>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</si>
  <si>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</si>
  <si>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</si>
  <si>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</si>
  <si>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</si>
  <si>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</si>
  <si>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</si>
  <si>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</si>
  <si>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</si>
  <si>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</si>
  <si>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</si>
  <si>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</si>
  <si>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</si>
  <si>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</si>
  <si>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</si>
  <si>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</si>
  <si>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</si>
  <si>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</si>
  <si>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</si>
  <si>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</si>
  <si>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</si>
  <si>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</si>
  <si>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</si>
  <si>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</si>
  <si>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</si>
  <si>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</si>
  <si>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</si>
  <si>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</si>
  <si>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</si>
  <si>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</si>
  <si>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</si>
  <si>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</si>
  <si>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</si>
  <si>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</si>
  <si>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</si>
  <si>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</si>
  <si>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</si>
  <si>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</si>
  <si>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</si>
  <si>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</si>
  <si>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</si>
  <si>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</si>
  <si>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</si>
  <si>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</si>
  <si>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</si>
  <si>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</si>
  <si>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</si>
  <si>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</si>
  <si>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</si>
  <si>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</si>
  <si>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</si>
  <si>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</si>
  <si>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</si>
  <si>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</si>
  <si>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</si>
  <si>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</si>
  <si>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</si>
  <si>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</si>
  <si>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</si>
  <si>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</si>
  <si>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</si>
  <si>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</si>
  <si>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</si>
  <si>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</si>
  <si>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</si>
  <si>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</si>
  <si>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</si>
  <si>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</si>
  <si>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</si>
  <si>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</si>
  <si>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</si>
  <si>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</si>
  <si>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</si>
  <si>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</si>
  <si>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</si>
  <si>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</si>
  <si>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</si>
  <si>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</si>
  <si>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</si>
  <si>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</si>
  <si>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</si>
  <si>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</si>
  <si>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</si>
  <si>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</si>
  <si>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</si>
  <si>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</si>
  <si>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</si>
  <si>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</si>
  <si>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</si>
  <si>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</si>
  <si>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</si>
  <si>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</si>
  <si>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</si>
  <si>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</si>
  <si>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</si>
  <si>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</si>
  <si>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</si>
  <si>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</si>
  <si>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</si>
  <si>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</si>
  <si>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</si>
  <si>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</si>
  <si>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</si>
  <si>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</si>
  <si>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</si>
  <si>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</si>
  <si>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</si>
  <si>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</si>
  <si>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</si>
  <si>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</si>
  <si>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</si>
  <si>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</si>
  <si>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</si>
  <si>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</si>
  <si>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</si>
  <si>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</si>
  <si>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</si>
  <si>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</si>
  <si>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</si>
  <si>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</si>
  <si>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</si>
  <si>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</si>
  <si>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</si>
  <si>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</si>
  <si>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</si>
  <si>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</si>
  <si>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</si>
  <si>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</si>
  <si>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</si>
  <si>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</si>
  <si>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</si>
  <si>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</si>
  <si>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</si>
  <si>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</si>
  <si>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</si>
  <si>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</si>
  <si>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</si>
  <si>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</si>
  <si>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</si>
  <si>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</si>
  <si>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</si>
  <si>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</si>
  <si>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</si>
  <si>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</si>
  <si>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</si>
  <si>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</si>
  <si>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</si>
  <si>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</si>
  <si>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</si>
  <si>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</si>
  <si>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</si>
  <si>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</si>
  <si>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</si>
  <si>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</si>
  <si>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</si>
  <si>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</si>
  <si>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</si>
  <si>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</si>
  <si>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</si>
  <si>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</si>
  <si>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</si>
  <si>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</si>
  <si>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</si>
  <si>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</si>
  <si>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</si>
  <si>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</si>
  <si>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</si>
  <si>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</si>
  <si>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</si>
  <si>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</si>
  <si>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</si>
  <si>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</si>
  <si>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</si>
  <si>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</si>
  <si>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</si>
  <si>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</si>
  <si>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</si>
  <si>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</si>
  <si>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</si>
  <si>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</si>
  <si>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</si>
  <si>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</si>
  <si>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</si>
  <si>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</si>
  <si>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</si>
  <si>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</si>
  <si>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</si>
  <si>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</si>
  <si>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</si>
  <si>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</si>
  <si>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</si>
  <si>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</si>
  <si>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</si>
  <si>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</si>
  <si>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</si>
  <si>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</si>
  <si>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</si>
  <si>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</si>
  <si>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</si>
  <si>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</si>
  <si>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</si>
  <si>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</si>
  <si>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</si>
  <si>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</si>
  <si>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</si>
  <si>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</si>
  <si>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</si>
  <si>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</si>
  <si>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</si>
  <si>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</si>
  <si>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402222</t>
  </si>
  <si>
    <t>前原市</t>
  </si>
  <si>
    <t>402231</t>
  </si>
  <si>
    <t>古賀市</t>
  </si>
  <si>
    <t>402249</t>
  </si>
  <si>
    <t>福津市</t>
  </si>
  <si>
    <t>402257</t>
  </si>
  <si>
    <t>うきは市</t>
  </si>
  <si>
    <t>402265</t>
  </si>
  <si>
    <t>宮若市</t>
  </si>
  <si>
    <t>402273</t>
  </si>
  <si>
    <t>嘉麻市</t>
  </si>
  <si>
    <t>402281</t>
  </si>
  <si>
    <t>朝倉市</t>
  </si>
  <si>
    <t>402290</t>
  </si>
  <si>
    <t>みやま市</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</si>
  <si>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</si>
  <si>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</si>
  <si>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</si>
  <si>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</si>
  <si>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</si>
  <si>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</si>
  <si>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</si>
  <si>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</si>
  <si>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</si>
  <si>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</si>
  <si>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</si>
  <si>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</si>
  <si>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</si>
  <si>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</si>
  <si>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</si>
  <si>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</si>
  <si>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</si>
  <si>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</si>
  <si>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</si>
  <si>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</si>
  <si>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</si>
  <si>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</si>
  <si>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</si>
  <si>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</si>
  <si>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</si>
  <si>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</si>
  <si>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</si>
  <si>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</si>
  <si>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</si>
  <si>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</si>
  <si>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</si>
  <si>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</si>
  <si>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</si>
  <si>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404624</t>
  </si>
  <si>
    <t>二丈町</t>
  </si>
  <si>
    <t>404632</t>
  </si>
  <si>
    <t>志摩町</t>
  </si>
  <si>
    <t>405035</t>
  </si>
  <si>
    <t>大刀洗町</t>
  </si>
  <si>
    <t>405221</t>
  </si>
  <si>
    <t>大木町</t>
  </si>
  <si>
    <t>405418</t>
  </si>
  <si>
    <t>黒木町</t>
  </si>
  <si>
    <t>405434</t>
  </si>
  <si>
    <t>立花町</t>
  </si>
  <si>
    <t>405442</t>
  </si>
  <si>
    <t>405451</t>
  </si>
  <si>
    <t>矢部村</t>
  </si>
  <si>
    <t>405469</t>
  </si>
  <si>
    <t>星野村</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</si>
  <si>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</si>
  <si>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</si>
  <si>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</si>
  <si>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</si>
  <si>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</si>
  <si>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</si>
  <si>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</si>
  <si>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</si>
  <si>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</si>
  <si>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</si>
  <si>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</si>
  <si>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</si>
  <si>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</si>
  <si>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</si>
  <si>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</si>
  <si>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</si>
  <si>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</si>
  <si>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</si>
  <si>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</si>
  <si>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</si>
  <si>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</si>
  <si>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</si>
  <si>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</si>
  <si>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</si>
  <si>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</si>
  <si>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</si>
  <si>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</si>
  <si>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</si>
  <si>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</si>
  <si>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</si>
  <si>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</si>
  <si>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</si>
  <si>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</si>
  <si>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</si>
  <si>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</si>
  <si>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</si>
  <si>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</si>
  <si>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</si>
  <si>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</si>
  <si>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</si>
  <si>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</si>
  <si>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</si>
  <si>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</si>
  <si>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</si>
  <si>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</si>
  <si>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</si>
  <si>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</si>
  <si>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</si>
  <si>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</si>
  <si>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</si>
  <si>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</si>
  <si>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</si>
  <si>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</si>
  <si>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</si>
  <si>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</si>
  <si>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</si>
  <si>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</si>
  <si>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</si>
  <si>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</si>
  <si>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</si>
  <si>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</si>
  <si>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</si>
  <si>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</si>
  <si>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</si>
  <si>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</si>
  <si>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</si>
  <si>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</si>
  <si>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</si>
  <si>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</si>
  <si>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</si>
  <si>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</si>
  <si>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</si>
  <si>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</si>
  <si>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</si>
  <si>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</si>
  <si>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</si>
  <si>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</si>
  <si>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</si>
  <si>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</si>
  <si>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</si>
  <si>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</si>
  <si>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</si>
  <si>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</si>
  <si>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</si>
  <si>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</si>
  <si>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</si>
  <si>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</si>
  <si>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</si>
  <si>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</si>
  <si>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</si>
  <si>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</si>
  <si>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</si>
  <si>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</si>
  <si>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</si>
  <si>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</si>
  <si>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</si>
  <si>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</si>
  <si>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</si>
  <si>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</si>
  <si>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</si>
  <si>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</si>
  <si>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423882</t>
  </si>
  <si>
    <t>江迎町</t>
  </si>
  <si>
    <t>423891</t>
  </si>
  <si>
    <t>鹿町町</t>
  </si>
  <si>
    <t>423912</t>
  </si>
  <si>
    <t>佐々町</t>
  </si>
  <si>
    <t>424111</t>
  </si>
  <si>
    <t>新上五島町</t>
  </si>
  <si>
    <t>432016</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</si>
  <si>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</si>
  <si>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</si>
  <si>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</si>
  <si>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</si>
  <si>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</si>
  <si>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</si>
  <si>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</si>
  <si>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</si>
  <si>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</si>
  <si>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</si>
  <si>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</si>
  <si>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</si>
  <si>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</si>
  <si>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</si>
  <si>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</si>
  <si>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</si>
  <si>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</si>
  <si>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</si>
  <si>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</si>
  <si>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</si>
  <si>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</si>
  <si>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</si>
  <si>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</si>
  <si>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</si>
  <si>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</si>
  <si>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</si>
  <si>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</si>
  <si>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433411</t>
  </si>
  <si>
    <t>城南町</t>
  </si>
  <si>
    <t>433489</t>
  </si>
  <si>
    <t>433641</t>
  </si>
  <si>
    <t>玉東町</t>
  </si>
  <si>
    <t>433675</t>
  </si>
  <si>
    <t>南関町</t>
  </si>
  <si>
    <t>433683</t>
  </si>
  <si>
    <t>長洲町</t>
  </si>
  <si>
    <t>433691</t>
  </si>
  <si>
    <t>和水町</t>
  </si>
  <si>
    <t>433853</t>
  </si>
  <si>
    <t>植木町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</si>
  <si>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</si>
  <si>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</si>
  <si>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</si>
  <si>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</si>
  <si>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</si>
  <si>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</si>
  <si>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</si>
  <si>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</si>
  <si>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</si>
  <si>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</si>
  <si>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</si>
  <si>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</si>
  <si>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</si>
  <si>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</si>
  <si>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</si>
  <si>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</si>
  <si>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</si>
  <si>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</si>
  <si>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</si>
  <si>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</si>
  <si>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</si>
  <si>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</si>
  <si>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</si>
  <si>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</si>
  <si>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</si>
  <si>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</si>
  <si>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</si>
  <si>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</si>
  <si>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</si>
  <si>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</si>
  <si>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</si>
  <si>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</si>
  <si>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</si>
  <si>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</si>
  <si>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</si>
  <si>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</si>
  <si>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</si>
  <si>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</si>
  <si>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</si>
  <si>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</si>
  <si>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</si>
  <si>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</si>
  <si>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</si>
  <si>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</si>
  <si>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</si>
  <si>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</si>
  <si>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</si>
  <si>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</si>
  <si>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</si>
  <si>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</si>
  <si>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</si>
  <si>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</si>
  <si>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</si>
  <si>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</si>
  <si>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</si>
  <si>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</si>
  <si>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</si>
  <si>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</si>
  <si>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</si>
  <si>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</si>
  <si>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</si>
  <si>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</si>
  <si>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</si>
  <si>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</si>
  <si>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</si>
  <si>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</si>
  <si>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</si>
  <si>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</si>
  <si>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</si>
  <si>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</si>
  <si>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</si>
  <si>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</si>
  <si>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</si>
  <si>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</si>
  <si>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</si>
  <si>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</si>
  <si>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</si>
  <si>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</si>
  <si>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</si>
  <si>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</si>
  <si>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</si>
  <si>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</si>
  <si>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</si>
  <si>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</si>
  <si>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</si>
  <si>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</si>
  <si>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</si>
  <si>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</si>
  <si>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</si>
  <si>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</si>
  <si>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</si>
  <si>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</si>
  <si>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</si>
  <si>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</si>
  <si>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</si>
  <si>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</si>
  <si>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</si>
  <si>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</si>
  <si>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</si>
  <si>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</si>
  <si>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</si>
  <si>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</si>
  <si>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</si>
  <si>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</si>
  <si>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453013</t>
  </si>
  <si>
    <t>清武町</t>
  </si>
  <si>
    <t>453412</t>
  </si>
  <si>
    <t>三股町</t>
  </si>
  <si>
    <t>453617</t>
  </si>
  <si>
    <t>高原町</t>
  </si>
  <si>
    <t>453625</t>
  </si>
  <si>
    <t>野尻町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</si>
  <si>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</si>
  <si>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</si>
  <si>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</si>
  <si>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</si>
  <si>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</si>
  <si>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</si>
  <si>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</si>
  <si>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</si>
  <si>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</si>
  <si>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</si>
  <si>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</si>
  <si>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</si>
  <si>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</si>
  <si>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</si>
  <si>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</si>
  <si>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</si>
  <si>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</si>
  <si>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</si>
  <si>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</si>
  <si>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</si>
  <si>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</si>
  <si>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</si>
  <si>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</si>
  <si>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</si>
  <si>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</si>
  <si>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</si>
  <si>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</si>
  <si>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</si>
  <si>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</si>
  <si>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</si>
  <si>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</si>
  <si>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</si>
  <si>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</si>
  <si>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</si>
  <si>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</si>
  <si>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</si>
  <si>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</si>
  <si>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</si>
  <si>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</si>
  <si>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</si>
  <si>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</si>
  <si>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</si>
  <si>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</si>
  <si>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</si>
  <si>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</si>
  <si>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</si>
  <si>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</si>
  <si>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</si>
  <si>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</si>
  <si>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</si>
  <si>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</si>
  <si>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</si>
  <si>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</si>
  <si>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</si>
  <si>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</si>
  <si>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</si>
  <si>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</si>
  <si>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</si>
  <si>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</si>
  <si>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</si>
  <si>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</si>
  <si>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463035</t>
  </si>
  <si>
    <t>三島村</t>
  </si>
  <si>
    <t>463043</t>
  </si>
  <si>
    <t>十島村</t>
  </si>
  <si>
    <t>463922</t>
  </si>
  <si>
    <t>さつま町</t>
  </si>
  <si>
    <t>464040</t>
  </si>
  <si>
    <t>長島町</t>
  </si>
  <si>
    <t>464414</t>
  </si>
  <si>
    <t>加治木町</t>
  </si>
  <si>
    <t>464422</t>
  </si>
  <si>
    <t>姶良町</t>
  </si>
  <si>
    <t>464431</t>
  </si>
  <si>
    <t>蒲生町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</si>
  <si>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</si>
  <si>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</si>
  <si>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</si>
  <si>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</si>
  <si>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</si>
  <si>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</si>
  <si>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</si>
  <si>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</si>
  <si>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</si>
  <si>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</si>
  <si>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</si>
  <si>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</si>
  <si>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</si>
  <si>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</si>
  <si>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</si>
  <si>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</si>
  <si>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</si>
  <si>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</si>
  <si>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</si>
  <si>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</si>
  <si>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</si>
  <si>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</si>
  <si>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</si>
  <si>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</si>
  <si>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</si>
  <si>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</si>
  <si>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</si>
  <si>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</si>
  <si>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</si>
  <si>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</si>
  <si>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</si>
  <si>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</si>
  <si>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</si>
  <si>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</si>
  <si>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</si>
  <si>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</si>
  <si>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</si>
  <si>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</si>
  <si>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</si>
  <si>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</si>
  <si>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</si>
  <si>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</si>
  <si>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</si>
  <si>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</si>
  <si>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</si>
  <si>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</si>
  <si>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</si>
  <si>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</si>
  <si>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</si>
  <si>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</si>
  <si>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</si>
  <si>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</si>
  <si>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</si>
  <si>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</si>
  <si>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</si>
  <si>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</si>
  <si>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</si>
  <si>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</si>
  <si>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</si>
  <si>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</si>
  <si>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</si>
  <si>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</si>
  <si>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</si>
  <si>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</si>
  <si>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</si>
  <si>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</si>
  <si>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</si>
  <si>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</si>
  <si>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</si>
  <si>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</si>
  <si>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</si>
  <si>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</si>
  <si>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</si>
  <si>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</si>
  <si>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</si>
  <si>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</si>
  <si>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</si>
  <si>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</si>
  <si>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</si>
  <si>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</si>
  <si>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</si>
  <si>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</si>
  <si>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</si>
  <si>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</si>
  <si>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</si>
  <si>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</si>
  <si>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</si>
  <si>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</si>
  <si>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</si>
  <si>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</si>
  <si>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</si>
  <si>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</si>
  <si>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</si>
  <si>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</si>
  <si>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</si>
  <si>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</si>
  <si>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</si>
  <si>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</si>
  <si>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</si>
  <si>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</si>
  <si>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</si>
  <si>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</si>
  <si>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</si>
  <si>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</si>
  <si>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</si>
  <si>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</si>
  <si>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</si>
  <si>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</si>
  <si>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</si>
  <si>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</si>
  <si>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</si>
  <si>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</si>
  <si>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</si>
  <si>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</si>
  <si>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</si>
  <si>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</si>
  <si>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</si>
  <si>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</si>
  <si>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</si>
  <si>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</si>
  <si>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繰越欠損金</t>
  </si>
  <si>
    <t>資金不足比率等に関する算定様式</t>
  </si>
  <si>
    <t>２①表　公営企業会計に係る資金不足額等</t>
  </si>
  <si>
    <t>(1) 　</t>
  </si>
  <si>
    <t>(2)</t>
  </si>
  <si>
    <t>継続費逓次繰越額 t1</t>
  </si>
  <si>
    <t>繰越明許費繰越額 t2</t>
  </si>
  <si>
    <t>事故繰越繰越額 t3</t>
  </si>
  <si>
    <t>事業繰越額 t4</t>
  </si>
  <si>
    <t>支払繰延額 t5</t>
  </si>
  <si>
    <t>流動資産 e</t>
  </si>
  <si>
    <t>控除財源 f</t>
  </si>
  <si>
    <t>控除額 g</t>
  </si>
  <si>
    <t>うち指定管理者利用料金</t>
  </si>
  <si>
    <t>標準財政規模 x</t>
  </si>
  <si>
    <t>２②表　解消可能資金不足額</t>
  </si>
  <si>
    <t>累積償還・償却差額方式</t>
  </si>
  <si>
    <t>４②③表　一般会計等以外の特別会計に係る地方債の償還に充てるための一般会計等からの繰入れ見込額</t>
  </si>
  <si>
    <t>２③表　宅地造成事業に係る土地収入見込額等</t>
  </si>
  <si>
    <t>計画額</t>
  </si>
  <si>
    <t>元金償還金の有無</t>
  </si>
  <si>
    <t>公営事業</t>
  </si>
  <si>
    <t>法非適用企業</t>
  </si>
  <si>
    <t>→</t>
  </si>
  <si>
    <t>共通事項</t>
  </si>
  <si>
    <t>(2)</t>
  </si>
  <si>
    <t>(3)</t>
  </si>
  <si>
    <t>(4)</t>
  </si>
  <si>
    <t>(5)</t>
  </si>
  <si>
    <t>(6)</t>
  </si>
  <si>
    <t>(7)</t>
  </si>
  <si>
    <t xml:space="preserve"> (9)</t>
  </si>
  <si>
    <t>（単位：千円）</t>
  </si>
  <si>
    <t>(10)</t>
  </si>
  <si>
    <t>(13)</t>
  </si>
  <si>
    <t>(1)</t>
  </si>
  <si>
    <t>(2)</t>
  </si>
  <si>
    <t>(4)</t>
  </si>
  <si>
    <t>(5)</t>
  </si>
  <si>
    <t>(6)</t>
  </si>
  <si>
    <t>(7)</t>
  </si>
  <si>
    <t>(1)</t>
  </si>
  <si>
    <t>(2)</t>
  </si>
  <si>
    <t>(3)</t>
  </si>
  <si>
    <t>(4)</t>
  </si>
  <si>
    <t>(5)</t>
  </si>
  <si>
    <r>
      <t>(6)</t>
    </r>
  </si>
  <si>
    <t>A</t>
  </si>
  <si>
    <t>Ｂ</t>
  </si>
  <si>
    <t>Ｃ</t>
  </si>
  <si>
    <t>Ｄ</t>
  </si>
  <si>
    <t>Ｅ</t>
  </si>
  <si>
    <t>控除額 a</t>
  </si>
  <si>
    <t>a-b-c (-d)</t>
  </si>
  <si>
    <t>e-f-g (-h)</t>
  </si>
  <si>
    <t xml:space="preserve">令３条１項の額・令４条の額 </t>
  </si>
  <si>
    <t>営業収益の額-受託工事収益の額</t>
  </si>
  <si>
    <t>個別計画策定算定方式</t>
  </si>
  <si>
    <t>基礎控除額算定方式</t>
  </si>
  <si>
    <t>１項の額</t>
  </si>
  <si>
    <t>２項の額</t>
  </si>
  <si>
    <t>時価評価額</t>
  </si>
  <si>
    <t>販売経費等見込額（造成販売経費等見込額）</t>
  </si>
  <si>
    <t>（1)-(2）</t>
  </si>
  <si>
    <t>帳簿価額　</t>
  </si>
  <si>
    <t>土地収入見込額</t>
  </si>
  <si>
    <t>土地評価差額</t>
  </si>
  <si>
    <t>繰出基準額</t>
  </si>
  <si>
    <t>他会計への貸付金</t>
  </si>
  <si>
    <t>固定資産</t>
  </si>
  <si>
    <t>繰延勘定</t>
  </si>
  <si>
    <t>令３条１項２号ハ（土地評価差額以外）</t>
  </si>
  <si>
    <t>２①表　公営企業会計に係る資金不足額等</t>
  </si>
  <si>
    <t>４②③表　一般会計等以外の特別会計に係る地方債の償還に充てるための一般会計等からの繰入れ見込額</t>
  </si>
  <si>
    <t>（単位：千円）</t>
  </si>
  <si>
    <t>標準財政規模 x</t>
  </si>
  <si>
    <t>(3')</t>
  </si>
  <si>
    <t>(3)</t>
  </si>
  <si>
    <t>(7)</t>
  </si>
  <si>
    <t>Ａ</t>
  </si>
  <si>
    <t>s-t1-t2-t3-t4-t5+t'</t>
  </si>
  <si>
    <t xml:space="preserve">令３条１項の額・令４条の額 </t>
  </si>
  <si>
    <t>１項の額</t>
  </si>
  <si>
    <t>２項の額</t>
  </si>
  <si>
    <t>時価評価額</t>
  </si>
  <si>
    <t>販売経費等見込額（造成販売経費等見込額）</t>
  </si>
  <si>
    <t>（1)-(2）</t>
  </si>
  <si>
    <t>帳簿価額　</t>
  </si>
  <si>
    <t>土地収入見込額</t>
  </si>
  <si>
    <t>元金の残高</t>
  </si>
  <si>
    <t>（単位：千円）</t>
  </si>
  <si>
    <t>標準財政規模 x</t>
  </si>
  <si>
    <t>↑</t>
  </si>
  <si>
    <t>未収入特定財源 t'</t>
  </si>
  <si>
    <t>解消可能資金不足額</t>
  </si>
  <si>
    <t>資金不足額・剰余額（連結実質赤字比率）</t>
  </si>
  <si>
    <t>(8)</t>
  </si>
  <si>
    <t>資金不足額（資金不足比率）</t>
  </si>
  <si>
    <t>(9)</t>
  </si>
  <si>
    <t>元金の残高（指定地方債を除く。）</t>
  </si>
  <si>
    <t>(6)</t>
  </si>
  <si>
    <t xml:space="preserve"> (7)</t>
  </si>
  <si>
    <t>(8)</t>
  </si>
  <si>
    <t>準元金償還金の算出に当たっては、実質公債費比率の算定に用いる準元利償還金の元利償還金に対する割合により算出しても構わないこととするが、元金償還金又は利払いのみに対する繰入れの額が多額に上ること等により準元利償還金を用いた割合が準元金償還金による割合と大きく異なるなど、この方法によることが適当でないと考えられる場合には、当該事情を踏まえた上で準元金償還金を適切に算出すること。</t>
  </si>
  <si>
    <t>エラーメッセージ</t>
  </si>
  <si>
    <t>三か年平均</t>
  </si>
  <si>
    <t>(6)/(7)</t>
  </si>
  <si>
    <t>元金償還金（指定地方債を除く。）</t>
  </si>
  <si>
    <t>準元金償還金（指定地方債を除く。）</t>
  </si>
  <si>
    <t>準元金償還金
(3)×(4)</t>
  </si>
  <si>
    <t>元金償還金</t>
  </si>
  <si>
    <t>繰入割合
(1)/(2)</t>
  </si>
  <si>
    <t>元利償還金</t>
  </si>
  <si>
    <t>準元利償還金</t>
  </si>
  <si>
    <t>年度</t>
  </si>
  <si>
    <t>（単位：千円）</t>
  </si>
  <si>
    <t>市区町村名等</t>
  </si>
  <si>
    <t>都道府県名</t>
  </si>
  <si>
    <t>「臨時財政特例債等の償還等に要する経費」は、繰出基準第１３の４（２）により算定された額。</t>
  </si>
  <si>
    <t>平成２１年度以降の
繰出基準額（累計額）</t>
  </si>
  <si>
    <t>繰出基準割合</t>
  </si>
  <si>
    <t>Ｈ２０年度末企業債残高</t>
  </si>
  <si>
    <t>臨時財政特例債等の償還等に要する経費</t>
  </si>
  <si>
    <t>項目</t>
  </si>
  <si>
    <t>共通</t>
  </si>
  <si>
    <t>「ふ頭用地の耐震性強化に要する経費」は、繰出基準第１２の２(2)により算定された額。</t>
  </si>
  <si>
    <t>「離島における旅客上屋の整備に要する経費」は、繰出基準第１２の１(2)により算定された額。</t>
  </si>
  <si>
    <t>ふ頭用地の耐震性強化に要する経費</t>
  </si>
  <si>
    <t>離島における旅客上屋の整備に要する経費</t>
  </si>
  <si>
    <t>港湾整備事業</t>
  </si>
  <si>
    <t>「下水道事業債(特別措置分）の償還に要する経費」は、繰出基準第１０の１７(2)により算定された額。</t>
  </si>
  <si>
    <t>「下水道事業債（特例措置分）の償還に要する経費」は繰出基準第１０の１６（2）により算定された額。</t>
  </si>
  <si>
    <t>「個別排水処理施設整備事業に要する経費」は繰出基準第１０の１５（2）ただし書きにより算定された額。</t>
  </si>
  <si>
    <t>「小規模集合排水処理施設整備事業に要する経費」は繰出基準第１０の１４（2）ただし書きにより算定された額。</t>
  </si>
  <si>
    <t>「農業集落排水緊急整備事業に要する経費」は繰出基準第１０の１３（2）により算定された額。</t>
  </si>
  <si>
    <t>「緊急下水道整備特定事業に要する経費」は繰出基準第１０の１２（2）により算定された額。</t>
  </si>
  <si>
    <t>「普及特別対策に要する経費」は繰出基準第１０の１１（2）により算定された額。</t>
  </si>
  <si>
    <t>「広域化・共同化の推進に要する経費」は繰出基準第１０の９（2）により算定された額。</t>
  </si>
  <si>
    <t>「高度処理に要する経費」は繰出基準第１０の７（2）により算定された額のうち資本費分。</t>
  </si>
  <si>
    <t>「流域下水道の建設に要する経費」は繰出基準第１０の３（2）ただし書きにより算定された額。</t>
  </si>
  <si>
    <t>「分流式下水道等に要する経費」は、繰出基準第１０の２(2)により算定された額。</t>
  </si>
  <si>
    <t>「雨水処理に要する経費」は、繰出基準第１０の１（2）により算定された額のうち資本費分。</t>
  </si>
  <si>
    <t>下水道事業債（特別措置分）の償還に要する経費</t>
  </si>
  <si>
    <t>下水道事業債（特例措置分）の償還に要する経費</t>
  </si>
  <si>
    <t>個別排水処理施設整備事業に要する経費（平成9～20年度までの臨時措置分）</t>
  </si>
  <si>
    <t>小規模集合排水処理施設整備事業に要する経費（平成9～20年度までの臨時措置分）</t>
  </si>
  <si>
    <t>農業集落排水緊急整備事業に要する経費</t>
  </si>
  <si>
    <t>緊急下水道整備特定事業に要する経費</t>
  </si>
  <si>
    <t>普及特別対策に要する経費</t>
  </si>
  <si>
    <t>広域化・共同化に要する経費</t>
  </si>
  <si>
    <t>高度処理に要する経費のうち資本費分</t>
  </si>
  <si>
    <t>流域下水道の建設に要する経費（平成12～20年度までの臨時措置分）</t>
  </si>
  <si>
    <t>分流式下水道等に要する経費</t>
  </si>
  <si>
    <t>雨水処理に要する経費</t>
  </si>
  <si>
    <t>下水道事業</t>
  </si>
  <si>
    <t>「市場の建設改良に要する経費」は、繰出基準第９の２(2)により算定された額。</t>
  </si>
  <si>
    <t>市場の建設改良に要する経費</t>
  </si>
  <si>
    <t>市場事業</t>
  </si>
  <si>
    <t>「簡易水道未普及解消緊急対策事業に要する経費」は、繰出基準第８の３（2）イにより算定された額。</t>
  </si>
  <si>
    <t>「簡易水道の建設改良に要する経費（臨時措置分）」は、繰出基準第８の１(2)アただし書きにより算定された額。</t>
  </si>
  <si>
    <t>「簡易水道の建設改良に要する経費」は、繰出基準第８の１(2)イにより算定された額。</t>
  </si>
  <si>
    <t>簡易水道未普及解消緊急対策事業に要する経費</t>
  </si>
  <si>
    <t>簡易水道の建設改良に要する経費（補正分）
※平成4,5,7-8,10-13年</t>
  </si>
  <si>
    <t>簡易水道の建設改良に要する経費（臨時措置分）
※平成14～20年</t>
  </si>
  <si>
    <t>簡易水道の建設改良に要する経費</t>
  </si>
  <si>
    <t>簡易水道事業</t>
  </si>
  <si>
    <t>「病院の建設改良に要する経費」は、繰出基準第７の１(2)により算定された額。</t>
  </si>
  <si>
    <t>病院の建設改良に要する経費（平成15年度以降の事業）</t>
  </si>
  <si>
    <t>病院の建設改良に要する経費（平成14年度までに着手した事業）</t>
  </si>
  <si>
    <t>病院事業</t>
  </si>
  <si>
    <t>「ごみ固形燃料発電事業に要する経費」は、繰出基準第５の(2)イにより算定された額。</t>
  </si>
  <si>
    <t>ごみ固形燃料発電事業に要する経費</t>
  </si>
  <si>
    <t>電気事業</t>
  </si>
  <si>
    <t>「地下高速鉄道の利子負担の軽減に要する経費」は、繰出基準第４の９（２）アにより算出された額</t>
  </si>
  <si>
    <t>「地下高速鉄道の緊急整備に要する経費」は、繰出基準第４の５(2)イ②により算定された額。</t>
  </si>
  <si>
    <t>地下高速鉄道の利子負担の軽減に要する経費</t>
  </si>
  <si>
    <t>地下高速鉄道の緊急整備に要する経費</t>
  </si>
  <si>
    <t>交通事業</t>
  </si>
  <si>
    <t>※未稼働資産整理債の残高の２分の１</t>
  </si>
  <si>
    <t>「経営健全化対策に要する経費」は、繰出基準第３の２（２）により算定された額。</t>
  </si>
  <si>
    <t>経営健全化対策に要する経費</t>
  </si>
  <si>
    <t>工業用水道事業</t>
  </si>
  <si>
    <t>「中水道の建設改良に要する経費」は、繰出基準第２（２）により算定された額。</t>
  </si>
  <si>
    <t>中水道の建設改良に要する経費</t>
  </si>
  <si>
    <t>中水道事業</t>
  </si>
  <si>
    <t>「統合水道に係る統合前の簡易水道の建設改良に要する経費」は、繰出基準第１の７(2)により算定された額。</t>
  </si>
  <si>
    <t>「上水道の広域化対策に要する経費」は、繰出基準第１の５(2)により算定された額。</t>
  </si>
  <si>
    <t>「上水道の水源開発に要する経費」は、繰出基準第１の４(2)により算定された額。</t>
  </si>
  <si>
    <t>統合水道に係る統合前の簡易水道の建設改良に要する経費</t>
  </si>
  <si>
    <t>上水道の広域化対策に要する経費（建設時に出資を行った場合）</t>
  </si>
  <si>
    <t>上水道の広域化対策に要する経費</t>
  </si>
  <si>
    <t>上水道の水源開発に要する経費（建設時に出資を行った場合）</t>
  </si>
  <si>
    <t>上水道の水源開発に要する経費</t>
  </si>
  <si>
    <t>上水道事業</t>
  </si>
  <si>
    <t>市区町村名等</t>
  </si>
  <si>
    <t>都道府県名</t>
  </si>
  <si>
    <t>Ver 1.0.0</t>
  </si>
  <si>
    <t>うち元利償還金に対する繰入額　(7)</t>
  </si>
  <si>
    <t>資本費平準化債分　b</t>
  </si>
  <si>
    <t>建設改良費分　a</t>
  </si>
  <si>
    <t>（参考）
他会計負担割合</t>
  </si>
  <si>
    <t>解消可能資金不足額
(8)
(4)×（１－(7)/(6) ）</t>
  </si>
  <si>
    <t>累積元利償還額
(6)
(1)+(5)</t>
  </si>
  <si>
    <t>累積企業債利息
(5)</t>
  </si>
  <si>
    <t>償還償却差額
(4)
(1)-(2)-(3)</t>
  </si>
  <si>
    <t>平準化債発行済額
(3)</t>
  </si>
  <si>
    <t>累積減価償却費
(2)</t>
  </si>
  <si>
    <t>累積元金償還額
(1)
a+b</t>
  </si>
  <si>
    <t>特別会計名</t>
  </si>
  <si>
    <t>　</t>
  </si>
  <si>
    <t>市町村・一部事務組合名等</t>
  </si>
  <si>
    <t>F</t>
  </si>
  <si>
    <t>按分率 c3=b3/a3</t>
  </si>
  <si>
    <t>按分率 c2=b2/a2</t>
  </si>
  <si>
    <t>按分率 c1=b1/a1</t>
  </si>
  <si>
    <t>準元利償還金の額 b3</t>
  </si>
  <si>
    <t>元利償還金の額 a3</t>
  </si>
  <si>
    <t>準元利償還金の額 b2</t>
  </si>
  <si>
    <t>元利償還金の額 a2</t>
  </si>
  <si>
    <t>準元利償還金の額 b1</t>
  </si>
  <si>
    <t>元利償還金の額 a1</t>
  </si>
  <si>
    <t>元利償還金に対する繰入額
G＝E×F</t>
  </si>
  <si>
    <t>累積元利償還額</t>
  </si>
  <si>
    <r>
      <t xml:space="preserve">按分率
E
</t>
    </r>
    <r>
      <rPr>
        <sz val="6"/>
        <rFont val="ＭＳ Ｐ明朝"/>
        <family val="1"/>
      </rPr>
      <t>c3又はCの大きい値</t>
    </r>
  </si>
  <si>
    <r>
      <t xml:space="preserve">按分率
</t>
    </r>
    <r>
      <rPr>
        <sz val="8"/>
        <rFont val="ＭＳ Ｐ明朝"/>
        <family val="1"/>
      </rPr>
      <t>Ｃ＝Σc/3</t>
    </r>
    <r>
      <rPr>
        <sz val="10"/>
        <rFont val="ＭＳ Ｐ明朝"/>
        <family val="1"/>
      </rPr>
      <t xml:space="preserve">
（３年平均）</t>
    </r>
  </si>
  <si>
    <t>平成２０年度</t>
  </si>
  <si>
    <t>平成１９年度</t>
  </si>
  <si>
    <t>平成１８年度</t>
  </si>
  <si>
    <t>平成２０年度</t>
  </si>
  <si>
    <t>平成１９年度</t>
  </si>
  <si>
    <t>平成１８年度</t>
  </si>
  <si>
    <t>各年度減価償却相当額</t>
  </si>
  <si>
    <t>年数</t>
  </si>
  <si>
    <t>資産の取得価額</t>
  </si>
  <si>
    <t>償却資産の名称</t>
  </si>
  <si>
    <t>H20</t>
  </si>
  <si>
    <t>H19</t>
  </si>
  <si>
    <t>H18</t>
  </si>
  <si>
    <t>H17</t>
  </si>
  <si>
    <t>H16</t>
  </si>
  <si>
    <t>H15</t>
  </si>
  <si>
    <t>H14</t>
  </si>
  <si>
    <t>H13</t>
  </si>
  <si>
    <t>H12</t>
  </si>
  <si>
    <t>H11</t>
  </si>
  <si>
    <t>H10</t>
  </si>
  <si>
    <t>H9</t>
  </si>
  <si>
    <t>H8</t>
  </si>
  <si>
    <t>H7</t>
  </si>
  <si>
    <t>H6</t>
  </si>
  <si>
    <t>H5</t>
  </si>
  <si>
    <t>H4</t>
  </si>
  <si>
    <t>H3</t>
  </si>
  <si>
    <t>H2</t>
  </si>
  <si>
    <t>H1</t>
  </si>
  <si>
    <t>S63</t>
  </si>
  <si>
    <t>S62</t>
  </si>
  <si>
    <t>S61</t>
  </si>
  <si>
    <t>S60</t>
  </si>
  <si>
    <t>S59</t>
  </si>
  <si>
    <t>S58</t>
  </si>
  <si>
    <t>S57</t>
  </si>
  <si>
    <t>S56</t>
  </si>
  <si>
    <t>S55</t>
  </si>
  <si>
    <t>S54</t>
  </si>
  <si>
    <t>S53</t>
  </si>
  <si>
    <t>S52</t>
  </si>
  <si>
    <t>S51</t>
  </si>
  <si>
    <t>S50</t>
  </si>
  <si>
    <t>S49</t>
  </si>
  <si>
    <t>S48</t>
  </si>
  <si>
    <t>S47</t>
  </si>
  <si>
    <t>S46</t>
  </si>
  <si>
    <t>S45</t>
  </si>
  <si>
    <t>S44</t>
  </si>
  <si>
    <t>S43</t>
  </si>
  <si>
    <t>S42</t>
  </si>
  <si>
    <t>S41</t>
  </si>
  <si>
    <t>S40</t>
  </si>
  <si>
    <t>S39</t>
  </si>
  <si>
    <t>S38</t>
  </si>
  <si>
    <t>S37</t>
  </si>
  <si>
    <t>S36</t>
  </si>
  <si>
    <t>S35</t>
  </si>
  <si>
    <t>S34</t>
  </si>
  <si>
    <t>S33</t>
  </si>
  <si>
    <t>S32</t>
  </si>
  <si>
    <t>S31</t>
  </si>
  <si>
    <t>S30</t>
  </si>
  <si>
    <t>S29</t>
  </si>
  <si>
    <t>S28</t>
  </si>
  <si>
    <t>耐用</t>
  </si>
  <si>
    <t>エラーチェック</t>
  </si>
  <si>
    <t>（単位；千円）</t>
  </si>
  <si>
    <t>事業区分</t>
  </si>
  <si>
    <t>事業名</t>
  </si>
  <si>
    <t>算定シート（法非適用企業）</t>
  </si>
  <si>
    <t>供用開始初年度が昭和２９年度以降の事業にあっては、供用開始初年度に限り、「企業債発行額」の欄に年度末企業債現在高を記載すること。</t>
  </si>
  <si>
    <t>注２</t>
  </si>
  <si>
    <t>企業債発行額は、建設改良にかかるもののみとすること（借換債、災害復旧債等は含まない。）。</t>
  </si>
  <si>
    <t>注１</t>
  </si>
  <si>
    <t>H20</t>
  </si>
  <si>
    <t>H19</t>
  </si>
  <si>
    <t>H1</t>
  </si>
  <si>
    <t>S36</t>
  </si>
  <si>
    <t>S28</t>
  </si>
  <si>
    <t>企業債発行額</t>
  </si>
  <si>
    <t>企業債償還年度</t>
  </si>
  <si>
    <t>年</t>
  </si>
  <si>
    <t>減価償却年数</t>
  </si>
  <si>
    <t>簡易算定シート</t>
  </si>
  <si>
    <t>減価償却費　c2</t>
  </si>
  <si>
    <t>経常利益の額　c1</t>
  </si>
  <si>
    <t>（c1＋c2）</t>
  </si>
  <si>
    <t>借入資本金の額　b2</t>
  </si>
  <si>
    <t>負債の額　b1</t>
  </si>
  <si>
    <t>（b1＋b2）</t>
  </si>
  <si>
    <t>控除未払金等　a2</t>
  </si>
  <si>
    <t>流動負債　a1</t>
  </si>
  <si>
    <t xml:space="preserve"> (a1-a2)</t>
  </si>
  <si>
    <t>解消可能資金不足額
Ａ÷Ｂ×Ｃ×Ｄ</t>
  </si>
  <si>
    <r>
      <rPr>
        <sz val="10"/>
        <rFont val="ＭＳ Ｐゴシック"/>
        <family val="3"/>
      </rPr>
      <t>Ｄ</t>
    </r>
    <r>
      <rPr>
        <sz val="8"/>
        <rFont val="ＭＳ Ｐゴシック"/>
        <family val="3"/>
      </rPr>
      <t xml:space="preserve">
残存耐用年数相当年数</t>
    </r>
  </si>
  <si>
    <t>Ｃ</t>
  </si>
  <si>
    <t>Ｂ</t>
  </si>
  <si>
    <t>Ａ</t>
  </si>
  <si>
    <t>　Ⅰ　法適用企業</t>
  </si>
  <si>
    <t>市町村・一部事務組合名等</t>
  </si>
  <si>
    <t>残存耐用年数相当年数</t>
  </si>
  <si>
    <t>営業外費用相当額
c4</t>
  </si>
  <si>
    <t>営業費用相当額
c3</t>
  </si>
  <si>
    <t>営業外収益相当額
c2</t>
  </si>
  <si>
    <t>営業収益相当額
c1</t>
  </si>
  <si>
    <t>（c1+c2-c3-c4）</t>
  </si>
  <si>
    <r>
      <t xml:space="preserve">地方債の現在高
</t>
    </r>
    <r>
      <rPr>
        <sz val="6"/>
        <rFont val="ＭＳ Ｐ明朝"/>
        <family val="1"/>
      </rPr>
      <t>（建設改良費等分を含む）</t>
    </r>
  </si>
  <si>
    <t>未収入特定財源　t'</t>
  </si>
  <si>
    <t>支払繰延額　t5</t>
  </si>
  <si>
    <t>事業繰越額　t4</t>
  </si>
  <si>
    <t>事故繰越繰越額　t3</t>
  </si>
  <si>
    <t>繰越明許費繰越額　t2</t>
  </si>
  <si>
    <t>継続費逓次繰越額　t1</t>
  </si>
  <si>
    <t>歳入額 t</t>
  </si>
  <si>
    <t>歳出額 s</t>
  </si>
  <si>
    <t>s-(t-t1-t2-t3-t4
-t5+t')  (0以上)</t>
  </si>
  <si>
    <t>解消可能資金不足額
Ａ÷（Ａ＋Ｂ）×Ｃ×Ｄ</t>
  </si>
  <si>
    <t>Ｄ</t>
  </si>
  <si>
    <t>　Ⅱ　法非適用企業</t>
  </si>
  <si>
    <t>解消可能資金不足額
Σ（b－c）＋d</t>
  </si>
  <si>
    <t>償還償却差額　d</t>
  </si>
  <si>
    <t>平準化債発行額　(c )</t>
  </si>
  <si>
    <t>算式の額　(b)
　((a)×（0.45-0.03（n-1））)</t>
  </si>
  <si>
    <t>支払利息の額　(a)</t>
  </si>
  <si>
    <t>　○　基礎控除額算定方式</t>
  </si>
  <si>
    <t>解消可能資金不足額
（（Ｃ）×（Ｄ））</t>
  </si>
  <si>
    <t>（正数で入力）</t>
  </si>
  <si>
    <t>平成20年度決算における
資金不足額　　（Ｄ）</t>
  </si>
  <si>
    <r>
      <t xml:space="preserve">割落とし率
</t>
    </r>
    <r>
      <rPr>
        <sz val="6"/>
        <rFont val="ＭＳ Ｐ明朝"/>
        <family val="1"/>
      </rPr>
      <t>(2．5を超える場合)</t>
    </r>
    <r>
      <rPr>
        <sz val="10"/>
        <rFont val="ＭＳ Ｐ明朝"/>
        <family val="1"/>
      </rPr>
      <t xml:space="preserve">
（Ｃ）</t>
    </r>
  </si>
  <si>
    <t>ピーク時の比率</t>
  </si>
  <si>
    <t>経常損益</t>
  </si>
  <si>
    <t>比率　　（Ａ）／（Ｂ）</t>
  </si>
  <si>
    <t>元利償還金の額　　（Ｂ）</t>
  </si>
  <si>
    <t>資金不足額　　（Ａ）</t>
  </si>
  <si>
    <t>　○　個別計画策定算定方式</t>
  </si>
  <si>
    <t>※　この様式によるもののほか、必要な事項等については別に定める。</t>
  </si>
  <si>
    <t>剰余金</t>
  </si>
  <si>
    <t>　うち借入資本金</t>
  </si>
  <si>
    <t>資本金</t>
  </si>
  <si>
    <t>資本合計</t>
  </si>
  <si>
    <t>負債合計</t>
  </si>
  <si>
    <t>繰延勘定</t>
  </si>
  <si>
    <t>　　 うち償却資産</t>
  </si>
  <si>
    <t xml:space="preserve"> うち土地　　　</t>
  </si>
  <si>
    <t>固定資産</t>
  </si>
  <si>
    <t>資産合計</t>
  </si>
  <si>
    <t>資金不足額対元利償還金比率</t>
  </si>
  <si>
    <t>資金不足額</t>
  </si>
  <si>
    <t>元利償還金一般会計負担割合</t>
  </si>
  <si>
    <t>減価償却前経常利益</t>
  </si>
  <si>
    <t>工事負担金</t>
  </si>
  <si>
    <t>国（都道府県）補助金</t>
  </si>
  <si>
    <t>他会計出資金</t>
  </si>
  <si>
    <t>企業債</t>
  </si>
  <si>
    <t>予定財源</t>
  </si>
  <si>
    <t>建設改良費</t>
  </si>
  <si>
    <t>うち一般会計繰入金充当額</t>
  </si>
  <si>
    <t>元利償還金</t>
  </si>
  <si>
    <t>うち翌年度以降発行分に係るもの</t>
  </si>
  <si>
    <t>うち既発債に係るもの</t>
  </si>
  <si>
    <t>企業債元金</t>
  </si>
  <si>
    <t>資本費平準化債等収入</t>
  </si>
  <si>
    <t>一時借入金利息</t>
  </si>
  <si>
    <t>企業債利息</t>
  </si>
  <si>
    <t>営業外費用</t>
  </si>
  <si>
    <t>うち雨水等一般会計負担分　</t>
  </si>
  <si>
    <t>うち汚水分　</t>
  </si>
  <si>
    <t>営業費用</t>
  </si>
  <si>
    <t>うち一般会計繰入金</t>
  </si>
  <si>
    <t>営業外収益</t>
  </si>
  <si>
    <t>うち雨水処理負担金</t>
  </si>
  <si>
    <t>使用料単価（円/㎥）　</t>
  </si>
  <si>
    <t>有収水量（㎥）　</t>
  </si>
  <si>
    <r>
      <t>うち使用料収入</t>
    </r>
  </si>
  <si>
    <t>営業収益</t>
  </si>
  <si>
    <t>１５年度</t>
  </si>
  <si>
    <t>１４年度</t>
  </si>
  <si>
    <t>１３年度</t>
  </si>
  <si>
    <t>１２年度</t>
  </si>
  <si>
    <t>１１年度</t>
  </si>
  <si>
    <t>１０年度</t>
  </si>
  <si>
    <t>９年度</t>
  </si>
  <si>
    <t>８年度</t>
  </si>
  <si>
    <t>７年度</t>
  </si>
  <si>
    <t>６年度</t>
  </si>
  <si>
    <t>５年度</t>
  </si>
  <si>
    <t>４年度</t>
  </si>
  <si>
    <t>３年度</t>
  </si>
  <si>
    <t>２年度</t>
  </si>
  <si>
    <t>１年度</t>
  </si>
  <si>
    <t>区　　分</t>
  </si>
  <si>
    <t>見込値</t>
  </si>
  <si>
    <t>実績</t>
  </si>
  <si>
    <t>年　　　度　</t>
  </si>
  <si>
    <t>エラーメッセージ</t>
  </si>
  <si>
    <t>評価方法</t>
  </si>
  <si>
    <t>売・未</t>
  </si>
  <si>
    <t>土地評価差額 (6)
（4 )-( 5）</t>
  </si>
  <si>
    <t>土地収入見込額　(5)
（(3)と(4)の小さい額）</t>
  </si>
  <si>
    <t>帳簿価額　
(4)</t>
  </si>
  <si>
    <t>(3)
（1)-(2）</t>
  </si>
  <si>
    <t>販売経費等見込額　(2)
（造成販売経費等見込額）</t>
  </si>
  <si>
    <t>時価評価額
(1)</t>
  </si>
  <si>
    <t>土地の名称等</t>
  </si>
  <si>
    <r>
      <t>法</t>
    </r>
    <r>
      <rPr>
        <sz val="2"/>
        <rFont val="ＭＳ Ｐ明朝"/>
        <family val="1"/>
      </rPr>
      <t>・</t>
    </r>
    <r>
      <rPr>
        <sz val="6"/>
        <rFont val="ＭＳ Ｐ明朝"/>
        <family val="1"/>
      </rPr>
      <t>非</t>
    </r>
  </si>
  <si>
    <t>470007</t>
  </si>
  <si>
    <t>沖縄県</t>
  </si>
  <si>
    <t>465054</t>
  </si>
  <si>
    <t>屋久島町</t>
  </si>
  <si>
    <t>462241</t>
  </si>
  <si>
    <t>伊佐市</t>
  </si>
  <si>
    <t>鹿児島県</t>
  </si>
  <si>
    <t>462233</t>
  </si>
  <si>
    <t>南九州市</t>
  </si>
  <si>
    <t>460001</t>
  </si>
  <si>
    <t>450006</t>
  </si>
  <si>
    <t>宮崎県</t>
  </si>
  <si>
    <t>440001</t>
  </si>
  <si>
    <t>大分県</t>
  </si>
  <si>
    <t>430005</t>
  </si>
  <si>
    <t>熊本県</t>
  </si>
  <si>
    <t>420000</t>
  </si>
  <si>
    <t>長崎県</t>
  </si>
  <si>
    <t>410004</t>
  </si>
  <si>
    <t>佐賀県</t>
  </si>
  <si>
    <t>400009</t>
  </si>
  <si>
    <t>福岡県</t>
  </si>
  <si>
    <t>390003</t>
  </si>
  <si>
    <t>高知県</t>
  </si>
  <si>
    <t>380008</t>
  </si>
  <si>
    <t>愛媛県</t>
  </si>
  <si>
    <t>370002</t>
  </si>
  <si>
    <t>香川県</t>
  </si>
  <si>
    <t>360007</t>
  </si>
  <si>
    <t>徳島県</t>
  </si>
  <si>
    <t>350001</t>
  </si>
  <si>
    <t>山口県</t>
  </si>
  <si>
    <t>340006</t>
  </si>
  <si>
    <t>広島県</t>
  </si>
  <si>
    <t>330001</t>
  </si>
  <si>
    <t>岡山県</t>
  </si>
  <si>
    <t>320005</t>
  </si>
  <si>
    <t>島根県</t>
  </si>
  <si>
    <t>310000</t>
  </si>
  <si>
    <t>鳥取県</t>
  </si>
  <si>
    <t>300004</t>
  </si>
  <si>
    <t>和歌山県</t>
  </si>
  <si>
    <t>290009</t>
  </si>
  <si>
    <t>奈良県</t>
  </si>
  <si>
    <t>280003</t>
  </si>
  <si>
    <t>兵庫県</t>
  </si>
  <si>
    <t>270008</t>
  </si>
  <si>
    <t>大阪府</t>
  </si>
  <si>
    <t>260002</t>
  </si>
  <si>
    <t>京都府</t>
  </si>
  <si>
    <t>250007</t>
  </si>
  <si>
    <t>滋賀県</t>
  </si>
  <si>
    <t>240001</t>
  </si>
  <si>
    <t>三重県</t>
  </si>
  <si>
    <t>230006</t>
  </si>
  <si>
    <t>愛知県</t>
  </si>
  <si>
    <t>221309</t>
  </si>
  <si>
    <t>220001</t>
  </si>
  <si>
    <t>静岡県</t>
  </si>
  <si>
    <t>210005</t>
  </si>
  <si>
    <t>岐阜県</t>
  </si>
  <si>
    <t>200000</t>
  </si>
  <si>
    <t>長野県</t>
  </si>
  <si>
    <t>190004</t>
  </si>
  <si>
    <t>山梨県</t>
  </si>
  <si>
    <t>180009</t>
  </si>
  <si>
    <t>福井県</t>
  </si>
  <si>
    <t>170003</t>
  </si>
  <si>
    <t>石川県</t>
  </si>
  <si>
    <t>160008</t>
  </si>
  <si>
    <t>富山県</t>
  </si>
  <si>
    <t>151009</t>
  </si>
  <si>
    <t>150002</t>
  </si>
  <si>
    <t>新潟県</t>
  </si>
  <si>
    <t>140007</t>
  </si>
  <si>
    <t>神奈川県</t>
  </si>
  <si>
    <t>130001</t>
  </si>
  <si>
    <t>東京都</t>
  </si>
  <si>
    <t>120006</t>
  </si>
  <si>
    <t>千葉県</t>
  </si>
  <si>
    <t>110001</t>
  </si>
  <si>
    <t>埼玉県</t>
  </si>
  <si>
    <t>100005</t>
  </si>
  <si>
    <t>群馬県</t>
  </si>
  <si>
    <t>090000</t>
  </si>
  <si>
    <t>栃木県</t>
  </si>
  <si>
    <t>080004</t>
  </si>
  <si>
    <t>茨城県</t>
  </si>
  <si>
    <t>070009</t>
  </si>
  <si>
    <t>福島県</t>
  </si>
  <si>
    <t>060003</t>
  </si>
  <si>
    <t>山形県</t>
  </si>
  <si>
    <t>050008</t>
  </si>
  <si>
    <t>秋田県</t>
  </si>
  <si>
    <t>040002</t>
  </si>
  <si>
    <t>宮城県</t>
  </si>
  <si>
    <t>030007</t>
  </si>
  <si>
    <t>岩手県</t>
  </si>
  <si>
    <t>020001</t>
  </si>
  <si>
    <t>青森県</t>
  </si>
  <si>
    <t>010006</t>
  </si>
  <si>
    <t>北海道</t>
  </si>
  <si>
    <t>地方公共団体コード</t>
  </si>
  <si>
    <t>市町村名</t>
  </si>
  <si>
    <t>↓</t>
  </si>
  <si>
    <t>市区町村名等</t>
  </si>
  <si>
    <t>(10)　合計</t>
  </si>
  <si>
    <t>(14)　合計</t>
  </si>
  <si>
    <t>※ 総括表④「公営企業債等繰入見込額」に記入する額　</t>
  </si>
  <si>
    <t>***</t>
  </si>
  <si>
    <t>(11)</t>
  </si>
  <si>
    <t>(12)</t>
  </si>
  <si>
    <t>市区町村名等</t>
  </si>
  <si>
    <t>地方公共団体コード</t>
  </si>
  <si>
    <t>都道府県名</t>
  </si>
  <si>
    <t>団体区分</t>
  </si>
  <si>
    <t>土地前受金 d （宅造）</t>
  </si>
  <si>
    <t>土地評価差額 h （宅造）</t>
  </si>
  <si>
    <t>地方債残高 （宅造）</t>
  </si>
  <si>
    <t>長期借入金 （宅造）</t>
  </si>
  <si>
    <t>資本+負債 （宅造のみ）</t>
  </si>
  <si>
    <t>事業の規模 (10)or(11)</t>
  </si>
  <si>
    <t>資金不足比率 (9)/(12)（％）</t>
  </si>
  <si>
    <t>標準財政規模比 (8)/x （％）</t>
  </si>
  <si>
    <t>解消可能資金不足額合計額 (6)+(7)</t>
  </si>
  <si>
    <t>減価償却前経常利益方式 （法適）</t>
  </si>
  <si>
    <t>経常利益</t>
  </si>
  <si>
    <t>準元金/元金（３か年平均）</t>
  </si>
  <si>
    <t>算定に用いる額 (1)×(2)</t>
  </si>
  <si>
    <t>将来負担額 （宅造以外）</t>
  </si>
  <si>
    <t>他会計借入金 （控除）</t>
  </si>
  <si>
    <t>将来負担額 （宅造）</t>
  </si>
  <si>
    <t>将来負担額 （合計）</t>
  </si>
  <si>
    <t>将来負担比率への寄与度 (9)/x （％）</t>
  </si>
  <si>
    <t>土地収入見込額 （宅造）</t>
  </si>
  <si>
    <t>減価償却前経常利益方式 （法非適）</t>
  </si>
  <si>
    <t>将来負担額 （宅造）</t>
  </si>
  <si>
    <t>将来負担額 （合計）</t>
  </si>
  <si>
    <t>(7)</t>
  </si>
  <si>
    <t>(1)</t>
  </si>
  <si>
    <t>(2)</t>
  </si>
  <si>
    <t>(3)</t>
  </si>
  <si>
    <t>(4)</t>
  </si>
  <si>
    <t>(5)</t>
  </si>
  <si>
    <r>
      <t>(6)</t>
    </r>
  </si>
  <si>
    <t>(6)</t>
  </si>
  <si>
    <t>A</t>
  </si>
  <si>
    <t>Ｂ</t>
  </si>
  <si>
    <t>Ｃ</t>
  </si>
  <si>
    <t>Ｄ</t>
  </si>
  <si>
    <t>Ｅ</t>
  </si>
  <si>
    <t>控除額 a</t>
  </si>
  <si>
    <t xml:space="preserve"> (7)</t>
  </si>
  <si>
    <t>(8)</t>
  </si>
  <si>
    <t>地方公共団体コード</t>
  </si>
  <si>
    <t>都道府県名</t>
  </si>
  <si>
    <t>市区町村名等</t>
  </si>
  <si>
    <t>法適</t>
  </si>
  <si>
    <t>a-b-c (-d)</t>
  </si>
  <si>
    <t>e-f-g (-h)</t>
  </si>
  <si>
    <t xml:space="preserve">令３条１項の額・令４条の額 </t>
  </si>
  <si>
    <t>資金不足額・剰余額（連結実質赤字比率）</t>
  </si>
  <si>
    <t>営業収益の額-受託工事収益の額</t>
  </si>
  <si>
    <t>資本+負債 （宅造のみ）</t>
  </si>
  <si>
    <t>事業の規模 (10)or(11)</t>
  </si>
  <si>
    <t>１項の額</t>
  </si>
  <si>
    <t>２項の額</t>
  </si>
  <si>
    <t>時価評価額</t>
  </si>
  <si>
    <t>販売経費等見込額（造成販売経費等見込額）</t>
  </si>
  <si>
    <t>（1)-(2）</t>
  </si>
  <si>
    <t>帳簿価額　</t>
  </si>
  <si>
    <t>土地収入見込額</t>
  </si>
  <si>
    <t>土地評価差額</t>
  </si>
  <si>
    <t>元金の残高（指定地方債を除く。）</t>
  </si>
  <si>
    <t>算定に用いる額 (1)×(2)</t>
  </si>
  <si>
    <t>他会計借入金 （控除）</t>
  </si>
  <si>
    <t>固定資産</t>
  </si>
  <si>
    <t>繰延勘定</t>
  </si>
  <si>
    <t>令３条１項２号ハ（土地評価差額以外）</t>
  </si>
  <si>
    <t>他会計への貸付金</t>
  </si>
  <si>
    <t>将来負担額 （合計）</t>
  </si>
  <si>
    <t>(3')</t>
  </si>
  <si>
    <t>(10)</t>
  </si>
  <si>
    <t>(11)</t>
  </si>
  <si>
    <t>(12)</t>
  </si>
  <si>
    <t>資金不足比率 (9)/(12)（％）</t>
  </si>
  <si>
    <t>標準財政規模比 (8)/x （％）</t>
  </si>
  <si>
    <t>Ａ</t>
  </si>
  <si>
    <t>非適</t>
  </si>
  <si>
    <t>s-t1-t2-t3-t4-t5+t'</t>
  </si>
  <si>
    <t>将来負担額 （宅造）</t>
  </si>
  <si>
    <t>事業</t>
  </si>
  <si>
    <t>元金の残高</t>
  </si>
  <si>
    <t>２①表 →</t>
  </si>
  <si>
    <t>２②表 →</t>
  </si>
  <si>
    <t>４②③表 →</t>
  </si>
  <si>
    <t>← ２②表　解消可能資金不足額</t>
  </si>
  <si>
    <t>← ２①表　公営企業会計に係る資金不足額等</t>
  </si>
  <si>
    <t>← ２③表　宅地造成事業に係る土地収入見込額等</t>
  </si>
  <si>
    <t>← ４②③表　一般会計等以外の特別会計に係る地方債の償還に充てるための一般会計等からの繰入れ見込額</t>
  </si>
  <si>
    <t>← 共通事項</t>
  </si>
  <si>
    <t>共通事項 →</t>
  </si>
  <si>
    <t>２②Ａ１表　解消可能資金不足額
（累積償還・償却差額算定方式）</t>
  </si>
  <si>
    <t>２②Ａ２表
元利償還金に対する繰入額</t>
  </si>
  <si>
    <r>
      <t xml:space="preserve">２②Ｂ表　解消可能資金不足額
</t>
    </r>
    <r>
      <rPr>
        <sz val="10"/>
        <rFont val="ＭＳ Ｐゴシック"/>
        <family val="3"/>
      </rPr>
      <t>（減価償却前経常利益による負債解消可能額算定方式　法適用企業）</t>
    </r>
  </si>
  <si>
    <r>
      <rPr>
        <sz val="12"/>
        <rFont val="ＭＳ Ｐゴシック"/>
        <family val="3"/>
      </rPr>
      <t>２②Ｃ表　解消可能資金不足額</t>
    </r>
    <r>
      <rPr>
        <sz val="10"/>
        <rFont val="ＭＳ Ｐゴシック"/>
        <family val="3"/>
      </rPr>
      <t xml:space="preserve">
（減価償却前経常利益による負債解消可能額算定方式　法非適用企業）</t>
    </r>
  </si>
  <si>
    <r>
      <rPr>
        <sz val="12"/>
        <rFont val="ＭＳ Ｐ明朝"/>
        <family val="1"/>
      </rPr>
      <t>２②Ｄ表　解消可能資金不足額</t>
    </r>
    <r>
      <rPr>
        <sz val="10"/>
        <rFont val="ＭＳ Ｐ明朝"/>
        <family val="1"/>
      </rPr>
      <t xml:space="preserve">
（個別計画策定算定方式／基礎控除額算定方式）</t>
    </r>
  </si>
  <si>
    <t>２③Ａ表　宅地造成事業に係る土地収入見込額等</t>
  </si>
  <si>
    <t>４②③Ａ表　（準元金償還金/元金償還金）の三か年平均</t>
  </si>
  <si>
    <t>４②③Ｂ表　地方債の元金償還金に充てたと認められる繰入れの金額</t>
  </si>
  <si>
    <t>宅造区分</t>
  </si>
  <si>
    <t>← ３②表（再掲）</t>
  </si>
  <si>
    <t>３②表 →</t>
  </si>
  <si>
    <t>公営企業に要する経費の財源とする地方債の償還の財源に充てたと認められる繰入金</t>
  </si>
  <si>
    <t>19年度</t>
  </si>
  <si>
    <t>20年度</t>
  </si>
  <si>
    <t>３②表（再掲）</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</si>
</sst>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quot;△ &quot;#,##0"/>
    <numFmt numFmtId="179" formatCode="#,##0_ "/>
    <numFmt numFmtId="180" formatCode="#,##0.000;&quot;▲ &quot;#,##0.000"/>
    <numFmt numFmtId="181" formatCode="#,##0;&quot;▲ &quot;#,##0"/>
    <numFmt numFmtId="182" formatCode="#,##0_);\(#,##0\)"/>
    <numFmt numFmtId="183" formatCode="#,##0.000_);\(#,##0.000\)"/>
    <numFmt numFmtId="184" formatCode="0\ ;&quot;△ &quot;0\ ;&quot;- &quot;"/>
    <numFmt numFmtId="185" formatCode="#,##0_);[Red]\(#,##0\)"/>
    <numFmt numFmtId="186" formatCode="#,##0_ &quot;年度&quot;"/>
    <numFmt numFmtId="187" formatCode="#,##0.000_ ;[Red]\-#,##0.000\ "/>
    <numFmt numFmtId="188" formatCode="0&quot;年度&quot;"/>
    <numFmt numFmtId="189" formatCode="#,##0.000;&quot;△ &quot;#,##0.000"/>
    <numFmt numFmtId="190" formatCode="0.000_ "/>
    <numFmt numFmtId="191" formatCode="0_);[Red]\(0\)"/>
    <numFmt numFmtId="192" formatCode="#,##0.000_);[Red]\(#,##0.000\)"/>
    <numFmt numFmtId="193" formatCode="&quot;¥&quot;#,##0_);[Red]\(&quot;¥&quot;#,##0\)"/>
    <numFmt numFmtId="194" formatCode="#,##0.0;&quot;▲ &quot;#,##0.0"/>
    <numFmt numFmtId="195" formatCode="#,##0.0_ ;[Red]\-#,##0.0\ "/>
    <numFmt numFmtId="196" formatCode="[$-411]yyyy&quot;年&quot;m&quot;月&quot;d&quot;日&quot;\ dddd"/>
    <numFmt numFmtId="197" formatCode="&quot;ver.&quot;\ @"/>
    <numFmt numFmtId="198" formatCode="#,##0.00;&quot;▲ &quot;#,##0.00"/>
    <numFmt numFmtId="199" formatCode="#,##0.0_ "/>
    <numFmt numFmtId="200" formatCode="#,##0.0_);[Red]\(#,##0.0\)"/>
    <numFmt numFmtId="201" formatCode="0_ "/>
    <numFmt numFmtId="202" formatCode="#,##0.0;&quot;△ &quot;#,##0.0"/>
    <numFmt numFmtId="203" formatCode="#,##0.00;&quot;△ &quot;#,##0.00"/>
    <numFmt numFmtId="204" formatCode="#,##0.000_ "/>
    <numFmt numFmtId="205" formatCode="0.000_);[Red]\(0.000\)"/>
    <numFmt numFmtId="206" formatCode="#,##0.00_);[Red]\(#,##0.00\)"/>
    <numFmt numFmtId="207" formatCode="0.000;&quot;▲ &quot;0.000"/>
    <numFmt numFmtId="208" formatCode="&quot;Ver&quot;0.0.0"/>
  </numFmts>
  <fonts count="65">
    <font>
      <sz val="11"/>
      <name val="ＭＳ Ｐゴシック"/>
      <family val="3"/>
    </font>
    <font>
      <sz val="11"/>
      <color indexed="8"/>
      <name val="ＭＳ Ｐゴシック"/>
      <family val="3"/>
    </font>
    <font>
      <sz val="6"/>
      <name val="ＭＳ Ｐゴシック"/>
      <family val="3"/>
    </font>
    <font>
      <sz val="8"/>
      <name val="ＭＳ Ｐ明朝"/>
      <family val="1"/>
    </font>
    <font>
      <sz val="8"/>
      <name val="ＭＳ Ｐゴシック"/>
      <family val="3"/>
    </font>
    <font>
      <sz val="6"/>
      <name val="ＭＳ Ｐ明朝"/>
      <family val="1"/>
    </font>
    <font>
      <sz val="7"/>
      <name val="ＭＳ Ｐ明朝"/>
      <family val="1"/>
    </font>
    <font>
      <sz val="10"/>
      <name val="ＭＳ Ｐゴシック"/>
      <family val="3"/>
    </font>
    <font>
      <sz val="9"/>
      <name val="ＭＳ Ｐゴシック"/>
      <family val="3"/>
    </font>
    <font>
      <sz val="12"/>
      <name val="ＤＨＰ特太ゴシック体"/>
      <family val="0"/>
    </font>
    <font>
      <sz val="11"/>
      <name val="ＤＨＰ特太ゴシック体"/>
      <family val="0"/>
    </font>
    <font>
      <b/>
      <sz val="8"/>
      <name val="ＭＳ Ｐ明朝"/>
      <family val="1"/>
    </font>
    <font>
      <sz val="9"/>
      <name val="ＭＳ Ｐ明朝"/>
      <family val="1"/>
    </font>
    <font>
      <sz val="8"/>
      <color indexed="10"/>
      <name val="ＭＳ Ｐゴシック"/>
      <family val="3"/>
    </font>
    <font>
      <sz val="10"/>
      <name val="ＭＳ Ｐ明朝"/>
      <family val="1"/>
    </font>
    <font>
      <sz val="14"/>
      <name val="ＭＳ Ｐ明朝"/>
      <family val="1"/>
    </font>
    <font>
      <sz val="11"/>
      <name val="ＭＳ Ｐ明朝"/>
      <family val="1"/>
    </font>
    <font>
      <sz val="12"/>
      <name val="ＭＳ Ｐ明朝"/>
      <family val="1"/>
    </font>
    <font>
      <sz val="12"/>
      <name val="ＭＳ Ｐゴシック"/>
      <family val="3"/>
    </font>
    <font>
      <sz val="8"/>
      <color indexed="10"/>
      <name val="ＭＳ Ｐ明朝"/>
      <family val="1"/>
    </font>
    <font>
      <sz val="2"/>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8"/>
      <name val="Calibri"/>
      <family val="3"/>
    </font>
    <font>
      <sz val="8"/>
      <color theme="1"/>
      <name val="Calibri"/>
      <family val="3"/>
    </font>
    <font>
      <sz val="8"/>
      <color theme="1"/>
      <name val="ＭＳ Ｐ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medium"/>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style="thin"/>
      <right style="medium"/>
      <top style="double"/>
      <bottom style="hair"/>
    </border>
    <border>
      <left style="thin"/>
      <right style="medium"/>
      <top style="hair"/>
      <bottom style="hair"/>
    </border>
    <border>
      <left style="thin"/>
      <right style="medium"/>
      <top style="hair"/>
      <bottom style="medium"/>
    </border>
    <border>
      <left style="thin"/>
      <right style="thin"/>
      <top style="double"/>
      <bottom style="hair"/>
    </border>
    <border>
      <left style="medium"/>
      <right style="thin"/>
      <top style="double"/>
      <bottom style="hair"/>
    </border>
    <border>
      <left style="medium"/>
      <right style="thin"/>
      <top style="hair"/>
      <bottom style="hair"/>
    </border>
    <border>
      <left style="medium"/>
      <right style="thin"/>
      <top style="hair"/>
      <bottom style="medium"/>
    </border>
    <border>
      <left style="thin"/>
      <right style="thin"/>
      <top/>
      <bottom style="hair"/>
    </border>
    <border>
      <left/>
      <right style="hair"/>
      <top/>
      <bottom style="hair"/>
    </border>
    <border>
      <left style="medium"/>
      <right style="thin"/>
      <top/>
      <bottom style="hair"/>
    </border>
    <border>
      <left style="thin"/>
      <right style="medium"/>
      <top/>
      <bottom style="hair"/>
    </border>
    <border>
      <left style="hair"/>
      <right style="hair"/>
      <top/>
      <bottom style="hair"/>
    </border>
    <border>
      <left style="hair"/>
      <right/>
      <top/>
      <bottom style="hair"/>
    </border>
    <border>
      <left style="hair"/>
      <right style="thin"/>
      <top/>
      <bottom style="hair"/>
    </border>
    <border>
      <left/>
      <right style="hair"/>
      <top style="hair"/>
      <bottom style="hair"/>
    </border>
    <border>
      <left style="hair"/>
      <right style="hair"/>
      <top style="hair"/>
      <bottom style="hair"/>
    </border>
    <border>
      <left style="hair"/>
      <right/>
      <top style="hair"/>
      <bottom style="hair"/>
    </border>
    <border>
      <left style="hair"/>
      <right style="thin"/>
      <top style="hair"/>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hair"/>
      <right style="thin"/>
      <top style="hair"/>
      <bottom style="medium"/>
    </border>
    <border>
      <left style="medium"/>
      <right/>
      <top style="medium"/>
      <bottom/>
    </border>
    <border>
      <left/>
      <right/>
      <top style="medium"/>
      <bottom/>
    </border>
    <border>
      <left>
        <color indexed="63"/>
      </left>
      <right style="medium"/>
      <top style="medium"/>
      <bottom>
        <color indexed="63"/>
      </bottom>
    </border>
    <border>
      <left style="medium"/>
      <right/>
      <top/>
      <bottom/>
    </border>
    <border>
      <left/>
      <right style="medium"/>
      <top/>
      <bottom/>
    </border>
    <border>
      <left style="medium"/>
      <right style="medium"/>
      <top style="medium"/>
      <bottom style="medium"/>
    </border>
    <border>
      <left style="thin"/>
      <right style="thin"/>
      <top style="medium"/>
      <bottom/>
    </border>
    <border>
      <left/>
      <right/>
      <top style="medium"/>
      <bottom style="hair"/>
    </border>
    <border>
      <left style="medium"/>
      <right style="thin"/>
      <top style="medium"/>
      <bottom/>
    </border>
    <border>
      <left style="thin"/>
      <right style="medium"/>
      <top style="medium"/>
      <bottom/>
    </border>
    <border>
      <left style="thin"/>
      <right/>
      <top style="medium"/>
      <bottom/>
    </border>
    <border>
      <left/>
      <right style="thin"/>
      <top style="medium"/>
      <bottom style="hair"/>
    </border>
    <border>
      <left/>
      <right style="thin"/>
      <top style="medium"/>
      <bottom/>
    </border>
    <border>
      <left style="thin"/>
      <right style="thin"/>
      <top/>
      <bottom style="double"/>
    </border>
    <border>
      <left style="medium"/>
      <right style="hair"/>
      <top/>
      <bottom style="double"/>
    </border>
    <border>
      <left/>
      <right style="hair"/>
      <top style="hair"/>
      <bottom style="double"/>
    </border>
    <border>
      <left style="hair"/>
      <right style="hair"/>
      <top style="hair"/>
      <bottom style="double"/>
    </border>
    <border>
      <left style="hair"/>
      <right/>
      <top style="hair"/>
      <bottom style="double"/>
    </border>
    <border>
      <left/>
      <right style="hair"/>
      <top/>
      <bottom style="double"/>
    </border>
    <border>
      <left/>
      <right/>
      <top style="hair"/>
      <bottom style="double"/>
    </border>
    <border>
      <left/>
      <right/>
      <top/>
      <bottom style="double"/>
    </border>
    <border>
      <left style="hair"/>
      <right style="medium"/>
      <top style="hair"/>
      <bottom style="double"/>
    </border>
    <border>
      <left style="medium"/>
      <right style="thin"/>
      <top/>
      <bottom style="double"/>
    </border>
    <border>
      <left style="thin"/>
      <right style="medium"/>
      <top/>
      <bottom style="double"/>
    </border>
    <border>
      <left style="medium"/>
      <right/>
      <top/>
      <bottom style="double"/>
    </border>
    <border>
      <left style="hair"/>
      <right style="thin"/>
      <top style="hair"/>
      <bottom style="double"/>
    </border>
    <border>
      <left style="thin"/>
      <right/>
      <top/>
      <bottom style="double"/>
    </border>
    <border>
      <left/>
      <right style="thin"/>
      <top/>
      <bottom style="double"/>
    </border>
    <border>
      <left style="medium"/>
      <right style="hair"/>
      <top/>
      <bottom style="hair"/>
    </border>
    <border>
      <left style="thin"/>
      <right style="hair"/>
      <top/>
      <bottom style="hair"/>
    </border>
    <border>
      <left style="medium"/>
      <right style="hair"/>
      <top style="hair"/>
      <bottom style="hair"/>
    </border>
    <border>
      <left style="thin"/>
      <right style="hair"/>
      <top style="hair"/>
      <bottom style="hair"/>
    </border>
    <border>
      <left style="medium"/>
      <right style="hair"/>
      <top style="hair"/>
      <bottom style="medium"/>
    </border>
    <border>
      <left style="thin"/>
      <right style="hair"/>
      <top style="hair"/>
      <bottom style="medium"/>
    </border>
    <border>
      <left style="hair"/>
      <right style="hair"/>
      <top style="double"/>
      <bottom style="hair"/>
    </border>
    <border>
      <left style="hair"/>
      <right style="medium"/>
      <top/>
      <bottom style="hair"/>
    </border>
    <border>
      <left style="hair"/>
      <right style="medium"/>
      <top style="hair"/>
      <bottom style="hair"/>
    </border>
    <border>
      <left style="hair"/>
      <right style="medium"/>
      <top style="hair"/>
      <bottom style="medium"/>
    </border>
    <border>
      <left/>
      <right style="thin"/>
      <top/>
      <bottom style="hair"/>
    </border>
    <border>
      <left style="medium"/>
      <right>
        <color indexed="63"/>
      </right>
      <top/>
      <bottom style="hair"/>
    </border>
    <border>
      <left/>
      <right style="hair"/>
      <top style="thin"/>
      <bottom style="hair"/>
    </border>
    <border>
      <left style="thin"/>
      <right style="thin"/>
      <top style="thin"/>
      <bottom style="hair"/>
    </border>
    <border>
      <left style="medium"/>
      <right style="thin"/>
      <top/>
      <bottom style="medium"/>
    </border>
    <border>
      <left style="thin"/>
      <right style="medium"/>
      <top/>
      <bottom style="medium"/>
    </border>
    <border>
      <left style="medium"/>
      <right style="medium"/>
      <top style="medium"/>
      <bottom/>
    </border>
    <border>
      <left style="medium"/>
      <right style="medium"/>
      <top/>
      <bottom style="double"/>
    </border>
    <border>
      <left style="medium"/>
      <right style="medium"/>
      <top/>
      <bottom style="hair"/>
    </border>
    <border>
      <left style="medium"/>
      <right style="medium"/>
      <top style="hair"/>
      <bottom style="hair"/>
    </border>
    <border>
      <left style="medium"/>
      <right style="medium"/>
      <top style="hair"/>
      <bottom style="medium"/>
    </border>
    <border>
      <left>
        <color indexed="63"/>
      </left>
      <right style="thin"/>
      <top style="hair"/>
      <bottom style="medium"/>
    </border>
    <border>
      <left style="thin"/>
      <right>
        <color indexed="63"/>
      </right>
      <top style="hair"/>
      <bottom style="medium"/>
    </border>
    <border>
      <left>
        <color indexed="63"/>
      </left>
      <right style="thin"/>
      <top style="hair"/>
      <bottom style="hair"/>
    </border>
    <border>
      <left style="thin"/>
      <right>
        <color indexed="63"/>
      </right>
      <top style="hair"/>
      <bottom style="hair"/>
    </border>
    <border>
      <left style="thin"/>
      <right>
        <color indexed="63"/>
      </right>
      <top/>
      <bottom style="hair"/>
    </border>
    <border>
      <left style="thin"/>
      <right style="thin"/>
      <top style="hair"/>
      <bottom style="thin"/>
    </border>
    <border>
      <left>
        <color indexed="63"/>
      </left>
      <right style="thin"/>
      <top style="hair"/>
      <bottom style="thin"/>
    </border>
    <border>
      <left style="thin"/>
      <right style="medium"/>
      <top style="hair"/>
      <bottom style="thin"/>
    </border>
    <border>
      <left style="medium"/>
      <right style="thin"/>
      <top style="hair"/>
      <bottom style="thin"/>
    </border>
    <border>
      <left style="thin"/>
      <right>
        <color indexed="63"/>
      </right>
      <top style="hair"/>
      <bottom style="thin"/>
    </border>
    <border>
      <left>
        <color indexed="63"/>
      </left>
      <right style="thin"/>
      <top style="thin"/>
      <bottom style="hair"/>
    </border>
    <border>
      <left style="thin"/>
      <right style="medium"/>
      <top style="thin"/>
      <bottom style="hair"/>
    </border>
    <border>
      <left style="medium"/>
      <right style="thin"/>
      <top style="thin"/>
      <bottom style="hair"/>
    </border>
    <border>
      <left style="thin"/>
      <right>
        <color indexed="63"/>
      </right>
      <top style="thin"/>
      <bottom style="hair"/>
    </border>
    <border>
      <left>
        <color indexed="63"/>
      </left>
      <right>
        <color indexed="63"/>
      </right>
      <top>
        <color indexed="63"/>
      </top>
      <bottom style="medium"/>
    </border>
    <border>
      <left style="medium"/>
      <right style="thin"/>
      <top style="medium"/>
      <bottom style="medium"/>
    </border>
    <border>
      <left style="medium"/>
      <right style="medium"/>
      <top>
        <color indexed="63"/>
      </top>
      <bottom style="medium"/>
    </border>
    <border diagonalDown="1">
      <left style="medium"/>
      <right style="medium"/>
      <top style="thin"/>
      <bottom style="double"/>
      <diagonal style="thin"/>
    </border>
    <border>
      <left>
        <color indexed="63"/>
      </left>
      <right>
        <color indexed="63"/>
      </right>
      <top style="thin"/>
      <bottom style="double"/>
    </border>
    <border>
      <left style="medium"/>
      <right style="medium"/>
      <top style="thin"/>
      <bottom style="double"/>
    </border>
    <border diagonalDown="1">
      <left style="medium"/>
      <right style="medium"/>
      <top>
        <color indexed="63"/>
      </top>
      <bottom style="thin"/>
      <diagonal style="thin"/>
    </border>
    <border>
      <left/>
      <right/>
      <top/>
      <bottom style="thin"/>
    </border>
    <border>
      <left style="medium"/>
      <right style="medium"/>
      <top>
        <color indexed="63"/>
      </top>
      <bottom style="thin"/>
    </border>
    <border>
      <left>
        <color indexed="63"/>
      </left>
      <right/>
      <top style="medium"/>
      <bottom style="medium"/>
    </border>
    <border>
      <left style="thin"/>
      <right>
        <color indexed="63"/>
      </right>
      <top>
        <color indexed="63"/>
      </top>
      <bottom style="medium"/>
    </border>
    <border>
      <left>
        <color indexed="63"/>
      </left>
      <right style="thin"/>
      <top>
        <color indexed="63"/>
      </top>
      <bottom style="medium"/>
    </border>
    <border diagonalUp="1">
      <left style="medium"/>
      <right style="medium"/>
      <top style="thin"/>
      <bottom style="double"/>
      <diagonal style="thin"/>
    </border>
    <border>
      <left style="thin"/>
      <right>
        <color indexed="63"/>
      </right>
      <top style="thin"/>
      <bottom style="double"/>
    </border>
    <border>
      <left>
        <color indexed="63"/>
      </left>
      <right style="thin"/>
      <top style="thin"/>
      <bottom style="double"/>
    </border>
    <border diagonalUp="1">
      <left style="medium"/>
      <right style="medium"/>
      <top>
        <color indexed="63"/>
      </top>
      <bottom style="thin"/>
      <diagonal style="thin"/>
    </border>
    <border>
      <left style="thin"/>
      <right/>
      <top/>
      <bottom style="thin"/>
    </border>
    <border>
      <left/>
      <right style="thin"/>
      <top/>
      <bottom style="thin"/>
    </border>
    <border>
      <left style="thin"/>
      <right/>
      <top style="medium"/>
      <bottom style="medium"/>
    </border>
    <border>
      <left>
        <color indexed="63"/>
      </left>
      <right style="thin"/>
      <top style="medium"/>
      <bottom style="medium"/>
    </border>
    <border>
      <left style="thin"/>
      <right style="thin"/>
      <top>
        <color indexed="63"/>
      </top>
      <bottom style="medium"/>
    </border>
    <border>
      <left style="thin"/>
      <right style="thin"/>
      <top style="thin"/>
      <bottom style="double"/>
    </border>
    <border>
      <left style="thin"/>
      <right style="thin"/>
      <top/>
      <bottom style="thin"/>
    </border>
    <border>
      <left style="thin"/>
      <right style="thin"/>
      <top style="medium"/>
      <bottom style="medium"/>
    </border>
    <border diagonalDown="1">
      <left style="thin"/>
      <right style="medium"/>
      <top style="thin"/>
      <bottom style="double"/>
      <diagonal style="thin"/>
    </border>
    <border diagonalDown="1">
      <left style="thin"/>
      <right style="medium"/>
      <top>
        <color indexed="63"/>
      </top>
      <bottom style="thin"/>
      <diagonal style="thin"/>
    </border>
    <border>
      <left style="thin"/>
      <right style="medium"/>
      <top style="medium"/>
      <bottom style="medium"/>
    </border>
    <border diagonalUp="1">
      <left style="thin"/>
      <right style="thin"/>
      <top/>
      <bottom style="thin"/>
      <diagonal style="thin"/>
    </border>
    <border diagonalUp="1">
      <left>
        <color indexed="63"/>
      </left>
      <right style="thin"/>
      <top/>
      <bottom style="thin"/>
      <diagonal style="thin"/>
    </border>
    <border>
      <left style="thin"/>
      <right style="medium"/>
      <top style="thin"/>
      <bottom style="medium"/>
    </border>
    <border>
      <left style="thin"/>
      <right/>
      <top style="thin"/>
      <bottom style="medium"/>
    </border>
    <border>
      <left style="thin"/>
      <right style="thin"/>
      <top style="thin"/>
      <bottom style="medium"/>
    </border>
    <border>
      <left/>
      <right style="thin"/>
      <top style="thin"/>
      <bottom style="mediu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double"/>
      <bottom style="thin"/>
    </border>
    <border>
      <left style="thin"/>
      <right/>
      <top style="double"/>
      <bottom style="thin"/>
    </border>
    <border>
      <left style="thin"/>
      <right style="thin"/>
      <top style="double"/>
      <bottom style="thin"/>
    </border>
    <border>
      <left/>
      <right style="thin"/>
      <top style="double"/>
      <bottom style="thin"/>
    </border>
    <border>
      <left style="thin"/>
      <right/>
      <top/>
      <bottom/>
    </border>
    <border>
      <left/>
      <right style="thin"/>
      <top style="medium"/>
      <bottom style="thin"/>
    </border>
    <border>
      <left/>
      <right/>
      <top style="medium"/>
      <bottom style="thin"/>
    </border>
    <border>
      <left style="medium"/>
      <right style="thin"/>
      <top style="thin"/>
      <bottom style="medium"/>
    </border>
    <border>
      <left style="medium"/>
      <right style="thin"/>
      <top style="thin"/>
      <bottom style="thin"/>
    </border>
    <border>
      <left style="medium"/>
      <right style="thin"/>
      <top style="double"/>
      <bottom style="thin"/>
    </border>
    <border>
      <left style="thin"/>
      <right style="thin"/>
      <top/>
      <bottom/>
    </border>
    <border>
      <left style="thin"/>
      <right style="thin"/>
      <top style="thin"/>
      <bottom/>
    </border>
    <border>
      <left style="thin"/>
      <right style="thin"/>
      <top style="medium"/>
      <bottom style="thin"/>
    </border>
    <border>
      <left style="thin"/>
      <right/>
      <top style="medium"/>
      <bottom style="thin"/>
    </border>
    <border>
      <left style="thin"/>
      <right style="thin"/>
      <top style="double"/>
      <bottom style="double"/>
    </border>
    <border>
      <left/>
      <right style="double"/>
      <top style="double"/>
      <bottom style="double"/>
    </border>
    <border>
      <left style="hair"/>
      <right style="thin"/>
      <top style="thin"/>
      <bottom style="medium"/>
    </border>
    <border>
      <left/>
      <right/>
      <top style="thin"/>
      <bottom style="medium"/>
    </border>
    <border>
      <left style="medium"/>
      <right style="hair"/>
      <top style="thin"/>
      <bottom style="medium"/>
    </border>
    <border>
      <left style="hair"/>
      <right style="thin"/>
      <top style="thin"/>
      <bottom style="thin"/>
    </border>
    <border>
      <left/>
      <right/>
      <top style="thin"/>
      <bottom style="thin"/>
    </border>
    <border>
      <left style="medium"/>
      <right style="hair"/>
      <top style="thin"/>
      <bottom style="thin"/>
    </border>
    <border>
      <left style="hair"/>
      <right style="thin"/>
      <top style="double"/>
      <bottom style="thin"/>
    </border>
    <border>
      <left/>
      <right/>
      <top style="double"/>
      <bottom style="thin"/>
    </border>
    <border>
      <left style="medium"/>
      <right style="hair"/>
      <top style="double"/>
      <bottom style="thin"/>
    </border>
    <border>
      <left/>
      <right style="medium"/>
      <top style="medium"/>
      <bottom style="hair"/>
    </border>
    <border>
      <left style="hair"/>
      <right style="hair"/>
      <top style="thin"/>
      <bottom style="medium"/>
    </border>
    <border>
      <left/>
      <right style="hair"/>
      <top style="thin"/>
      <bottom style="medium"/>
    </border>
    <border>
      <left style="hair"/>
      <right/>
      <top style="thin"/>
      <bottom style="medium"/>
    </border>
    <border>
      <left style="medium"/>
      <right/>
      <top style="thin"/>
      <bottom style="medium"/>
    </border>
    <border>
      <left style="hair"/>
      <right style="hair"/>
      <top style="thin"/>
      <bottom style="thin"/>
    </border>
    <border>
      <left/>
      <right style="hair"/>
      <top style="thin"/>
      <bottom style="thin"/>
    </border>
    <border>
      <left style="hair"/>
      <right/>
      <top style="thin"/>
      <bottom style="thin"/>
    </border>
    <border>
      <left style="medium"/>
      <right/>
      <top style="thin"/>
      <bottom style="thin"/>
    </border>
    <border>
      <left style="hair"/>
      <right style="hair"/>
      <top style="double"/>
      <bottom style="thin"/>
    </border>
    <border>
      <left/>
      <right style="hair"/>
      <top style="double"/>
      <bottom style="thin"/>
    </border>
    <border>
      <left style="hair"/>
      <right/>
      <top style="double"/>
      <bottom style="thin"/>
    </border>
    <border>
      <left style="medium"/>
      <right/>
      <top style="double"/>
      <bottom style="thin"/>
    </border>
    <border>
      <left style="hair"/>
      <right/>
      <top style="hair"/>
      <bottom style="thin"/>
    </border>
    <border>
      <left style="hair"/>
      <right style="hair"/>
      <top style="hair"/>
      <bottom style="thin"/>
    </border>
    <border>
      <left style="medium"/>
      <right/>
      <top style="medium"/>
      <bottom style="medium"/>
    </border>
    <border diagonalDown="1">
      <left style="medium"/>
      <right style="thin"/>
      <top style="medium"/>
      <bottom style="double"/>
      <diagonal style="thin"/>
    </border>
    <border>
      <left style="medium"/>
      <right style="medium"/>
      <top style="medium"/>
      <bottom style="thin"/>
    </border>
    <border>
      <left style="thin"/>
      <right style="medium"/>
      <top/>
      <bottom style="thin"/>
    </border>
    <border>
      <left style="medium"/>
      <right/>
      <top/>
      <bottom style="thin"/>
    </border>
    <border>
      <left style="thin"/>
      <right style="medium"/>
      <top style="thin"/>
      <bottom/>
    </border>
    <border>
      <left/>
      <right style="thin"/>
      <top style="thin"/>
      <bottom/>
    </border>
    <border>
      <left/>
      <right/>
      <top style="thin"/>
      <bottom/>
    </border>
    <border>
      <left style="medium"/>
      <right style="thin"/>
      <top/>
      <bottom/>
    </border>
    <border>
      <left style="thin"/>
      <right style="medium"/>
      <top style="medium"/>
      <bottom style="thin"/>
    </border>
    <border>
      <left style="medium"/>
      <right/>
      <top style="thin"/>
      <bottom/>
    </border>
    <border>
      <left style="medium"/>
      <right style="thin"/>
      <top/>
      <bottom style="thin"/>
    </border>
    <border>
      <left/>
      <right style="thin"/>
      <top/>
      <bottom/>
    </border>
    <border>
      <left style="medium"/>
      <right/>
      <top/>
      <bottom style="medium"/>
    </border>
    <border>
      <left/>
      <right style="medium"/>
      <top style="medium"/>
      <bottom style="thin"/>
    </border>
    <border>
      <left style="thin"/>
      <right style="thin"/>
      <top style="hair"/>
      <bottom/>
    </border>
    <border>
      <left style="hair"/>
      <right/>
      <top style="thin"/>
      <bottom style="hair"/>
    </border>
    <border>
      <left style="hair"/>
      <right style="hair"/>
      <top style="thin"/>
      <bottom style="hair"/>
    </border>
    <border>
      <left style="thin"/>
      <right style="hair"/>
      <top style="thin"/>
      <bottom style="hair"/>
    </border>
    <border>
      <left style="thin"/>
      <right style="hair"/>
      <top style="double"/>
      <bottom style="hair"/>
    </border>
    <border>
      <left style="thin"/>
      <right style="hair"/>
      <top style="hair"/>
      <bottom style="double"/>
    </border>
    <border>
      <left style="hair"/>
      <right/>
      <top style="thin"/>
      <bottom/>
    </border>
    <border>
      <left style="thin"/>
      <right/>
      <top style="thin"/>
      <bottom/>
    </border>
    <border>
      <left style="medium"/>
      <right style="hair"/>
      <top/>
      <bottom style="medium"/>
    </border>
    <border>
      <left/>
      <right style="hair"/>
      <top/>
      <bottom style="medium"/>
    </border>
    <border>
      <left/>
      <right/>
      <top style="hair"/>
      <bottom style="medium"/>
    </border>
    <border>
      <left/>
      <right style="medium"/>
      <top/>
      <bottom style="medium"/>
    </border>
    <border>
      <left style="medium"/>
      <right>
        <color indexed="63"/>
      </right>
      <top style="medium"/>
      <bottom style="thin"/>
    </border>
    <border>
      <left style="medium"/>
      <right style="hair"/>
      <top style="double"/>
      <bottom style="hair"/>
    </border>
    <border>
      <left style="hair"/>
      <right style="medium"/>
      <top style="double"/>
      <bottom style="hair"/>
    </border>
    <border>
      <left style="medium"/>
      <right style="thin"/>
      <top style="thin"/>
      <bottom>
        <color indexed="63"/>
      </bottom>
    </border>
    <border>
      <left style="medium"/>
      <right style="thin"/>
      <top style="medium"/>
      <bottom style="thin"/>
    </border>
    <border diagonalUp="1">
      <left style="medium"/>
      <right style="thin"/>
      <top style="medium"/>
      <bottom/>
      <diagonal style="thin"/>
    </border>
    <border diagonalUp="1">
      <left style="medium"/>
      <right style="thin"/>
      <top/>
      <bottom>
        <color indexed="63"/>
      </bottom>
      <diagonal style="thin"/>
    </border>
    <border diagonalUp="1">
      <left style="thin"/>
      <right style="thin"/>
      <top style="medium"/>
      <bottom/>
      <diagonal style="thin"/>
    </border>
    <border diagonalUp="1">
      <left style="thin"/>
      <right style="thin"/>
      <top/>
      <bottom>
        <color indexed="63"/>
      </bottom>
      <diagonal style="thin"/>
    </border>
    <border diagonalUp="1">
      <left style="thin"/>
      <right style="medium"/>
      <top style="medium"/>
      <bottom/>
      <diagonal style="thin"/>
    </border>
    <border diagonalUp="1">
      <left style="thin"/>
      <right style="medium"/>
      <top/>
      <bottom>
        <color indexed="63"/>
      </bottom>
      <diagonal style="thin"/>
    </border>
    <border>
      <left/>
      <right style="medium"/>
      <top/>
      <bottom style="double"/>
    </border>
    <border diagonalUp="1">
      <left style="thin"/>
      <right style="thin"/>
      <top/>
      <bottom style="double"/>
      <diagonal style="thin"/>
    </border>
    <border>
      <left style="medium"/>
      <right>
        <color indexed="63"/>
      </right>
      <top style="thin"/>
      <bottom style="double"/>
    </border>
    <border>
      <left style="medium"/>
      <right style="thin"/>
      <top style="thin"/>
      <bottom style="double"/>
    </border>
    <border diagonalUp="1">
      <left style="thin"/>
      <right style="medium"/>
      <top/>
      <bottom style="double"/>
      <diagonal style="thin"/>
    </border>
    <border diagonalUp="1">
      <left style="medium"/>
      <right style="thin"/>
      <top/>
      <bottom style="double"/>
      <diagonal style="thin"/>
    </border>
    <border>
      <left/>
      <right style="medium"/>
      <top style="medium"/>
      <bottom style="medium"/>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style="double"/>
      <right style="thin"/>
      <top style="double"/>
      <bottom style="double"/>
    </border>
    <border>
      <left style="thin"/>
      <right style="double"/>
      <top style="double"/>
      <bottom style="double"/>
    </border>
    <border>
      <left style="double"/>
      <right/>
      <top style="double"/>
      <bottom style="double"/>
    </border>
    <border>
      <left/>
      <right style="thin"/>
      <top style="double"/>
      <bottom style="double"/>
    </border>
    <border>
      <left style="medium"/>
      <right style="medium"/>
      <top style="thin"/>
      <bottom style="medium"/>
    </border>
    <border>
      <left style="medium"/>
      <right style="hair"/>
      <top style="medium"/>
      <bottom/>
    </border>
    <border>
      <left style="thin"/>
      <right style="hair"/>
      <top style="thin"/>
      <bottom/>
    </border>
    <border>
      <left style="thin"/>
      <right style="hair"/>
      <top/>
      <bottom style="double"/>
    </border>
    <border>
      <left style="hair"/>
      <right style="thin"/>
      <top style="thin"/>
      <bottom/>
    </border>
    <border>
      <left style="hair"/>
      <right style="thin"/>
      <top/>
      <bottom style="double"/>
    </border>
    <border>
      <left style="hair"/>
      <right/>
      <top/>
      <bottom style="double"/>
    </border>
    <border>
      <left style="hair"/>
      <right style="thin"/>
      <top/>
      <bottom/>
    </border>
    <border>
      <left style="hair"/>
      <right style="thin"/>
      <top/>
      <bottom style="thin"/>
    </border>
    <border diagonalUp="1">
      <left style="thin"/>
      <right/>
      <top style="hair"/>
      <bottom style="thin"/>
      <diagonal style="hair"/>
    </border>
    <border diagonalUp="1">
      <left/>
      <right style="hair"/>
      <top style="hair"/>
      <bottom style="thin"/>
      <diagonal style="hair"/>
    </border>
    <border>
      <left style="thin"/>
      <right style="hair"/>
      <top style="hair"/>
      <bottom/>
    </border>
    <border>
      <left style="thin"/>
      <right style="hair"/>
      <top style="hair"/>
      <bottom style="thin"/>
    </border>
    <border>
      <left style="medium"/>
      <right style="thin"/>
      <top style="medium"/>
      <bottom style="hair"/>
    </border>
    <border>
      <left style="medium"/>
      <right style="thin"/>
      <top style="hair"/>
      <bottom style="double"/>
    </border>
    <border>
      <left style="thin"/>
      <right>
        <color indexed="63"/>
      </right>
      <top style="medium"/>
      <bottom style="hair"/>
    </border>
    <border>
      <left style="thin"/>
      <right>
        <color indexed="63"/>
      </right>
      <top style="hair"/>
      <bottom style="double"/>
    </border>
    <border diagonalUp="1">
      <left style="medium"/>
      <right style="medium"/>
      <top style="medium"/>
      <bottom/>
      <diagonal style="thin"/>
    </border>
    <border diagonalUp="1">
      <left style="medium"/>
      <right style="medium"/>
      <top/>
      <bottom/>
      <diagonal style="thin"/>
    </border>
    <border diagonalUp="1">
      <left style="medium"/>
      <right style="medium"/>
      <top/>
      <bottom style="medium"/>
      <diagonal style="thin"/>
    </border>
    <border diagonalUp="1">
      <left style="thin"/>
      <right style="thin"/>
      <top/>
      <bottom style="medium"/>
      <diagonal style="thin"/>
    </border>
    <border diagonalUp="1">
      <left style="thin"/>
      <right style="medium"/>
      <top/>
      <bottom style="medium"/>
      <diagonal style="thin"/>
    </border>
    <border diagonalUp="1">
      <left style="medium"/>
      <right style="thin"/>
      <top>
        <color indexed="63"/>
      </top>
      <bottom style="medium"/>
      <diagonal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0" fontId="42" fillId="0" borderId="0">
      <alignment vertical="center"/>
      <protection/>
    </xf>
    <xf numFmtId="0" fontId="0" fillId="0" borderId="0">
      <alignment vertical="center"/>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1174">
    <xf numFmtId="0" fontId="0" fillId="0" borderId="0" xfId="0" applyAlignment="1">
      <alignment/>
    </xf>
    <xf numFmtId="181" fontId="61" fillId="33" borderId="10" xfId="0" applyNumberFormat="1" applyFont="1" applyFill="1" applyBorder="1" applyAlignment="1" applyProtection="1">
      <alignment vertical="center" shrinkToFit="1"/>
      <protection/>
    </xf>
    <xf numFmtId="181" fontId="61" fillId="33" borderId="11" xfId="0" applyNumberFormat="1" applyFont="1" applyFill="1" applyBorder="1" applyAlignment="1" applyProtection="1">
      <alignment vertical="center" shrinkToFit="1"/>
      <protection/>
    </xf>
    <xf numFmtId="194" fontId="61" fillId="33" borderId="10" xfId="42" applyNumberFormat="1" applyFont="1" applyFill="1" applyBorder="1" applyAlignment="1" applyProtection="1">
      <alignment vertical="center" shrinkToFit="1"/>
      <protection/>
    </xf>
    <xf numFmtId="194" fontId="61" fillId="33" borderId="11" xfId="42" applyNumberFormat="1" applyFont="1" applyFill="1" applyBorder="1" applyAlignment="1" applyProtection="1">
      <alignment vertical="center" shrinkToFit="1"/>
      <protection/>
    </xf>
    <xf numFmtId="178" fontId="61" fillId="33" borderId="12" xfId="51" applyNumberFormat="1" applyFont="1" applyFill="1" applyBorder="1" applyAlignment="1" applyProtection="1">
      <alignment vertical="center" shrinkToFit="1"/>
      <protection/>
    </xf>
    <xf numFmtId="178" fontId="61" fillId="33" borderId="13" xfId="51" applyNumberFormat="1" applyFont="1" applyFill="1" applyBorder="1" applyAlignment="1" applyProtection="1">
      <alignment vertical="center" shrinkToFit="1"/>
      <protection/>
    </xf>
    <xf numFmtId="178" fontId="61" fillId="33" borderId="14" xfId="51" applyNumberFormat="1" applyFont="1" applyFill="1" applyBorder="1" applyAlignment="1" applyProtection="1">
      <alignment vertical="center" shrinkToFit="1"/>
      <protection/>
    </xf>
    <xf numFmtId="178" fontId="61" fillId="33" borderId="10" xfId="0" applyNumberFormat="1" applyFont="1" applyFill="1" applyBorder="1" applyAlignment="1" applyProtection="1">
      <alignment horizontal="right" vertical="center" shrinkToFit="1"/>
      <protection/>
    </xf>
    <xf numFmtId="178" fontId="61" fillId="33" borderId="11" xfId="0" applyNumberFormat="1" applyFont="1" applyFill="1" applyBorder="1" applyAlignment="1" applyProtection="1">
      <alignment horizontal="right" vertical="center" shrinkToFit="1"/>
      <protection/>
    </xf>
    <xf numFmtId="181" fontId="61" fillId="33" borderId="15" xfId="0" applyNumberFormat="1" applyFont="1" applyFill="1" applyBorder="1" applyAlignment="1" applyProtection="1">
      <alignment vertical="center" shrinkToFit="1"/>
      <protection/>
    </xf>
    <xf numFmtId="181" fontId="61" fillId="33" borderId="16" xfId="0" applyNumberFormat="1" applyFont="1" applyFill="1" applyBorder="1" applyAlignment="1" applyProtection="1">
      <alignment vertical="center" shrinkToFit="1"/>
      <protection/>
    </xf>
    <xf numFmtId="181" fontId="61" fillId="33" borderId="17" xfId="0" applyNumberFormat="1" applyFont="1" applyFill="1" applyBorder="1" applyAlignment="1" applyProtection="1">
      <alignment vertical="center" shrinkToFit="1"/>
      <protection/>
    </xf>
    <xf numFmtId="178" fontId="61" fillId="33" borderId="18" xfId="0" applyNumberFormat="1" applyFont="1" applyFill="1" applyBorder="1" applyAlignment="1" applyProtection="1">
      <alignment horizontal="right" vertical="center" shrinkToFit="1"/>
      <protection/>
    </xf>
    <xf numFmtId="0" fontId="61" fillId="34" borderId="19" xfId="0" applyFont="1" applyFill="1" applyBorder="1" applyAlignment="1" applyProtection="1">
      <alignment vertical="center" shrinkToFit="1"/>
      <protection locked="0"/>
    </xf>
    <xf numFmtId="0" fontId="61" fillId="34" borderId="20" xfId="0" applyFont="1" applyFill="1" applyBorder="1" applyAlignment="1" applyProtection="1">
      <alignment vertical="center" shrinkToFit="1"/>
      <protection locked="0"/>
    </xf>
    <xf numFmtId="0" fontId="61" fillId="34" borderId="21" xfId="0" applyFont="1" applyFill="1" applyBorder="1" applyAlignment="1" applyProtection="1">
      <alignment vertical="center" shrinkToFit="1"/>
      <protection locked="0"/>
    </xf>
    <xf numFmtId="0" fontId="62" fillId="0" borderId="19" xfId="0" applyFont="1" applyFill="1" applyBorder="1" applyAlignment="1" applyProtection="1">
      <alignment vertical="center" shrinkToFit="1"/>
      <protection locked="0"/>
    </xf>
    <xf numFmtId="0" fontId="62" fillId="0" borderId="18" xfId="0" applyFont="1" applyFill="1" applyBorder="1" applyAlignment="1" applyProtection="1">
      <alignment vertical="center" shrinkToFit="1"/>
      <protection locked="0"/>
    </xf>
    <xf numFmtId="0" fontId="62" fillId="0" borderId="20" xfId="0" applyFont="1" applyFill="1" applyBorder="1" applyAlignment="1" applyProtection="1">
      <alignment vertical="center" shrinkToFit="1"/>
      <protection locked="0"/>
    </xf>
    <xf numFmtId="0" fontId="62" fillId="0" borderId="10" xfId="0" applyFont="1" applyFill="1" applyBorder="1" applyAlignment="1" applyProtection="1">
      <alignment vertical="center" shrinkToFit="1"/>
      <protection locked="0"/>
    </xf>
    <xf numFmtId="0" fontId="62" fillId="0" borderId="21" xfId="0" applyFont="1" applyFill="1" applyBorder="1" applyAlignment="1" applyProtection="1">
      <alignment vertical="center" shrinkToFit="1"/>
      <protection locked="0"/>
    </xf>
    <xf numFmtId="0" fontId="62" fillId="0" borderId="11" xfId="0" applyFont="1" applyFill="1" applyBorder="1" applyAlignment="1" applyProtection="1">
      <alignment vertical="center" shrinkToFit="1"/>
      <protection locked="0"/>
    </xf>
    <xf numFmtId="181" fontId="61" fillId="34" borderId="18" xfId="0" applyNumberFormat="1" applyFont="1" applyFill="1" applyBorder="1" applyAlignment="1" applyProtection="1">
      <alignment vertical="center" shrinkToFit="1"/>
      <protection locked="0"/>
    </xf>
    <xf numFmtId="181" fontId="62" fillId="0" borderId="22" xfId="0" applyNumberFormat="1" applyFont="1" applyFill="1" applyBorder="1" applyAlignment="1" applyProtection="1">
      <alignment vertical="center" shrinkToFit="1"/>
      <protection locked="0"/>
    </xf>
    <xf numFmtId="181" fontId="61" fillId="34" borderId="22" xfId="0" applyNumberFormat="1" applyFont="1" applyFill="1" applyBorder="1" applyAlignment="1" applyProtection="1">
      <alignment vertical="center" shrinkToFit="1"/>
      <protection locked="0"/>
    </xf>
    <xf numFmtId="181" fontId="61" fillId="34" borderId="22" xfId="52" applyNumberFormat="1" applyFont="1" applyFill="1" applyBorder="1" applyAlignment="1" applyProtection="1">
      <alignment vertical="center" shrinkToFit="1"/>
      <protection locked="0"/>
    </xf>
    <xf numFmtId="181" fontId="62" fillId="0" borderId="22" xfId="52" applyNumberFormat="1" applyFont="1" applyFill="1" applyBorder="1" applyAlignment="1" applyProtection="1">
      <alignment vertical="center" shrinkToFit="1"/>
      <protection locked="0"/>
    </xf>
    <xf numFmtId="181" fontId="61" fillId="34" borderId="23" xfId="52" applyNumberFormat="1" applyFont="1" applyFill="1" applyBorder="1" applyAlignment="1" applyProtection="1">
      <alignment vertical="center" shrinkToFit="1"/>
      <protection locked="0"/>
    </xf>
    <xf numFmtId="181" fontId="62" fillId="0" borderId="24" xfId="0" applyNumberFormat="1" applyFont="1" applyFill="1" applyBorder="1" applyAlignment="1" applyProtection="1">
      <alignment vertical="center" shrinkToFit="1"/>
      <protection locked="0"/>
    </xf>
    <xf numFmtId="181" fontId="62" fillId="0" borderId="25" xfId="0" applyNumberFormat="1" applyFont="1" applyFill="1" applyBorder="1" applyAlignment="1" applyProtection="1">
      <alignment vertical="center" shrinkToFit="1"/>
      <protection locked="0"/>
    </xf>
    <xf numFmtId="205" fontId="62" fillId="0" borderId="22" xfId="0" applyNumberFormat="1" applyFont="1" applyFill="1" applyBorder="1" applyAlignment="1" applyProtection="1">
      <alignment vertical="center" shrinkToFit="1"/>
      <protection locked="0"/>
    </xf>
    <xf numFmtId="181" fontId="61" fillId="0" borderId="26" xfId="0" applyNumberFormat="1" applyFont="1" applyFill="1" applyBorder="1" applyAlignment="1" applyProtection="1">
      <alignment vertical="center" shrinkToFit="1"/>
      <protection locked="0"/>
    </xf>
    <xf numFmtId="181" fontId="61" fillId="0" borderId="27" xfId="0" applyNumberFormat="1" applyFont="1" applyFill="1" applyBorder="1" applyAlignment="1" applyProtection="1">
      <alignment vertical="center" shrinkToFit="1"/>
      <protection locked="0"/>
    </xf>
    <xf numFmtId="181" fontId="61" fillId="0" borderId="28" xfId="0" applyNumberFormat="1" applyFont="1" applyFill="1" applyBorder="1" applyAlignment="1" applyProtection="1">
      <alignment vertical="center" shrinkToFit="1"/>
      <protection locked="0"/>
    </xf>
    <xf numFmtId="181" fontId="61" fillId="0" borderId="22" xfId="0" applyNumberFormat="1" applyFont="1" applyFill="1" applyBorder="1" applyAlignment="1" applyProtection="1">
      <alignment vertical="center" shrinkToFit="1"/>
      <protection locked="0"/>
    </xf>
    <xf numFmtId="181" fontId="61" fillId="34" borderId="10" xfId="0" applyNumberFormat="1" applyFont="1" applyFill="1" applyBorder="1" applyAlignment="1" applyProtection="1">
      <alignment vertical="center" shrinkToFit="1"/>
      <protection locked="0"/>
    </xf>
    <xf numFmtId="181" fontId="62" fillId="0" borderId="10" xfId="0" applyNumberFormat="1" applyFont="1" applyFill="1" applyBorder="1" applyAlignment="1" applyProtection="1">
      <alignment vertical="center" shrinkToFit="1"/>
      <protection locked="0"/>
    </xf>
    <xf numFmtId="181" fontId="61" fillId="34" borderId="10" xfId="52" applyNumberFormat="1" applyFont="1" applyFill="1" applyBorder="1" applyAlignment="1" applyProtection="1">
      <alignment vertical="center" shrinkToFit="1"/>
      <protection locked="0"/>
    </xf>
    <xf numFmtId="181" fontId="62" fillId="0" borderId="10" xfId="52" applyNumberFormat="1" applyFont="1" applyFill="1" applyBorder="1" applyAlignment="1" applyProtection="1">
      <alignment vertical="center" shrinkToFit="1"/>
      <protection locked="0"/>
    </xf>
    <xf numFmtId="181" fontId="61" fillId="34" borderId="29" xfId="52" applyNumberFormat="1" applyFont="1" applyFill="1" applyBorder="1" applyAlignment="1" applyProtection="1">
      <alignment vertical="center" shrinkToFit="1"/>
      <protection locked="0"/>
    </xf>
    <xf numFmtId="181" fontId="62" fillId="0" borderId="20" xfId="0" applyNumberFormat="1" applyFont="1" applyFill="1" applyBorder="1" applyAlignment="1" applyProtection="1">
      <alignment vertical="center" shrinkToFit="1"/>
      <protection locked="0"/>
    </xf>
    <xf numFmtId="181" fontId="62" fillId="0" borderId="16" xfId="0" applyNumberFormat="1" applyFont="1" applyFill="1" applyBorder="1" applyAlignment="1" applyProtection="1">
      <alignment vertical="center" shrinkToFit="1"/>
      <protection locked="0"/>
    </xf>
    <xf numFmtId="205" fontId="62" fillId="0" borderId="10" xfId="0" applyNumberFormat="1" applyFont="1" applyFill="1" applyBorder="1" applyAlignment="1" applyProtection="1">
      <alignment vertical="center" shrinkToFit="1"/>
      <protection locked="0"/>
    </xf>
    <xf numFmtId="181" fontId="61" fillId="0" borderId="30" xfId="0" applyNumberFormat="1" applyFont="1" applyFill="1" applyBorder="1" applyAlignment="1" applyProtection="1">
      <alignment vertical="center" shrinkToFit="1"/>
      <protection locked="0"/>
    </xf>
    <xf numFmtId="181" fontId="61" fillId="0" borderId="31" xfId="0" applyNumberFormat="1" applyFont="1" applyFill="1" applyBorder="1" applyAlignment="1" applyProtection="1">
      <alignment vertical="center" shrinkToFit="1"/>
      <protection locked="0"/>
    </xf>
    <xf numFmtId="181" fontId="61" fillId="0" borderId="32" xfId="0" applyNumberFormat="1" applyFont="1" applyFill="1" applyBorder="1" applyAlignment="1" applyProtection="1">
      <alignment vertical="center" shrinkToFit="1"/>
      <protection locked="0"/>
    </xf>
    <xf numFmtId="181" fontId="61" fillId="0" borderId="10" xfId="0" applyNumberFormat="1" applyFont="1" applyFill="1" applyBorder="1" applyAlignment="1" applyProtection="1">
      <alignment vertical="center" shrinkToFit="1"/>
      <protection locked="0"/>
    </xf>
    <xf numFmtId="181" fontId="61" fillId="34" borderId="11" xfId="0" applyNumberFormat="1" applyFont="1" applyFill="1" applyBorder="1" applyAlignment="1" applyProtection="1">
      <alignment vertical="center" shrinkToFit="1"/>
      <protection locked="0"/>
    </xf>
    <xf numFmtId="181" fontId="62" fillId="0" borderId="11" xfId="0" applyNumberFormat="1" applyFont="1" applyFill="1" applyBorder="1" applyAlignment="1" applyProtection="1">
      <alignment vertical="center" shrinkToFit="1"/>
      <protection locked="0"/>
    </xf>
    <xf numFmtId="181" fontId="61" fillId="34" borderId="11" xfId="52" applyNumberFormat="1" applyFont="1" applyFill="1" applyBorder="1" applyAlignment="1" applyProtection="1">
      <alignment vertical="center" shrinkToFit="1"/>
      <protection locked="0"/>
    </xf>
    <xf numFmtId="181" fontId="62" fillId="0" borderId="11" xfId="52" applyNumberFormat="1" applyFont="1" applyFill="1" applyBorder="1" applyAlignment="1" applyProtection="1">
      <alignment vertical="center" shrinkToFit="1"/>
      <protection locked="0"/>
    </xf>
    <xf numFmtId="181" fontId="61" fillId="34" borderId="33" xfId="52" applyNumberFormat="1" applyFont="1" applyFill="1" applyBorder="1" applyAlignment="1" applyProtection="1">
      <alignment vertical="center" shrinkToFit="1"/>
      <protection locked="0"/>
    </xf>
    <xf numFmtId="181" fontId="62" fillId="0" borderId="21" xfId="0" applyNumberFormat="1" applyFont="1" applyFill="1" applyBorder="1" applyAlignment="1" applyProtection="1">
      <alignment vertical="center" shrinkToFit="1"/>
      <protection locked="0"/>
    </xf>
    <xf numFmtId="181" fontId="62" fillId="0" borderId="17" xfId="0" applyNumberFormat="1" applyFont="1" applyFill="1" applyBorder="1" applyAlignment="1" applyProtection="1">
      <alignment vertical="center" shrinkToFit="1"/>
      <protection locked="0"/>
    </xf>
    <xf numFmtId="205" fontId="62" fillId="0" borderId="11" xfId="0" applyNumberFormat="1" applyFont="1" applyFill="1" applyBorder="1" applyAlignment="1" applyProtection="1">
      <alignment vertical="center" shrinkToFit="1"/>
      <protection locked="0"/>
    </xf>
    <xf numFmtId="181" fontId="61" fillId="0" borderId="34" xfId="0" applyNumberFormat="1" applyFont="1" applyFill="1" applyBorder="1" applyAlignment="1" applyProtection="1">
      <alignment vertical="center" shrinkToFit="1"/>
      <protection locked="0"/>
    </xf>
    <xf numFmtId="181" fontId="61" fillId="0" borderId="35" xfId="0" applyNumberFormat="1" applyFont="1" applyFill="1" applyBorder="1" applyAlignment="1" applyProtection="1">
      <alignment vertical="center" shrinkToFit="1"/>
      <protection locked="0"/>
    </xf>
    <xf numFmtId="181" fontId="61" fillId="0" borderId="36" xfId="0" applyNumberFormat="1" applyFont="1" applyFill="1" applyBorder="1" applyAlignment="1" applyProtection="1">
      <alignment vertical="center" shrinkToFit="1"/>
      <protection locked="0"/>
    </xf>
    <xf numFmtId="181" fontId="61" fillId="0" borderId="11" xfId="0" applyNumberFormat="1" applyFont="1" applyFill="1" applyBorder="1" applyAlignment="1" applyProtection="1">
      <alignment vertical="center" shrinkToFit="1"/>
      <protection locked="0"/>
    </xf>
    <xf numFmtId="181" fontId="61" fillId="0" borderId="24" xfId="0" applyNumberFormat="1" applyFont="1" applyFill="1" applyBorder="1" applyAlignment="1" applyProtection="1">
      <alignment vertical="center" shrinkToFit="1"/>
      <protection locked="0"/>
    </xf>
    <xf numFmtId="181" fontId="61" fillId="0" borderId="20" xfId="0" applyNumberFormat="1" applyFont="1" applyFill="1" applyBorder="1" applyAlignment="1" applyProtection="1">
      <alignment vertical="center" shrinkToFit="1"/>
      <protection locked="0"/>
    </xf>
    <xf numFmtId="181" fontId="61" fillId="0" borderId="21" xfId="0" applyNumberFormat="1" applyFont="1" applyFill="1" applyBorder="1" applyAlignment="1" applyProtection="1">
      <alignment vertical="center" shrinkToFit="1"/>
      <protection locked="0"/>
    </xf>
    <xf numFmtId="185" fontId="61" fillId="34" borderId="22" xfId="0" applyNumberFormat="1" applyFont="1" applyFill="1" applyBorder="1" applyAlignment="1" applyProtection="1">
      <alignment vertical="center" shrinkToFit="1"/>
      <protection locked="0"/>
    </xf>
    <xf numFmtId="185" fontId="61" fillId="34" borderId="10" xfId="0" applyNumberFormat="1" applyFont="1" applyFill="1" applyBorder="1" applyAlignment="1" applyProtection="1">
      <alignment vertical="center" shrinkToFit="1"/>
      <protection locked="0"/>
    </xf>
    <xf numFmtId="185" fontId="61" fillId="34" borderId="11"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9" fillId="0" borderId="0" xfId="0" applyFont="1" applyFill="1" applyBorder="1" applyAlignment="1" applyProtection="1">
      <alignment horizontal="left" vertical="center"/>
      <protection/>
    </xf>
    <xf numFmtId="0" fontId="0" fillId="0" borderId="37" xfId="0" applyFont="1" applyFill="1" applyBorder="1" applyAlignment="1" applyProtection="1">
      <alignment/>
      <protection/>
    </xf>
    <xf numFmtId="0" fontId="0" fillId="0" borderId="38" xfId="0" applyFont="1" applyFill="1" applyBorder="1" applyAlignment="1" applyProtection="1">
      <alignment/>
      <protection/>
    </xf>
    <xf numFmtId="0" fontId="0" fillId="0" borderId="39" xfId="0" applyFont="1" applyFill="1" applyBorder="1" applyAlignment="1" applyProtection="1">
      <alignment/>
      <protection/>
    </xf>
    <xf numFmtId="0" fontId="10" fillId="0" borderId="37" xfId="0" applyFont="1" applyFill="1" applyBorder="1" applyAlignment="1" applyProtection="1">
      <alignment horizontal="left" vertical="center"/>
      <protection/>
    </xf>
    <xf numFmtId="0" fontId="0" fillId="0" borderId="38" xfId="0" applyFont="1" applyFill="1" applyBorder="1" applyAlignment="1" applyProtection="1">
      <alignment wrapText="1"/>
      <protection/>
    </xf>
    <xf numFmtId="0" fontId="10" fillId="0" borderId="4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41" xfId="0" applyFont="1" applyFill="1" applyBorder="1" applyAlignment="1" applyProtection="1">
      <alignment vertical="center"/>
      <protection/>
    </xf>
    <xf numFmtId="181" fontId="3" fillId="0" borderId="0" xfId="0" applyNumberFormat="1" applyFont="1" applyFill="1" applyBorder="1" applyAlignment="1" applyProtection="1">
      <alignment horizontal="center" vertical="center" wrapText="1"/>
      <protection/>
    </xf>
    <xf numFmtId="181" fontId="4" fillId="33" borderId="42" xfId="0" applyNumberFormat="1" applyFont="1" applyFill="1" applyBorder="1" applyAlignment="1" applyProtection="1">
      <alignment vertical="center"/>
      <protection/>
    </xf>
    <xf numFmtId="0" fontId="10" fillId="0" borderId="40" xfId="0" applyFont="1" applyFill="1" applyBorder="1" applyAlignment="1" applyProtection="1">
      <alignment horizontal="left" vertical="center" indent="1"/>
      <protection/>
    </xf>
    <xf numFmtId="0" fontId="3" fillId="0" borderId="0" xfId="0" applyFont="1" applyFill="1" applyBorder="1" applyAlignment="1" applyProtection="1">
      <alignment horizontal="center" vertical="center"/>
      <protection/>
    </xf>
    <xf numFmtId="0" fontId="3" fillId="0" borderId="41" xfId="0" applyFont="1" applyFill="1" applyBorder="1" applyAlignment="1" applyProtection="1">
      <alignment horizontal="right" vertical="center"/>
      <protection/>
    </xf>
    <xf numFmtId="181" fontId="3" fillId="0" borderId="43" xfId="0" applyNumberFormat="1" applyFont="1" applyFill="1" applyBorder="1" applyAlignment="1" applyProtection="1">
      <alignment horizontal="center" vertical="center" wrapText="1"/>
      <protection/>
    </xf>
    <xf numFmtId="181" fontId="3" fillId="0" borderId="37" xfId="0" applyNumberFormat="1" applyFont="1" applyFill="1" applyBorder="1" applyAlignment="1" applyProtection="1" quotePrefix="1">
      <alignment horizontal="center" vertical="center"/>
      <protection/>
    </xf>
    <xf numFmtId="181" fontId="3" fillId="0" borderId="44" xfId="0" applyNumberFormat="1" applyFont="1" applyFill="1" applyBorder="1" applyAlignment="1" applyProtection="1">
      <alignment horizontal="center" vertical="center"/>
      <protection/>
    </xf>
    <xf numFmtId="181" fontId="3" fillId="0" borderId="43" xfId="0" applyNumberFormat="1" applyFont="1" applyFill="1" applyBorder="1" applyAlignment="1" applyProtection="1" quotePrefix="1">
      <alignment horizontal="center" vertical="center"/>
      <protection/>
    </xf>
    <xf numFmtId="181" fontId="3" fillId="0" borderId="38" xfId="0" applyNumberFormat="1" applyFont="1" applyFill="1" applyBorder="1" applyAlignment="1" applyProtection="1" quotePrefix="1">
      <alignment horizontal="center" vertical="center"/>
      <protection/>
    </xf>
    <xf numFmtId="181" fontId="3" fillId="0" borderId="44" xfId="0" applyNumberFormat="1" applyFont="1" applyFill="1" applyBorder="1" applyAlignment="1" applyProtection="1" quotePrefix="1">
      <alignment horizontal="center" vertical="center"/>
      <protection/>
    </xf>
    <xf numFmtId="181" fontId="3" fillId="0" borderId="38" xfId="0" applyNumberFormat="1" applyFont="1" applyFill="1" applyBorder="1" applyAlignment="1" applyProtection="1">
      <alignment horizontal="center" vertical="center" wrapText="1"/>
      <protection/>
    </xf>
    <xf numFmtId="181" fontId="3" fillId="0" borderId="43" xfId="0" applyNumberFormat="1" applyFont="1" applyFill="1" applyBorder="1" applyAlignment="1" applyProtection="1">
      <alignment horizontal="center" vertical="center"/>
      <protection/>
    </xf>
    <xf numFmtId="49" fontId="3" fillId="0" borderId="43" xfId="52" applyNumberFormat="1" applyFont="1" applyFill="1" applyBorder="1" applyAlignment="1" applyProtection="1" quotePrefix="1">
      <alignment horizontal="center" vertical="center" wrapText="1"/>
      <protection/>
    </xf>
    <xf numFmtId="181" fontId="3" fillId="0" borderId="38" xfId="52" applyNumberFormat="1" applyFont="1" applyFill="1" applyBorder="1" applyAlignment="1" applyProtection="1" quotePrefix="1">
      <alignment horizontal="center" vertical="center"/>
      <protection/>
    </xf>
    <xf numFmtId="0" fontId="3" fillId="0" borderId="39" xfId="52" applyNumberFormat="1" applyFont="1" applyFill="1" applyBorder="1" applyAlignment="1" applyProtection="1">
      <alignment horizontal="center" vertical="center"/>
      <protection/>
    </xf>
    <xf numFmtId="181" fontId="3" fillId="0" borderId="45" xfId="0" applyNumberFormat="1" applyFont="1" applyFill="1" applyBorder="1" applyAlignment="1" applyProtection="1" quotePrefix="1">
      <alignment horizontal="center" vertical="center" wrapText="1"/>
      <protection/>
    </xf>
    <xf numFmtId="181" fontId="3" fillId="0" borderId="43" xfId="0" applyNumberFormat="1" applyFont="1" applyFill="1" applyBorder="1" applyAlignment="1" applyProtection="1" quotePrefix="1">
      <alignment horizontal="center" vertical="center" wrapText="1"/>
      <protection/>
    </xf>
    <xf numFmtId="181" fontId="3" fillId="0" borderId="46" xfId="0" applyNumberFormat="1" applyFont="1" applyFill="1" applyBorder="1" applyAlignment="1" applyProtection="1" quotePrefix="1">
      <alignment horizontal="center" vertical="center" wrapText="1"/>
      <protection/>
    </xf>
    <xf numFmtId="205" fontId="3" fillId="0" borderId="43" xfId="0" applyNumberFormat="1" applyFont="1" applyFill="1" applyBorder="1" applyAlignment="1" applyProtection="1" quotePrefix="1">
      <alignment horizontal="center" vertical="center" wrapText="1"/>
      <protection/>
    </xf>
    <xf numFmtId="205" fontId="3" fillId="0" borderId="46" xfId="0" applyNumberFormat="1" applyFont="1" applyFill="1" applyBorder="1" applyAlignment="1" applyProtection="1" quotePrefix="1">
      <alignment horizontal="center" vertical="center" wrapText="1"/>
      <protection/>
    </xf>
    <xf numFmtId="181" fontId="3" fillId="0" borderId="37" xfId="0" applyNumberFormat="1" applyFont="1" applyFill="1" applyBorder="1" applyAlignment="1" applyProtection="1">
      <alignment horizontal="center" vertical="center"/>
      <protection/>
    </xf>
    <xf numFmtId="181" fontId="3" fillId="0" borderId="38" xfId="0" applyNumberFormat="1" applyFont="1" applyFill="1" applyBorder="1" applyAlignment="1" applyProtection="1">
      <alignment horizontal="center" vertical="center"/>
      <protection/>
    </xf>
    <xf numFmtId="181" fontId="3" fillId="0" borderId="47" xfId="0" applyNumberFormat="1" applyFont="1" applyFill="1" applyBorder="1" applyAlignment="1" applyProtection="1">
      <alignment horizontal="center" vertical="center"/>
      <protection/>
    </xf>
    <xf numFmtId="181" fontId="3" fillId="0" borderId="48" xfId="0" applyNumberFormat="1" applyFont="1" applyFill="1" applyBorder="1" applyAlignment="1" applyProtection="1">
      <alignment horizontal="center" vertical="center"/>
      <protection/>
    </xf>
    <xf numFmtId="181" fontId="3" fillId="0" borderId="49" xfId="0" applyNumberFormat="1" applyFont="1" applyFill="1" applyBorder="1" applyAlignment="1" applyProtection="1" quotePrefix="1">
      <alignment horizontal="center" vertical="center" wrapText="1"/>
      <protection/>
    </xf>
    <xf numFmtId="0" fontId="4" fillId="0" borderId="0" xfId="0" applyFont="1" applyFill="1" applyBorder="1" applyAlignment="1" applyProtection="1">
      <alignment horizontal="center" vertical="center"/>
      <protection/>
    </xf>
    <xf numFmtId="181" fontId="3" fillId="0" borderId="50" xfId="0" applyNumberFormat="1" applyFont="1" applyFill="1" applyBorder="1" applyAlignment="1" applyProtection="1">
      <alignment horizontal="center" vertical="center"/>
      <protection/>
    </xf>
    <xf numFmtId="181" fontId="3" fillId="0" borderId="51" xfId="0" applyNumberFormat="1" applyFont="1" applyFill="1" applyBorder="1" applyAlignment="1" applyProtection="1">
      <alignment horizontal="center" vertical="center"/>
      <protection/>
    </xf>
    <xf numFmtId="181" fontId="3" fillId="0" borderId="52" xfId="0" applyNumberFormat="1" applyFont="1" applyFill="1" applyBorder="1" applyAlignment="1" applyProtection="1">
      <alignment horizontal="center" vertical="center" wrapText="1"/>
      <protection/>
    </xf>
    <xf numFmtId="181" fontId="3" fillId="0" borderId="53" xfId="0" applyNumberFormat="1" applyFont="1" applyFill="1" applyBorder="1" applyAlignment="1" applyProtection="1">
      <alignment horizontal="center" vertical="center" wrapText="1"/>
      <protection/>
    </xf>
    <xf numFmtId="181" fontId="3" fillId="0" borderId="54" xfId="0" applyNumberFormat="1" applyFont="1" applyFill="1" applyBorder="1" applyAlignment="1" applyProtection="1">
      <alignment horizontal="center" vertical="center" wrapText="1"/>
      <protection/>
    </xf>
    <xf numFmtId="181" fontId="3" fillId="0" borderId="55" xfId="0" applyNumberFormat="1" applyFont="1" applyFill="1" applyBorder="1" applyAlignment="1" applyProtection="1">
      <alignment horizontal="center" vertical="center"/>
      <protection/>
    </xf>
    <xf numFmtId="181" fontId="3" fillId="0" borderId="56" xfId="0" applyNumberFormat="1" applyFont="1" applyFill="1" applyBorder="1" applyAlignment="1" applyProtection="1">
      <alignment horizontal="center" vertical="center"/>
      <protection/>
    </xf>
    <xf numFmtId="181" fontId="3" fillId="0" borderId="53" xfId="0" applyNumberFormat="1" applyFont="1" applyFill="1" applyBorder="1" applyAlignment="1" applyProtection="1">
      <alignment horizontal="center" vertical="center"/>
      <protection/>
    </xf>
    <xf numFmtId="181" fontId="3" fillId="0" borderId="50" xfId="0" applyNumberFormat="1" applyFont="1" applyFill="1" applyBorder="1" applyAlignment="1" applyProtection="1">
      <alignment horizontal="center" vertical="center" wrapText="1"/>
      <protection/>
    </xf>
    <xf numFmtId="181" fontId="3" fillId="0" borderId="57" xfId="0" applyNumberFormat="1" applyFont="1" applyFill="1" applyBorder="1" applyAlignment="1" applyProtection="1">
      <alignment horizontal="center" vertical="center" wrapText="1"/>
      <protection/>
    </xf>
    <xf numFmtId="181" fontId="3" fillId="0" borderId="50" xfId="52" applyNumberFormat="1" applyFont="1" applyFill="1" applyBorder="1" applyAlignment="1" applyProtection="1">
      <alignment horizontal="center" vertical="center" wrapText="1"/>
      <protection/>
    </xf>
    <xf numFmtId="181" fontId="3" fillId="0" borderId="57" xfId="52" applyNumberFormat="1" applyFont="1" applyFill="1" applyBorder="1" applyAlignment="1" applyProtection="1">
      <alignment horizontal="center" vertical="center"/>
      <protection/>
    </xf>
    <xf numFmtId="0" fontId="3" fillId="0" borderId="58" xfId="52" applyNumberFormat="1" applyFont="1" applyFill="1" applyBorder="1" applyAlignment="1" applyProtection="1">
      <alignment horizontal="center" vertical="center" wrapText="1"/>
      <protection/>
    </xf>
    <xf numFmtId="181" fontId="3" fillId="0" borderId="59" xfId="0" applyNumberFormat="1" applyFont="1" applyFill="1" applyBorder="1" applyAlignment="1" applyProtection="1">
      <alignment horizontal="center" vertical="center" wrapText="1"/>
      <protection/>
    </xf>
    <xf numFmtId="181" fontId="3" fillId="0" borderId="60" xfId="0" applyNumberFormat="1" applyFont="1" applyFill="1" applyBorder="1" applyAlignment="1" applyProtection="1">
      <alignment horizontal="center" vertical="center" wrapText="1"/>
      <protection/>
    </xf>
    <xf numFmtId="205" fontId="3" fillId="0" borderId="50" xfId="0" applyNumberFormat="1" applyFont="1" applyFill="1" applyBorder="1" applyAlignment="1" applyProtection="1">
      <alignment horizontal="center" vertical="center" wrapText="1"/>
      <protection/>
    </xf>
    <xf numFmtId="181" fontId="3" fillId="0" borderId="61" xfId="0" applyNumberFormat="1" applyFont="1" applyFill="1" applyBorder="1" applyAlignment="1" applyProtection="1">
      <alignment horizontal="center" vertical="center"/>
      <protection/>
    </xf>
    <xf numFmtId="181" fontId="3" fillId="0" borderId="62" xfId="0" applyNumberFormat="1" applyFont="1" applyFill="1" applyBorder="1" applyAlignment="1" applyProtection="1">
      <alignment horizontal="center" vertical="center" wrapText="1"/>
      <protection/>
    </xf>
    <xf numFmtId="181" fontId="3" fillId="0" borderId="63" xfId="0" applyNumberFormat="1" applyFont="1" applyFill="1" applyBorder="1" applyAlignment="1" applyProtection="1">
      <alignment horizontal="center" vertical="center"/>
      <protection/>
    </xf>
    <xf numFmtId="181" fontId="3" fillId="0" borderId="57" xfId="0" applyNumberFormat="1" applyFont="1" applyFill="1" applyBorder="1" applyAlignment="1" applyProtection="1">
      <alignment horizontal="center" vertical="center"/>
      <protection/>
    </xf>
    <xf numFmtId="181" fontId="3" fillId="0" borderId="54" xfId="0" applyNumberFormat="1" applyFont="1" applyFill="1" applyBorder="1" applyAlignment="1" applyProtection="1">
      <alignment horizontal="center" vertical="center"/>
      <protection/>
    </xf>
    <xf numFmtId="181" fontId="3" fillId="0" borderId="64" xfId="0" applyNumberFormat="1" applyFont="1" applyFill="1" applyBorder="1" applyAlignment="1" applyProtection="1">
      <alignment horizontal="center" vertical="center" wrapText="1"/>
      <protection/>
    </xf>
    <xf numFmtId="181" fontId="61" fillId="0" borderId="22" xfId="52" applyNumberFormat="1" applyFont="1" applyFill="1" applyBorder="1" applyAlignment="1" applyProtection="1">
      <alignment vertical="center" shrinkToFit="1"/>
      <protection/>
    </xf>
    <xf numFmtId="181" fontId="61" fillId="33" borderId="65" xfId="0" applyNumberFormat="1" applyFont="1" applyFill="1" applyBorder="1" applyAlignment="1" applyProtection="1">
      <alignment vertical="center" shrinkToFit="1"/>
      <protection/>
    </xf>
    <xf numFmtId="181" fontId="61" fillId="33" borderId="66" xfId="0" applyNumberFormat="1" applyFont="1" applyFill="1" applyBorder="1" applyAlignment="1" applyProtection="1">
      <alignment vertical="center" shrinkToFit="1"/>
      <protection/>
    </xf>
    <xf numFmtId="181" fontId="61" fillId="33" borderId="23" xfId="0" applyNumberFormat="1" applyFont="1" applyFill="1" applyBorder="1" applyAlignment="1" applyProtection="1">
      <alignment vertical="center" shrinkToFit="1"/>
      <protection/>
    </xf>
    <xf numFmtId="0" fontId="61" fillId="0" borderId="0" xfId="0" applyFont="1" applyFill="1" applyBorder="1" applyAlignment="1" applyProtection="1">
      <alignment vertical="center" shrinkToFit="1"/>
      <protection/>
    </xf>
    <xf numFmtId="0" fontId="61" fillId="0" borderId="16" xfId="0" applyFont="1" applyFill="1" applyBorder="1" applyAlignment="1" applyProtection="1">
      <alignment vertical="center" shrinkToFit="1"/>
      <protection/>
    </xf>
    <xf numFmtId="181" fontId="61" fillId="0" borderId="10" xfId="52" applyNumberFormat="1" applyFont="1" applyFill="1" applyBorder="1" applyAlignment="1" applyProtection="1">
      <alignment vertical="center" shrinkToFit="1"/>
      <protection/>
    </xf>
    <xf numFmtId="181" fontId="61" fillId="33" borderId="67" xfId="0" applyNumberFormat="1" applyFont="1" applyFill="1" applyBorder="1" applyAlignment="1" applyProtection="1">
      <alignment vertical="center" shrinkToFit="1"/>
      <protection/>
    </xf>
    <xf numFmtId="181" fontId="61" fillId="33" borderId="68" xfId="0" applyNumberFormat="1" applyFont="1" applyFill="1" applyBorder="1" applyAlignment="1" applyProtection="1">
      <alignment vertical="center" shrinkToFit="1"/>
      <protection/>
    </xf>
    <xf numFmtId="181" fontId="61" fillId="33" borderId="29" xfId="0" applyNumberFormat="1" applyFont="1" applyFill="1" applyBorder="1" applyAlignment="1" applyProtection="1">
      <alignment vertical="center" shrinkToFit="1"/>
      <protection/>
    </xf>
    <xf numFmtId="0" fontId="61" fillId="0" borderId="17" xfId="0" applyFont="1" applyFill="1" applyBorder="1" applyAlignment="1" applyProtection="1">
      <alignment vertical="center" shrinkToFit="1"/>
      <protection/>
    </xf>
    <xf numFmtId="181" fontId="61" fillId="0" borderId="11" xfId="52" applyNumberFormat="1" applyFont="1" applyFill="1" applyBorder="1" applyAlignment="1" applyProtection="1">
      <alignment vertical="center" shrinkToFit="1"/>
      <protection/>
    </xf>
    <xf numFmtId="181" fontId="61" fillId="33" borderId="69" xfId="0" applyNumberFormat="1" applyFont="1" applyFill="1" applyBorder="1" applyAlignment="1" applyProtection="1">
      <alignment vertical="center" shrinkToFit="1"/>
      <protection/>
    </xf>
    <xf numFmtId="181" fontId="61" fillId="33" borderId="70" xfId="0" applyNumberFormat="1" applyFont="1" applyFill="1" applyBorder="1" applyAlignment="1" applyProtection="1">
      <alignment vertical="center" shrinkToFit="1"/>
      <protection/>
    </xf>
    <xf numFmtId="181" fontId="61" fillId="33" borderId="33" xfId="0" applyNumberFormat="1" applyFont="1" applyFill="1" applyBorder="1" applyAlignment="1" applyProtection="1">
      <alignment vertical="center" shrinkToFit="1"/>
      <protection/>
    </xf>
    <xf numFmtId="0" fontId="3" fillId="0" borderId="40" xfId="0" applyNumberFormat="1"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181" fontId="3" fillId="0" borderId="0" xfId="0" applyNumberFormat="1" applyFont="1" applyFill="1" applyBorder="1" applyAlignment="1" applyProtection="1">
      <alignment horizontal="center" vertical="center" shrinkToFit="1"/>
      <protection/>
    </xf>
    <xf numFmtId="181"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81" fontId="3" fillId="0" borderId="0" xfId="0" applyNumberFormat="1" applyFont="1" applyFill="1" applyBorder="1" applyAlignment="1" applyProtection="1">
      <alignment horizontal="center" vertical="center" wrapText="1" shrinkToFit="1"/>
      <protection/>
    </xf>
    <xf numFmtId="181" fontId="5" fillId="0" borderId="0" xfId="0" applyNumberFormat="1" applyFont="1" applyFill="1" applyBorder="1" applyAlignment="1" applyProtection="1">
      <alignment horizontal="center" vertical="center" shrinkToFit="1"/>
      <protection/>
    </xf>
    <xf numFmtId="181" fontId="6" fillId="0" borderId="0" xfId="0" applyNumberFormat="1" applyFont="1" applyFill="1" applyBorder="1" applyAlignment="1" applyProtection="1">
      <alignment horizontal="center" vertical="center" shrinkToFit="1"/>
      <protection/>
    </xf>
    <xf numFmtId="181" fontId="5" fillId="0" borderId="0" xfId="0" applyNumberFormat="1" applyFont="1" applyFill="1" applyBorder="1" applyAlignment="1" applyProtection="1">
      <alignment horizontal="center" vertical="center" wrapText="1" shrinkToFit="1"/>
      <protection/>
    </xf>
    <xf numFmtId="194" fontId="5" fillId="0" borderId="0" xfId="0" applyNumberFormat="1" applyFont="1" applyFill="1" applyBorder="1" applyAlignment="1" applyProtection="1">
      <alignment horizontal="center" vertical="center" shrinkToFit="1"/>
      <protection/>
    </xf>
    <xf numFmtId="194" fontId="5" fillId="0" borderId="41" xfId="0" applyNumberFormat="1" applyFont="1" applyFill="1" applyBorder="1" applyAlignment="1" applyProtection="1">
      <alignment horizontal="center" vertical="center" shrinkToFit="1"/>
      <protection/>
    </xf>
    <xf numFmtId="181" fontId="3" fillId="0" borderId="0" xfId="52" applyNumberFormat="1" applyFont="1" applyFill="1" applyBorder="1" applyAlignment="1" applyProtection="1">
      <alignment horizontal="center" vertical="center" wrapText="1" shrinkToFit="1"/>
      <protection/>
    </xf>
    <xf numFmtId="181" fontId="3" fillId="0" borderId="0" xfId="52" applyNumberFormat="1" applyFont="1" applyFill="1" applyBorder="1" applyAlignment="1" applyProtection="1">
      <alignment horizontal="center" vertical="center"/>
      <protection/>
    </xf>
    <xf numFmtId="0" fontId="61" fillId="0" borderId="41" xfId="52" applyNumberFormat="1" applyFont="1" applyFill="1" applyBorder="1" applyAlignment="1" applyProtection="1">
      <alignment horizontal="center" vertical="center" wrapText="1"/>
      <protection/>
    </xf>
    <xf numFmtId="181" fontId="5" fillId="0" borderId="0" xfId="0" applyNumberFormat="1" applyFont="1" applyFill="1" applyBorder="1" applyAlignment="1" applyProtection="1">
      <alignment horizontal="center" vertical="center" wrapText="1"/>
      <protection/>
    </xf>
    <xf numFmtId="181" fontId="5" fillId="0" borderId="41" xfId="0" applyNumberFormat="1" applyFont="1" applyFill="1" applyBorder="1" applyAlignment="1" applyProtection="1">
      <alignment horizontal="center" vertical="center" wrapText="1"/>
      <protection/>
    </xf>
    <xf numFmtId="205" fontId="3"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200" fontId="8" fillId="0" borderId="41" xfId="0" applyNumberFormat="1" applyFont="1" applyFill="1" applyBorder="1" applyAlignment="1" applyProtection="1">
      <alignment horizontal="center" vertical="center" wrapText="1"/>
      <protection/>
    </xf>
    <xf numFmtId="181" fontId="4" fillId="0" borderId="38" xfId="0" applyNumberFormat="1" applyFont="1" applyFill="1" applyBorder="1" applyAlignment="1" applyProtection="1">
      <alignment horizontal="center" vertical="center"/>
      <protection/>
    </xf>
    <xf numFmtId="181" fontId="3" fillId="0" borderId="45" xfId="0" applyNumberFormat="1" applyFont="1" applyFill="1" applyBorder="1" applyAlignment="1" applyProtection="1">
      <alignment horizontal="center" vertical="center"/>
      <protection/>
    </xf>
    <xf numFmtId="0" fontId="61" fillId="0" borderId="10" xfId="0" applyFont="1" applyFill="1" applyBorder="1" applyAlignment="1" applyProtection="1">
      <alignment vertical="center" shrinkToFit="1"/>
      <protection/>
    </xf>
    <xf numFmtId="0" fontId="62" fillId="0" borderId="25" xfId="0" applyFont="1" applyFill="1" applyBorder="1" applyAlignment="1" applyProtection="1">
      <alignment vertical="center" shrinkToFit="1"/>
      <protection/>
    </xf>
    <xf numFmtId="0" fontId="62" fillId="0" borderId="16" xfId="0" applyFont="1" applyFill="1" applyBorder="1" applyAlignment="1" applyProtection="1">
      <alignment vertical="center" shrinkToFit="1"/>
      <protection/>
    </xf>
    <xf numFmtId="0" fontId="61" fillId="0" borderId="11" xfId="0" applyFont="1" applyFill="1" applyBorder="1" applyAlignment="1" applyProtection="1">
      <alignment vertical="center" shrinkToFit="1"/>
      <protection/>
    </xf>
    <xf numFmtId="0" fontId="62" fillId="0" borderId="17" xfId="0" applyFont="1" applyFill="1" applyBorder="1" applyAlignment="1" applyProtection="1">
      <alignment vertical="center" shrinkToFit="1"/>
      <protection/>
    </xf>
    <xf numFmtId="181" fontId="3" fillId="0" borderId="40" xfId="52" applyNumberFormat="1" applyFont="1" applyFill="1" applyBorder="1" applyAlignment="1" applyProtection="1">
      <alignment horizontal="center" vertical="center" shrinkToFit="1"/>
      <protection/>
    </xf>
    <xf numFmtId="181" fontId="3" fillId="0" borderId="40" xfId="0" applyNumberFormat="1" applyFont="1" applyFill="1" applyBorder="1" applyAlignment="1" applyProtection="1">
      <alignment horizontal="center" vertical="center" wrapText="1"/>
      <protection/>
    </xf>
    <xf numFmtId="0" fontId="0" fillId="0" borderId="40" xfId="0" applyFont="1" applyFill="1" applyBorder="1" applyAlignment="1" applyProtection="1">
      <alignment vertical="center"/>
      <protection/>
    </xf>
    <xf numFmtId="0" fontId="61" fillId="0" borderId="20" xfId="0" applyFont="1" applyFill="1" applyBorder="1" applyAlignment="1" applyProtection="1">
      <alignment vertical="center" shrinkToFit="1"/>
      <protection/>
    </xf>
    <xf numFmtId="0" fontId="61" fillId="0" borderId="21" xfId="0" applyFont="1" applyFill="1" applyBorder="1" applyAlignment="1" applyProtection="1">
      <alignment vertical="center" shrinkToFit="1"/>
      <protection/>
    </xf>
    <xf numFmtId="0" fontId="3" fillId="0" borderId="0" xfId="0" applyNumberFormat="1" applyFont="1" applyFill="1" applyBorder="1" applyAlignment="1" applyProtection="1">
      <alignment horizontal="center" vertical="center"/>
      <protection/>
    </xf>
    <xf numFmtId="0" fontId="0" fillId="0" borderId="0" xfId="0" applyFont="1" applyFill="1" applyAlignment="1" applyProtection="1">
      <alignment/>
      <protection/>
    </xf>
    <xf numFmtId="49" fontId="61" fillId="34" borderId="24" xfId="0" applyNumberFormat="1" applyFont="1" applyFill="1" applyBorder="1" applyAlignment="1" applyProtection="1">
      <alignment vertical="center" shrinkToFit="1"/>
      <protection locked="0"/>
    </xf>
    <xf numFmtId="185" fontId="61" fillId="34" borderId="71" xfId="0" applyNumberFormat="1" applyFont="1" applyFill="1" applyBorder="1" applyAlignment="1" applyProtection="1">
      <alignment vertical="center" shrinkToFit="1"/>
      <protection locked="0"/>
    </xf>
    <xf numFmtId="185" fontId="61" fillId="34" borderId="30" xfId="0" applyNumberFormat="1" applyFont="1" applyFill="1" applyBorder="1" applyAlignment="1" applyProtection="1">
      <alignment vertical="center" shrinkToFit="1"/>
      <protection locked="0"/>
    </xf>
    <xf numFmtId="185" fontId="61" fillId="34" borderId="34" xfId="0" applyNumberFormat="1" applyFont="1" applyFill="1" applyBorder="1" applyAlignment="1" applyProtection="1">
      <alignment vertical="center" shrinkToFit="1"/>
      <protection locked="0"/>
    </xf>
    <xf numFmtId="185" fontId="61" fillId="0" borderId="10" xfId="0" applyNumberFormat="1" applyFont="1" applyFill="1" applyBorder="1" applyAlignment="1" applyProtection="1">
      <alignment vertical="center" shrinkToFit="1"/>
      <protection/>
    </xf>
    <xf numFmtId="185" fontId="61" fillId="0" borderId="11" xfId="0" applyNumberFormat="1" applyFont="1" applyFill="1" applyBorder="1" applyAlignment="1" applyProtection="1">
      <alignment vertical="center" shrinkToFit="1"/>
      <protection/>
    </xf>
    <xf numFmtId="194" fontId="61" fillId="33" borderId="16" xfId="42" applyNumberFormat="1" applyFont="1" applyFill="1" applyBorder="1" applyAlignment="1" applyProtection="1">
      <alignment vertical="center" shrinkToFit="1"/>
      <protection/>
    </xf>
    <xf numFmtId="194" fontId="61" fillId="33" borderId="17" xfId="42" applyNumberFormat="1" applyFont="1" applyFill="1" applyBorder="1" applyAlignment="1" applyProtection="1">
      <alignment vertical="center" shrinkToFit="1"/>
      <protection/>
    </xf>
    <xf numFmtId="194" fontId="61" fillId="33" borderId="42" xfId="42" applyNumberFormat="1" applyFont="1" applyFill="1" applyBorder="1" applyAlignment="1" applyProtection="1">
      <alignment vertical="center" shrinkToFit="1"/>
      <protection/>
    </xf>
    <xf numFmtId="0" fontId="61" fillId="34" borderId="72" xfId="52" applyNumberFormat="1" applyFont="1" applyFill="1" applyBorder="1" applyAlignment="1" applyProtection="1">
      <alignment horizontal="left" vertical="center"/>
      <protection locked="0"/>
    </xf>
    <xf numFmtId="0" fontId="61" fillId="34" borderId="73" xfId="52" applyNumberFormat="1" applyFont="1" applyFill="1" applyBorder="1" applyAlignment="1" applyProtection="1">
      <alignment horizontal="left" vertical="center"/>
      <protection locked="0"/>
    </xf>
    <xf numFmtId="0" fontId="61" fillId="34" borderId="74" xfId="52" applyNumberFormat="1" applyFont="1" applyFill="1" applyBorder="1" applyAlignment="1" applyProtection="1">
      <alignment horizontal="left" vertical="center"/>
      <protection locked="0"/>
    </xf>
    <xf numFmtId="181" fontId="61" fillId="33" borderId="25" xfId="51" applyNumberFormat="1" applyFont="1" applyFill="1" applyBorder="1" applyAlignment="1" applyProtection="1">
      <alignment horizontal="right" vertical="center" shrinkToFit="1"/>
      <protection/>
    </xf>
    <xf numFmtId="181" fontId="61" fillId="33" borderId="75" xfId="51" applyNumberFormat="1" applyFont="1" applyFill="1" applyBorder="1" applyAlignment="1" applyProtection="1">
      <alignment horizontal="right" vertical="center" shrinkToFit="1"/>
      <protection/>
    </xf>
    <xf numFmtId="181" fontId="61" fillId="33" borderId="17" xfId="51" applyNumberFormat="1" applyFont="1" applyFill="1" applyBorder="1" applyAlignment="1" applyProtection="1">
      <alignment horizontal="right" vertical="center" shrinkToFit="1"/>
      <protection/>
    </xf>
    <xf numFmtId="194" fontId="61" fillId="33" borderId="25" xfId="0" applyNumberFormat="1" applyFont="1" applyFill="1" applyBorder="1" applyAlignment="1" applyProtection="1">
      <alignment horizontal="right" vertical="center" shrinkToFit="1"/>
      <protection/>
    </xf>
    <xf numFmtId="194" fontId="61" fillId="33" borderId="16" xfId="0" applyNumberFormat="1" applyFont="1" applyFill="1" applyBorder="1" applyAlignment="1" applyProtection="1">
      <alignment horizontal="right" vertical="center" shrinkToFit="1"/>
      <protection/>
    </xf>
    <xf numFmtId="194" fontId="61" fillId="33" borderId="17" xfId="0" applyNumberFormat="1" applyFont="1" applyFill="1" applyBorder="1" applyAlignment="1" applyProtection="1">
      <alignment horizontal="right" vertical="center" shrinkToFit="1"/>
      <protection/>
    </xf>
    <xf numFmtId="181" fontId="61" fillId="34" borderId="76" xfId="0" applyNumberFormat="1" applyFont="1" applyFill="1" applyBorder="1" applyAlignment="1" applyProtection="1">
      <alignment vertical="center" shrinkToFit="1"/>
      <protection locked="0"/>
    </xf>
    <xf numFmtId="181" fontId="61" fillId="34" borderId="13" xfId="0" applyNumberFormat="1" applyFont="1" applyFill="1" applyBorder="1" applyAlignment="1" applyProtection="1">
      <alignment vertical="center" shrinkToFit="1"/>
      <protection locked="0"/>
    </xf>
    <xf numFmtId="181" fontId="61" fillId="34" borderId="14" xfId="0" applyNumberFormat="1" applyFont="1" applyFill="1" applyBorder="1" applyAlignment="1" applyProtection="1">
      <alignment vertical="center" shrinkToFit="1"/>
      <protection locked="0"/>
    </xf>
    <xf numFmtId="181" fontId="61" fillId="33" borderId="77" xfId="0" applyNumberFormat="1" applyFont="1" applyFill="1" applyBorder="1" applyAlignment="1" applyProtection="1">
      <alignment horizontal="right" vertical="center" shrinkToFit="1"/>
      <protection/>
    </xf>
    <xf numFmtId="181" fontId="61" fillId="33" borderId="29" xfId="0" applyNumberFormat="1" applyFont="1" applyFill="1" applyBorder="1" applyAlignment="1" applyProtection="1">
      <alignment horizontal="right" vertical="center" shrinkToFit="1"/>
      <protection/>
    </xf>
    <xf numFmtId="181" fontId="61" fillId="33" borderId="33" xfId="0" applyNumberFormat="1" applyFont="1" applyFill="1" applyBorder="1" applyAlignment="1" applyProtection="1">
      <alignment horizontal="right" vertical="center" shrinkToFit="1"/>
      <protection/>
    </xf>
    <xf numFmtId="181" fontId="61" fillId="34" borderId="26" xfId="0" applyNumberFormat="1" applyFont="1" applyFill="1" applyBorder="1" applyAlignment="1" applyProtection="1">
      <alignment vertical="center" shrinkToFit="1"/>
      <protection locked="0"/>
    </xf>
    <xf numFmtId="181" fontId="61" fillId="34" borderId="71" xfId="0" applyNumberFormat="1" applyFont="1" applyFill="1" applyBorder="1" applyAlignment="1" applyProtection="1">
      <alignment vertical="center" shrinkToFit="1"/>
      <protection locked="0"/>
    </xf>
    <xf numFmtId="181" fontId="61" fillId="34" borderId="27" xfId="0" applyNumberFormat="1" applyFont="1" applyFill="1" applyBorder="1" applyAlignment="1" applyProtection="1">
      <alignment vertical="center" shrinkToFit="1"/>
      <protection locked="0"/>
    </xf>
    <xf numFmtId="181" fontId="61" fillId="34" borderId="30" xfId="0" applyNumberFormat="1" applyFont="1" applyFill="1" applyBorder="1" applyAlignment="1" applyProtection="1">
      <alignment vertical="center" shrinkToFit="1"/>
      <protection locked="0"/>
    </xf>
    <xf numFmtId="181" fontId="61" fillId="34" borderId="31" xfId="0" applyNumberFormat="1" applyFont="1" applyFill="1" applyBorder="1" applyAlignment="1" applyProtection="1">
      <alignment vertical="center" shrinkToFit="1"/>
      <protection locked="0"/>
    </xf>
    <xf numFmtId="181" fontId="61" fillId="34" borderId="34" xfId="0" applyNumberFormat="1" applyFont="1" applyFill="1" applyBorder="1" applyAlignment="1" applyProtection="1">
      <alignment vertical="center" shrinkToFit="1"/>
      <protection locked="0"/>
    </xf>
    <xf numFmtId="181" fontId="61" fillId="34" borderId="35" xfId="0" applyNumberFormat="1" applyFont="1" applyFill="1" applyBorder="1" applyAlignment="1" applyProtection="1">
      <alignment vertical="center" shrinkToFit="1"/>
      <protection locked="0"/>
    </xf>
    <xf numFmtId="181" fontId="61" fillId="33" borderId="22" xfId="0" applyNumberFormat="1" applyFont="1" applyFill="1" applyBorder="1" applyAlignment="1" applyProtection="1">
      <alignment vertical="center" shrinkToFit="1"/>
      <protection/>
    </xf>
    <xf numFmtId="181" fontId="62" fillId="0" borderId="18" xfId="0" applyNumberFormat="1" applyFont="1" applyFill="1" applyBorder="1" applyAlignment="1" applyProtection="1">
      <alignment vertical="center" shrinkToFit="1"/>
      <protection locked="0"/>
    </xf>
    <xf numFmtId="181" fontId="61" fillId="33" borderId="18" xfId="0" applyNumberFormat="1" applyFont="1" applyFill="1" applyBorder="1" applyAlignment="1" applyProtection="1">
      <alignment vertical="center" shrinkToFit="1"/>
      <protection/>
    </xf>
    <xf numFmtId="181" fontId="61" fillId="33" borderId="78" xfId="0" applyNumberFormat="1" applyFont="1" applyFill="1" applyBorder="1" applyAlignment="1" applyProtection="1">
      <alignment vertical="center" shrinkToFit="1"/>
      <protection/>
    </xf>
    <xf numFmtId="181" fontId="61" fillId="33" borderId="19" xfId="51" applyNumberFormat="1" applyFont="1" applyFill="1" applyBorder="1" applyAlignment="1" applyProtection="1">
      <alignment vertical="center" shrinkToFit="1"/>
      <protection/>
    </xf>
    <xf numFmtId="181" fontId="61" fillId="33" borderId="20" xfId="51" applyNumberFormat="1" applyFont="1" applyFill="1" applyBorder="1" applyAlignment="1" applyProtection="1">
      <alignment vertical="center" shrinkToFit="1"/>
      <protection/>
    </xf>
    <xf numFmtId="181" fontId="61" fillId="33" borderId="21" xfId="51" applyNumberFormat="1" applyFont="1" applyFill="1" applyBorder="1" applyAlignment="1" applyProtection="1">
      <alignment vertical="center" shrinkToFit="1"/>
      <protection/>
    </xf>
    <xf numFmtId="181" fontId="61" fillId="33" borderId="18" xfId="0" applyNumberFormat="1" applyFont="1" applyFill="1" applyBorder="1" applyAlignment="1" applyProtection="1">
      <alignment horizontal="right" vertical="center" shrinkToFit="1"/>
      <protection/>
    </xf>
    <xf numFmtId="181" fontId="61" fillId="33" borderId="10" xfId="0" applyNumberFormat="1" applyFont="1" applyFill="1" applyBorder="1" applyAlignment="1" applyProtection="1">
      <alignment horizontal="right" vertical="center" shrinkToFit="1"/>
      <protection/>
    </xf>
    <xf numFmtId="181" fontId="61" fillId="33" borderId="11" xfId="0" applyNumberFormat="1" applyFont="1" applyFill="1" applyBorder="1" applyAlignment="1" applyProtection="1">
      <alignment horizontal="right" vertical="center" shrinkToFit="1"/>
      <protection/>
    </xf>
    <xf numFmtId="207" fontId="62" fillId="0" borderId="22" xfId="0" applyNumberFormat="1" applyFont="1" applyFill="1" applyBorder="1" applyAlignment="1" applyProtection="1">
      <alignment vertical="center" shrinkToFit="1"/>
      <protection locked="0"/>
    </xf>
    <xf numFmtId="207" fontId="62" fillId="0" borderId="10" xfId="0" applyNumberFormat="1" applyFont="1" applyFill="1" applyBorder="1" applyAlignment="1" applyProtection="1">
      <alignment vertical="center" shrinkToFit="1"/>
      <protection locked="0"/>
    </xf>
    <xf numFmtId="207" fontId="62" fillId="0" borderId="11" xfId="0" applyNumberFormat="1" applyFont="1" applyFill="1" applyBorder="1" applyAlignment="1" applyProtection="1">
      <alignment vertical="center" shrinkToFit="1"/>
      <protection locked="0"/>
    </xf>
    <xf numFmtId="181" fontId="61" fillId="33" borderId="24" xfId="51" applyNumberFormat="1" applyFont="1" applyFill="1" applyBorder="1" applyAlignment="1" applyProtection="1">
      <alignment horizontal="right" vertical="center" shrinkToFit="1"/>
      <protection/>
    </xf>
    <xf numFmtId="181" fontId="61" fillId="33" borderId="20" xfId="51" applyNumberFormat="1" applyFont="1" applyFill="1" applyBorder="1" applyAlignment="1" applyProtection="1">
      <alignment horizontal="right" vertical="center" shrinkToFit="1"/>
      <protection/>
    </xf>
    <xf numFmtId="181" fontId="61" fillId="33" borderId="21" xfId="51" applyNumberFormat="1" applyFont="1" applyFill="1" applyBorder="1" applyAlignment="1" applyProtection="1">
      <alignment horizontal="right" vertical="center" shrinkToFit="1"/>
      <protection/>
    </xf>
    <xf numFmtId="181" fontId="61" fillId="33" borderId="79" xfId="51" applyNumberFormat="1" applyFont="1" applyFill="1" applyBorder="1" applyAlignment="1" applyProtection="1">
      <alignment horizontal="right" vertical="center" shrinkToFit="1"/>
      <protection/>
    </xf>
    <xf numFmtId="194" fontId="61" fillId="33" borderId="80" xfId="0" applyNumberFormat="1" applyFont="1" applyFill="1" applyBorder="1" applyAlignment="1" applyProtection="1">
      <alignment horizontal="right" vertical="center" shrinkToFit="1"/>
      <protection/>
    </xf>
    <xf numFmtId="49" fontId="61" fillId="0" borderId="15" xfId="0" applyNumberFormat="1" applyFont="1" applyFill="1" applyBorder="1" applyAlignment="1" applyProtection="1">
      <alignment vertical="center" shrinkToFit="1"/>
      <protection/>
    </xf>
    <xf numFmtId="49" fontId="61" fillId="0" borderId="16" xfId="0" applyNumberFormat="1" applyFont="1" applyFill="1" applyBorder="1" applyAlignment="1" applyProtection="1">
      <alignment vertical="center" shrinkToFit="1"/>
      <protection/>
    </xf>
    <xf numFmtId="49" fontId="61" fillId="0" borderId="17" xfId="0" applyNumberFormat="1" applyFont="1" applyFill="1" applyBorder="1" applyAlignment="1" applyProtection="1">
      <alignment vertical="center" shrinkToFit="1"/>
      <protection/>
    </xf>
    <xf numFmtId="49" fontId="61" fillId="34" borderId="18" xfId="0" applyNumberFormat="1" applyFont="1" applyFill="1" applyBorder="1" applyAlignment="1" applyProtection="1">
      <alignment vertical="center"/>
      <protection locked="0"/>
    </xf>
    <xf numFmtId="49" fontId="61" fillId="34" borderId="10" xfId="0" applyNumberFormat="1" applyFont="1" applyFill="1" applyBorder="1" applyAlignment="1" applyProtection="1">
      <alignment vertical="center" shrinkToFit="1"/>
      <protection locked="0"/>
    </xf>
    <xf numFmtId="49" fontId="61" fillId="34" borderId="10" xfId="0" applyNumberFormat="1" applyFont="1" applyFill="1" applyBorder="1" applyAlignment="1" applyProtection="1">
      <alignment vertical="center"/>
      <protection locked="0"/>
    </xf>
    <xf numFmtId="49" fontId="61" fillId="34" borderId="11" xfId="0" applyNumberFormat="1" applyFont="1" applyFill="1" applyBorder="1" applyAlignment="1" applyProtection="1">
      <alignment vertical="center"/>
      <protection locked="0"/>
    </xf>
    <xf numFmtId="49" fontId="61" fillId="34" borderId="11" xfId="0" applyNumberFormat="1" applyFont="1" applyFill="1" applyBorder="1" applyAlignment="1" applyProtection="1">
      <alignment vertical="center" shrinkToFit="1"/>
      <protection locked="0"/>
    </xf>
    <xf numFmtId="49" fontId="61" fillId="34" borderId="22" xfId="0" applyNumberFormat="1" applyFont="1" applyFill="1" applyBorder="1" applyAlignment="1" applyProtection="1">
      <alignment vertical="center" shrinkToFit="1"/>
      <protection locked="0"/>
    </xf>
    <xf numFmtId="49" fontId="61" fillId="33" borderId="20" xfId="0" applyNumberFormat="1" applyFont="1" applyFill="1" applyBorder="1" applyAlignment="1" applyProtection="1">
      <alignment vertical="center" shrinkToFit="1"/>
      <protection/>
    </xf>
    <xf numFmtId="49" fontId="61" fillId="33" borderId="10" xfId="0" applyNumberFormat="1" applyFont="1" applyFill="1" applyBorder="1" applyAlignment="1" applyProtection="1">
      <alignment vertical="center" shrinkToFit="1"/>
      <protection/>
    </xf>
    <xf numFmtId="49" fontId="61" fillId="33" borderId="21" xfId="0" applyNumberFormat="1" applyFont="1" applyFill="1" applyBorder="1" applyAlignment="1" applyProtection="1">
      <alignment vertical="center" shrinkToFit="1"/>
      <protection/>
    </xf>
    <xf numFmtId="49" fontId="61" fillId="33" borderId="11" xfId="0" applyNumberFormat="1" applyFont="1" applyFill="1" applyBorder="1" applyAlignment="1" applyProtection="1">
      <alignment vertical="center" shrinkToFit="1"/>
      <protection/>
    </xf>
    <xf numFmtId="181" fontId="61" fillId="34" borderId="10" xfId="0" applyNumberFormat="1" applyFont="1" applyFill="1" applyBorder="1" applyAlignment="1" applyProtection="1">
      <alignment vertical="center"/>
      <protection locked="0"/>
    </xf>
    <xf numFmtId="49" fontId="61" fillId="0" borderId="25" xfId="0" applyNumberFormat="1" applyFont="1" applyFill="1" applyBorder="1" applyAlignment="1" applyProtection="1">
      <alignment vertical="center" shrinkToFit="1"/>
      <protection/>
    </xf>
    <xf numFmtId="181" fontId="61" fillId="33" borderId="15" xfId="51" applyNumberFormat="1" applyFont="1" applyFill="1" applyBorder="1" applyAlignment="1" applyProtection="1">
      <alignment horizontal="right" vertical="center" shrinkToFit="1"/>
      <protection/>
    </xf>
    <xf numFmtId="181" fontId="61" fillId="33" borderId="80" xfId="51" applyNumberFormat="1" applyFont="1" applyFill="1" applyBorder="1" applyAlignment="1" applyProtection="1">
      <alignment horizontal="right" vertical="center" shrinkToFit="1"/>
      <protection/>
    </xf>
    <xf numFmtId="205" fontId="3" fillId="0" borderId="81" xfId="0" applyNumberFormat="1" applyFont="1" applyFill="1" applyBorder="1" applyAlignment="1" applyProtection="1" quotePrefix="1">
      <alignment horizontal="center" vertical="center" wrapText="1"/>
      <protection/>
    </xf>
    <xf numFmtId="181" fontId="3" fillId="0" borderId="82" xfId="0" applyNumberFormat="1" applyFont="1" applyFill="1" applyBorder="1" applyAlignment="1" applyProtection="1">
      <alignment horizontal="center" vertical="center" wrapText="1"/>
      <protection/>
    </xf>
    <xf numFmtId="181" fontId="61" fillId="34" borderId="83" xfId="0" applyNumberFormat="1" applyFont="1" applyFill="1" applyBorder="1" applyAlignment="1" applyProtection="1">
      <alignment vertical="center" shrinkToFit="1"/>
      <protection locked="0"/>
    </xf>
    <xf numFmtId="181" fontId="61" fillId="34" borderId="84" xfId="0" applyNumberFormat="1" applyFont="1" applyFill="1" applyBorder="1" applyAlignment="1" applyProtection="1">
      <alignment vertical="center" shrinkToFit="1"/>
      <protection locked="0"/>
    </xf>
    <xf numFmtId="181" fontId="61" fillId="34" borderId="85" xfId="0" applyNumberFormat="1" applyFont="1" applyFill="1" applyBorder="1" applyAlignment="1" applyProtection="1">
      <alignment vertical="center" shrinkToFit="1"/>
      <protection locked="0"/>
    </xf>
    <xf numFmtId="181" fontId="62" fillId="34" borderId="83" xfId="0" applyNumberFormat="1" applyFont="1" applyFill="1" applyBorder="1" applyAlignment="1" applyProtection="1">
      <alignment vertical="center" shrinkToFit="1"/>
      <protection locked="0"/>
    </xf>
    <xf numFmtId="181" fontId="62" fillId="34" borderId="84" xfId="0" applyNumberFormat="1" applyFont="1" applyFill="1" applyBorder="1" applyAlignment="1" applyProtection="1">
      <alignment vertical="center" shrinkToFit="1"/>
      <protection locked="0"/>
    </xf>
    <xf numFmtId="181" fontId="62" fillId="34" borderId="85" xfId="0" applyNumberFormat="1" applyFont="1" applyFill="1" applyBorder="1" applyAlignment="1" applyProtection="1">
      <alignment vertical="center" shrinkToFit="1"/>
      <protection locked="0"/>
    </xf>
    <xf numFmtId="181" fontId="61" fillId="33" borderId="19" xfId="51" applyNumberFormat="1" applyFont="1" applyFill="1" applyBorder="1" applyAlignment="1" applyProtection="1">
      <alignment horizontal="right" vertical="center" shrinkToFit="1"/>
      <protection/>
    </xf>
    <xf numFmtId="0" fontId="7" fillId="0" borderId="0" xfId="68" applyFont="1" applyFill="1" applyBorder="1" applyAlignment="1" applyProtection="1">
      <alignment horizontal="center" vertical="center"/>
      <protection/>
    </xf>
    <xf numFmtId="0" fontId="4" fillId="0" borderId="0" xfId="68" applyFont="1" applyFill="1" applyBorder="1" applyAlignment="1" applyProtection="1">
      <alignment horizontal="center" vertical="center"/>
      <protection/>
    </xf>
    <xf numFmtId="189" fontId="7" fillId="0" borderId="0" xfId="68" applyNumberFormat="1" applyFont="1" applyFill="1" applyBorder="1" applyAlignment="1" applyProtection="1">
      <alignment horizontal="center" vertical="center"/>
      <protection/>
    </xf>
    <xf numFmtId="0" fontId="7" fillId="0" borderId="0" xfId="68" applyFont="1" applyFill="1" applyBorder="1" applyAlignment="1" applyProtection="1">
      <alignment horizontal="center" vertical="center" shrinkToFit="1"/>
      <protection/>
    </xf>
    <xf numFmtId="179" fontId="3" fillId="0" borderId="0" xfId="68" applyNumberFormat="1" applyFont="1" applyFill="1" applyBorder="1" applyAlignment="1" applyProtection="1">
      <alignment horizontal="right" vertical="center"/>
      <protection/>
    </xf>
    <xf numFmtId="0" fontId="5" fillId="0" borderId="0" xfId="68" applyFont="1" applyFill="1" applyBorder="1" applyAlignment="1" applyProtection="1">
      <alignment horizontal="center" vertical="center" shrinkToFit="1"/>
      <protection/>
    </xf>
    <xf numFmtId="0" fontId="3" fillId="0" borderId="0" xfId="68" applyFont="1" applyFill="1" applyBorder="1" applyAlignment="1" applyProtection="1">
      <alignment horizontal="center" vertical="center" shrinkToFit="1"/>
      <protection/>
    </xf>
    <xf numFmtId="0" fontId="13" fillId="0" borderId="0" xfId="68" applyFont="1" applyFill="1" applyBorder="1" applyAlignment="1" applyProtection="1">
      <alignment horizontal="left" vertical="center"/>
      <protection/>
    </xf>
    <xf numFmtId="207" fontId="4" fillId="33" borderId="11" xfId="68" applyNumberFormat="1" applyFont="1" applyFill="1" applyBorder="1" applyAlignment="1" applyProtection="1">
      <alignment vertical="center" shrinkToFit="1"/>
      <protection/>
    </xf>
    <xf numFmtId="181" fontId="4" fillId="34" borderId="11" xfId="68" applyNumberFormat="1" applyFont="1" applyFill="1" applyBorder="1" applyAlignment="1" applyProtection="1">
      <alignment vertical="center" shrinkToFit="1"/>
      <protection locked="0"/>
    </xf>
    <xf numFmtId="181" fontId="4" fillId="34" borderId="86" xfId="68" applyNumberFormat="1" applyFont="1" applyFill="1" applyBorder="1" applyAlignment="1" applyProtection="1">
      <alignment vertical="center" shrinkToFit="1"/>
      <protection locked="0"/>
    </xf>
    <xf numFmtId="181" fontId="4" fillId="33" borderId="17" xfId="67" applyNumberFormat="1" applyFont="1" applyFill="1" applyBorder="1" applyAlignment="1" applyProtection="1">
      <alignment vertical="center" shrinkToFit="1"/>
      <protection/>
    </xf>
    <xf numFmtId="181" fontId="4" fillId="34" borderId="11" xfId="67" applyNumberFormat="1" applyFont="1" applyFill="1" applyBorder="1" applyAlignment="1" applyProtection="1">
      <alignment vertical="center" shrinkToFit="1"/>
      <protection locked="0"/>
    </xf>
    <xf numFmtId="207" fontId="4" fillId="33" borderId="11" xfId="67" applyNumberFormat="1" applyFont="1" applyFill="1" applyBorder="1" applyAlignment="1" applyProtection="1">
      <alignment vertical="center" shrinkToFit="1"/>
      <protection/>
    </xf>
    <xf numFmtId="181" fontId="4" fillId="34" borderId="21" xfId="67" applyNumberFormat="1" applyFont="1" applyFill="1" applyBorder="1" applyAlignment="1" applyProtection="1">
      <alignment vertical="center" shrinkToFit="1"/>
      <protection locked="0"/>
    </xf>
    <xf numFmtId="0" fontId="3" fillId="0" borderId="87" xfId="68" applyFont="1" applyFill="1" applyBorder="1" applyAlignment="1" applyProtection="1">
      <alignment horizontal="center" vertical="center" shrinkToFit="1"/>
      <protection/>
    </xf>
    <xf numFmtId="0" fontId="12" fillId="0" borderId="0" xfId="68" applyFont="1" applyFill="1" applyBorder="1" applyAlignment="1" applyProtection="1">
      <alignment horizontal="center" vertical="center"/>
      <protection/>
    </xf>
    <xf numFmtId="207" fontId="4" fillId="33" borderId="10" xfId="68" applyNumberFormat="1" applyFont="1" applyFill="1" applyBorder="1" applyAlignment="1" applyProtection="1">
      <alignment vertical="center" shrinkToFit="1"/>
      <protection/>
    </xf>
    <xf numFmtId="181" fontId="4" fillId="34" borderId="10" xfId="68" applyNumberFormat="1" applyFont="1" applyFill="1" applyBorder="1" applyAlignment="1" applyProtection="1">
      <alignment vertical="center" shrinkToFit="1"/>
      <protection locked="0"/>
    </xf>
    <xf numFmtId="181" fontId="4" fillId="34" borderId="88" xfId="68" applyNumberFormat="1" applyFont="1" applyFill="1" applyBorder="1" applyAlignment="1" applyProtection="1">
      <alignment vertical="center" shrinkToFit="1"/>
      <protection locked="0"/>
    </xf>
    <xf numFmtId="181" fontId="4" fillId="33" borderId="16" xfId="67" applyNumberFormat="1" applyFont="1" applyFill="1" applyBorder="1" applyAlignment="1" applyProtection="1">
      <alignment vertical="center" shrinkToFit="1"/>
      <protection/>
    </xf>
    <xf numFmtId="181" fontId="4" fillId="34" borderId="10" xfId="67" applyNumberFormat="1" applyFont="1" applyFill="1" applyBorder="1" applyAlignment="1" applyProtection="1">
      <alignment vertical="center" shrinkToFit="1"/>
      <protection locked="0"/>
    </xf>
    <xf numFmtId="207" fontId="4" fillId="33" borderId="10" xfId="67" applyNumberFormat="1" applyFont="1" applyFill="1" applyBorder="1" applyAlignment="1" applyProtection="1">
      <alignment vertical="center" shrinkToFit="1"/>
      <protection/>
    </xf>
    <xf numFmtId="181" fontId="4" fillId="34" borderId="20" xfId="67" applyNumberFormat="1" applyFont="1" applyFill="1" applyBorder="1" applyAlignment="1" applyProtection="1">
      <alignment vertical="center" shrinkToFit="1"/>
      <protection locked="0"/>
    </xf>
    <xf numFmtId="0" fontId="3" fillId="0" borderId="89" xfId="68" applyFont="1" applyFill="1" applyBorder="1" applyAlignment="1" applyProtection="1">
      <alignment horizontal="center" vertical="center" shrinkToFit="1"/>
      <protection/>
    </xf>
    <xf numFmtId="207" fontId="4" fillId="33" borderId="22" xfId="68" applyNumberFormat="1" applyFont="1" applyFill="1" applyBorder="1" applyAlignment="1" applyProtection="1">
      <alignment vertical="center" shrinkToFit="1"/>
      <protection/>
    </xf>
    <xf numFmtId="181" fontId="4" fillId="34" borderId="22" xfId="68" applyNumberFormat="1" applyFont="1" applyFill="1" applyBorder="1" applyAlignment="1" applyProtection="1">
      <alignment vertical="center" shrinkToFit="1"/>
      <protection locked="0"/>
    </xf>
    <xf numFmtId="181" fontId="4" fillId="34" borderId="75" xfId="68" applyNumberFormat="1" applyFont="1" applyFill="1" applyBorder="1" applyAlignment="1" applyProtection="1">
      <alignment vertical="center" shrinkToFit="1"/>
      <protection locked="0"/>
    </xf>
    <xf numFmtId="181" fontId="4" fillId="33" borderId="25" xfId="67" applyNumberFormat="1" applyFont="1" applyFill="1" applyBorder="1" applyAlignment="1" applyProtection="1">
      <alignment vertical="center" shrinkToFit="1"/>
      <protection/>
    </xf>
    <xf numFmtId="181" fontId="4" fillId="34" borderId="22" xfId="67" applyNumberFormat="1" applyFont="1" applyFill="1" applyBorder="1" applyAlignment="1" applyProtection="1">
      <alignment vertical="center" shrinkToFit="1"/>
      <protection locked="0"/>
    </xf>
    <xf numFmtId="207" fontId="4" fillId="33" borderId="22" xfId="67" applyNumberFormat="1" applyFont="1" applyFill="1" applyBorder="1" applyAlignment="1" applyProtection="1">
      <alignment vertical="center" shrinkToFit="1"/>
      <protection/>
    </xf>
    <xf numFmtId="181" fontId="4" fillId="34" borderId="24" xfId="67" applyNumberFormat="1" applyFont="1" applyFill="1" applyBorder="1" applyAlignment="1" applyProtection="1">
      <alignment vertical="center" shrinkToFit="1"/>
      <protection locked="0"/>
    </xf>
    <xf numFmtId="0" fontId="3" fillId="0" borderId="90" xfId="68" applyFont="1" applyFill="1" applyBorder="1" applyAlignment="1" applyProtection="1">
      <alignment horizontal="center" vertical="center" shrinkToFit="1"/>
      <protection/>
    </xf>
    <xf numFmtId="207" fontId="4" fillId="33" borderId="91" xfId="68" applyNumberFormat="1" applyFont="1" applyFill="1" applyBorder="1" applyAlignment="1" applyProtection="1">
      <alignment vertical="center" shrinkToFit="1"/>
      <protection/>
    </xf>
    <xf numFmtId="181" fontId="4" fillId="34" borderId="91" xfId="68" applyNumberFormat="1" applyFont="1" applyFill="1" applyBorder="1" applyAlignment="1" applyProtection="1">
      <alignment vertical="center" shrinkToFit="1"/>
      <protection locked="0"/>
    </xf>
    <xf numFmtId="181" fontId="4" fillId="34" borderId="92" xfId="68" applyNumberFormat="1" applyFont="1" applyFill="1" applyBorder="1" applyAlignment="1" applyProtection="1">
      <alignment vertical="center" shrinkToFit="1"/>
      <protection locked="0"/>
    </xf>
    <xf numFmtId="181" fontId="4" fillId="33" borderId="93" xfId="67" applyNumberFormat="1" applyFont="1" applyFill="1" applyBorder="1" applyAlignment="1" applyProtection="1">
      <alignment vertical="center" shrinkToFit="1"/>
      <protection/>
    </xf>
    <xf numFmtId="181" fontId="4" fillId="34" borderId="91" xfId="67" applyNumberFormat="1" applyFont="1" applyFill="1" applyBorder="1" applyAlignment="1" applyProtection="1">
      <alignment vertical="center" shrinkToFit="1"/>
      <protection locked="0"/>
    </xf>
    <xf numFmtId="207" fontId="4" fillId="33" borderId="91" xfId="67" applyNumberFormat="1" applyFont="1" applyFill="1" applyBorder="1" applyAlignment="1" applyProtection="1">
      <alignment vertical="center" shrinkToFit="1"/>
      <protection/>
    </xf>
    <xf numFmtId="181" fontId="4" fillId="34" borderId="94" xfId="67" applyNumberFormat="1" applyFont="1" applyFill="1" applyBorder="1" applyAlignment="1" applyProtection="1">
      <alignment vertical="center" shrinkToFit="1"/>
      <protection locked="0"/>
    </xf>
    <xf numFmtId="0" fontId="3" fillId="0" borderId="95" xfId="68" applyFont="1" applyFill="1" applyBorder="1" applyAlignment="1" applyProtection="1">
      <alignment horizontal="center" vertical="center" shrinkToFit="1"/>
      <protection/>
    </xf>
    <xf numFmtId="207" fontId="4" fillId="33" borderId="78" xfId="68" applyNumberFormat="1" applyFont="1" applyFill="1" applyBorder="1" applyAlignment="1" applyProtection="1">
      <alignment vertical="center" shrinkToFit="1"/>
      <protection/>
    </xf>
    <xf numFmtId="181" fontId="4" fillId="34" borderId="78" xfId="68" applyNumberFormat="1" applyFont="1" applyFill="1" applyBorder="1" applyAlignment="1" applyProtection="1">
      <alignment vertical="center" shrinkToFit="1"/>
      <protection locked="0"/>
    </xf>
    <xf numFmtId="181" fontId="4" fillId="34" borderId="96" xfId="68" applyNumberFormat="1" applyFont="1" applyFill="1" applyBorder="1" applyAlignment="1" applyProtection="1">
      <alignment vertical="center" shrinkToFit="1"/>
      <protection locked="0"/>
    </xf>
    <xf numFmtId="181" fontId="4" fillId="33" borderId="97" xfId="67" applyNumberFormat="1" applyFont="1" applyFill="1" applyBorder="1" applyAlignment="1" applyProtection="1">
      <alignment vertical="center" shrinkToFit="1"/>
      <protection/>
    </xf>
    <xf numFmtId="181" fontId="4" fillId="34" borderId="78" xfId="67" applyNumberFormat="1" applyFont="1" applyFill="1" applyBorder="1" applyAlignment="1" applyProtection="1">
      <alignment vertical="center" shrinkToFit="1"/>
      <protection locked="0"/>
    </xf>
    <xf numFmtId="207" fontId="4" fillId="33" borderId="78" xfId="67" applyNumberFormat="1" applyFont="1" applyFill="1" applyBorder="1" applyAlignment="1" applyProtection="1">
      <alignment vertical="center" shrinkToFit="1"/>
      <protection/>
    </xf>
    <xf numFmtId="181" fontId="4" fillId="34" borderId="98" xfId="67" applyNumberFormat="1" applyFont="1" applyFill="1" applyBorder="1" applyAlignment="1" applyProtection="1">
      <alignment vertical="center" shrinkToFit="1"/>
      <protection locked="0"/>
    </xf>
    <xf numFmtId="0" fontId="3" fillId="0" borderId="99" xfId="68" applyFont="1" applyFill="1" applyBorder="1" applyAlignment="1" applyProtection="1">
      <alignment horizontal="center" vertical="center" shrinkToFit="1"/>
      <protection/>
    </xf>
    <xf numFmtId="0" fontId="5" fillId="0" borderId="0" xfId="68" applyFont="1" applyFill="1" applyBorder="1" applyAlignment="1" applyProtection="1">
      <alignment horizontal="center" vertical="center"/>
      <protection/>
    </xf>
    <xf numFmtId="0" fontId="3" fillId="0" borderId="0" xfId="68" applyFont="1" applyFill="1" applyBorder="1" applyAlignment="1" applyProtection="1">
      <alignment horizontal="center" vertical="center"/>
      <protection/>
    </xf>
    <xf numFmtId="0" fontId="13" fillId="0" borderId="0" xfId="68" applyFont="1" applyFill="1" applyBorder="1" applyAlignment="1" applyProtection="1">
      <alignment horizontal="center" vertical="center"/>
      <protection/>
    </xf>
    <xf numFmtId="0" fontId="3" fillId="0" borderId="60" xfId="68" applyFont="1" applyFill="1" applyBorder="1" applyAlignment="1" applyProtection="1">
      <alignment horizontal="center" vertical="center" wrapText="1"/>
      <protection/>
    </xf>
    <xf numFmtId="0" fontId="3" fillId="0" borderId="50" xfId="68" applyFont="1" applyFill="1" applyBorder="1" applyAlignment="1" applyProtection="1">
      <alignment horizontal="center" vertical="center"/>
      <protection/>
    </xf>
    <xf numFmtId="0" fontId="3" fillId="0" borderId="60" xfId="67" applyFont="1" applyFill="1" applyBorder="1" applyAlignment="1" applyProtection="1">
      <alignment horizontal="center" vertical="center" wrapText="1"/>
      <protection/>
    </xf>
    <xf numFmtId="0" fontId="3" fillId="0" borderId="50" xfId="67" applyFont="1" applyFill="1" applyBorder="1" applyAlignment="1" applyProtection="1">
      <alignment horizontal="center" vertical="center"/>
      <protection/>
    </xf>
    <xf numFmtId="0" fontId="3" fillId="0" borderId="50" xfId="67" applyFont="1" applyFill="1" applyBorder="1" applyAlignment="1" applyProtection="1">
      <alignment horizontal="center" vertical="center" wrapText="1"/>
      <protection/>
    </xf>
    <xf numFmtId="0" fontId="3" fillId="0" borderId="59" xfId="67" applyFont="1" applyFill="1" applyBorder="1" applyAlignment="1" applyProtection="1">
      <alignment horizontal="center" vertical="center"/>
      <protection/>
    </xf>
    <xf numFmtId="0" fontId="3" fillId="0" borderId="0" xfId="68" applyFont="1" applyFill="1" applyBorder="1" applyAlignment="1" applyProtection="1">
      <alignment horizontal="center" vertical="center" wrapText="1"/>
      <protection/>
    </xf>
    <xf numFmtId="0" fontId="3" fillId="0" borderId="46" xfId="67" applyFont="1" applyFill="1" applyBorder="1" applyAlignment="1" applyProtection="1" quotePrefix="1">
      <alignment horizontal="center" vertical="center" wrapText="1" shrinkToFit="1"/>
      <protection/>
    </xf>
    <xf numFmtId="0" fontId="3" fillId="0" borderId="43" xfId="67" applyFont="1" applyFill="1" applyBorder="1" applyAlignment="1" applyProtection="1" quotePrefix="1">
      <alignment horizontal="center" vertical="center" wrapText="1" shrinkToFit="1"/>
      <protection/>
    </xf>
    <xf numFmtId="0" fontId="3" fillId="0" borderId="49" xfId="67" applyFont="1" applyFill="1" applyBorder="1" applyAlignment="1" applyProtection="1" quotePrefix="1">
      <alignment horizontal="center" vertical="center" wrapText="1" shrinkToFit="1"/>
      <protection/>
    </xf>
    <xf numFmtId="0" fontId="3" fillId="0" borderId="45" xfId="67" applyFont="1" applyFill="1" applyBorder="1" applyAlignment="1" applyProtection="1" quotePrefix="1">
      <alignment horizontal="center" vertical="center" wrapText="1" shrinkToFit="1"/>
      <protection/>
    </xf>
    <xf numFmtId="0" fontId="3" fillId="0" borderId="100" xfId="67" applyFont="1" applyFill="1" applyBorder="1" applyAlignment="1" applyProtection="1">
      <alignment horizontal="right" vertical="center"/>
      <protection/>
    </xf>
    <xf numFmtId="0" fontId="10" fillId="0" borderId="100" xfId="67" applyFont="1" applyFill="1" applyBorder="1" applyAlignment="1" applyProtection="1">
      <alignment horizontal="left" vertical="center"/>
      <protection/>
    </xf>
    <xf numFmtId="0" fontId="0" fillId="0" borderId="0" xfId="68" applyFont="1" applyFill="1" applyBorder="1" applyAlignment="1" applyProtection="1">
      <alignment vertical="center" shrinkToFit="1"/>
      <protection/>
    </xf>
    <xf numFmtId="0" fontId="10" fillId="0" borderId="0" xfId="67" applyFont="1" applyFill="1" applyBorder="1" applyAlignment="1" applyProtection="1">
      <alignment horizontal="left" vertical="center"/>
      <protection/>
    </xf>
    <xf numFmtId="0" fontId="4" fillId="34" borderId="42" xfId="68" applyFont="1" applyFill="1" applyBorder="1" applyAlignment="1" applyProtection="1">
      <alignment horizontal="center" vertical="center"/>
      <protection locked="0"/>
    </xf>
    <xf numFmtId="0" fontId="3" fillId="0" borderId="101" xfId="68" applyFont="1" applyFill="1" applyBorder="1" applyAlignment="1" applyProtection="1">
      <alignment horizontal="center" vertical="center" shrinkToFit="1"/>
      <protection/>
    </xf>
    <xf numFmtId="0" fontId="3" fillId="0" borderId="101" xfId="67" applyFont="1" applyFill="1" applyBorder="1" applyAlignment="1" applyProtection="1">
      <alignment horizontal="center" vertical="center" shrinkToFit="1"/>
      <protection/>
    </xf>
    <xf numFmtId="0" fontId="4" fillId="0" borderId="0" xfId="67" applyFont="1" applyFill="1" applyBorder="1" applyAlignment="1" applyProtection="1">
      <alignment vertical="center" wrapText="1"/>
      <protection/>
    </xf>
    <xf numFmtId="0" fontId="3" fillId="0" borderId="0" xfId="67" applyFont="1" applyFill="1" applyBorder="1" applyAlignment="1" applyProtection="1">
      <alignment horizontal="center" vertical="center" wrapText="1"/>
      <protection/>
    </xf>
    <xf numFmtId="38" fontId="4" fillId="0" borderId="0" xfId="52" applyFont="1" applyFill="1" applyBorder="1" applyAlignment="1" applyProtection="1">
      <alignment horizontal="right" vertical="center"/>
      <protection/>
    </xf>
    <xf numFmtId="0" fontId="3" fillId="0" borderId="0" xfId="67" applyFont="1" applyProtection="1">
      <alignment vertical="center"/>
      <protection/>
    </xf>
    <xf numFmtId="0" fontId="3" fillId="0" borderId="0" xfId="67" applyFont="1" applyAlignment="1" applyProtection="1">
      <alignment/>
      <protection/>
    </xf>
    <xf numFmtId="0" fontId="3" fillId="0" borderId="0" xfId="67" applyFont="1" applyBorder="1" applyProtection="1">
      <alignment vertical="center"/>
      <protection/>
    </xf>
    <xf numFmtId="181" fontId="3" fillId="33" borderId="102" xfId="67" applyNumberFormat="1" applyFont="1" applyFill="1" applyBorder="1" applyAlignment="1" applyProtection="1">
      <alignment vertical="center" shrinkToFit="1"/>
      <protection/>
    </xf>
    <xf numFmtId="181" fontId="3" fillId="33" borderId="100" xfId="67" applyNumberFormat="1" applyFont="1" applyFill="1" applyBorder="1" applyAlignment="1" applyProtection="1">
      <alignment vertical="center" shrinkToFit="1"/>
      <protection/>
    </xf>
    <xf numFmtId="0" fontId="3" fillId="0" borderId="102" xfId="67" applyFont="1" applyFill="1" applyBorder="1" applyAlignment="1" applyProtection="1">
      <alignment horizontal="center" vertical="center" wrapText="1"/>
      <protection/>
    </xf>
    <xf numFmtId="12" fontId="3" fillId="0" borderId="103" xfId="67" applyNumberFormat="1" applyFont="1" applyBorder="1" applyProtection="1">
      <alignment vertical="center"/>
      <protection/>
    </xf>
    <xf numFmtId="12" fontId="3" fillId="0" borderId="104" xfId="67" applyNumberFormat="1" applyFont="1" applyBorder="1" applyProtection="1">
      <alignment vertical="center"/>
      <protection/>
    </xf>
    <xf numFmtId="0" fontId="3" fillId="0" borderId="105" xfId="67" applyFont="1" applyBorder="1" applyAlignment="1" applyProtection="1">
      <alignment horizontal="center" vertical="center" wrapText="1"/>
      <protection/>
    </xf>
    <xf numFmtId="0" fontId="3" fillId="0" borderId="106" xfId="67" applyFont="1" applyFill="1" applyBorder="1" applyProtection="1">
      <alignment vertical="center"/>
      <protection/>
    </xf>
    <xf numFmtId="181" fontId="3" fillId="34" borderId="107" xfId="67" applyNumberFormat="1" applyFont="1" applyFill="1" applyBorder="1" applyAlignment="1" applyProtection="1">
      <alignment vertical="center" shrinkToFit="1"/>
      <protection locked="0"/>
    </xf>
    <xf numFmtId="0" fontId="3" fillId="0" borderId="108" xfId="67" applyFont="1" applyBorder="1" applyAlignment="1" applyProtection="1">
      <alignment horizontal="center" vertical="center" wrapText="1"/>
      <protection/>
    </xf>
    <xf numFmtId="0" fontId="3" fillId="0" borderId="0" xfId="67" applyFont="1" applyFill="1" applyBorder="1" applyAlignment="1" applyProtection="1">
      <alignment vertical="center" wrapText="1"/>
      <protection/>
    </xf>
    <xf numFmtId="0" fontId="3" fillId="0" borderId="42" xfId="67" applyFont="1" applyFill="1" applyBorder="1" applyAlignment="1" applyProtection="1">
      <alignment horizontal="center" vertical="center" wrapText="1"/>
      <protection/>
    </xf>
    <xf numFmtId="0" fontId="3" fillId="0" borderId="109" xfId="67" applyFont="1" applyFill="1" applyBorder="1" applyAlignment="1" applyProtection="1">
      <alignment vertical="center" wrapText="1"/>
      <protection/>
    </xf>
    <xf numFmtId="0" fontId="10" fillId="0" borderId="100" xfId="67" applyFont="1" applyFill="1" applyBorder="1" applyAlignment="1" applyProtection="1">
      <alignment horizontal="left" vertical="center" indent="1"/>
      <protection/>
    </xf>
    <xf numFmtId="181" fontId="3" fillId="33" borderId="102" xfId="67" applyNumberFormat="1" applyFont="1" applyFill="1" applyBorder="1" applyProtection="1">
      <alignment vertical="center"/>
      <protection/>
    </xf>
    <xf numFmtId="181" fontId="3" fillId="33" borderId="110" xfId="67" applyNumberFormat="1" applyFont="1" applyFill="1" applyBorder="1" applyAlignment="1" applyProtection="1">
      <alignment vertical="center" shrinkToFit="1"/>
      <protection/>
    </xf>
    <xf numFmtId="181" fontId="3" fillId="33" borderId="111" xfId="67" applyNumberFormat="1" applyFont="1" applyFill="1" applyBorder="1" applyAlignment="1" applyProtection="1">
      <alignment vertical="center" shrinkToFit="1"/>
      <protection/>
    </xf>
    <xf numFmtId="12" fontId="3" fillId="0" borderId="112" xfId="67" applyNumberFormat="1" applyFont="1" applyBorder="1" applyProtection="1">
      <alignment vertical="center"/>
      <protection/>
    </xf>
    <xf numFmtId="12" fontId="3" fillId="0" borderId="113" xfId="67" applyNumberFormat="1" applyFont="1" applyBorder="1" applyProtection="1">
      <alignment vertical="center"/>
      <protection/>
    </xf>
    <xf numFmtId="12" fontId="3" fillId="0" borderId="114" xfId="67" applyNumberFormat="1" applyFont="1" applyBorder="1" applyProtection="1">
      <alignment vertical="center"/>
      <protection/>
    </xf>
    <xf numFmtId="0" fontId="3" fillId="0" borderId="115" xfId="67" applyFont="1" applyFill="1" applyBorder="1" applyProtection="1">
      <alignment vertical="center"/>
      <protection/>
    </xf>
    <xf numFmtId="181" fontId="3" fillId="34" borderId="116" xfId="67" applyNumberFormat="1" applyFont="1" applyFill="1" applyBorder="1" applyAlignment="1" applyProtection="1">
      <alignment vertical="center" shrinkToFit="1"/>
      <protection locked="0"/>
    </xf>
    <xf numFmtId="181" fontId="3" fillId="34" borderId="117" xfId="67" applyNumberFormat="1" applyFont="1" applyFill="1" applyBorder="1" applyAlignment="1" applyProtection="1">
      <alignment vertical="center" shrinkToFit="1"/>
      <protection locked="0"/>
    </xf>
    <xf numFmtId="0" fontId="3" fillId="0" borderId="118" xfId="67" applyFont="1" applyFill="1" applyBorder="1" applyAlignment="1" applyProtection="1">
      <alignment vertical="center" wrapText="1"/>
      <protection/>
    </xf>
    <xf numFmtId="0" fontId="3" fillId="0" borderId="119" xfId="67" applyFont="1" applyFill="1" applyBorder="1" applyAlignment="1" applyProtection="1">
      <alignment vertical="center" wrapText="1"/>
      <protection/>
    </xf>
    <xf numFmtId="181" fontId="3" fillId="33" borderId="120" xfId="67" applyNumberFormat="1" applyFont="1" applyFill="1" applyBorder="1" applyAlignment="1" applyProtection="1">
      <alignment vertical="center" shrinkToFit="1"/>
      <protection/>
    </xf>
    <xf numFmtId="0" fontId="3" fillId="0" borderId="102" xfId="67" applyFont="1" applyBorder="1" applyAlignment="1" applyProtection="1">
      <alignment horizontal="center" vertical="center" wrapText="1"/>
      <protection/>
    </xf>
    <xf numFmtId="12" fontId="3" fillId="0" borderId="121" xfId="67" applyNumberFormat="1" applyFont="1" applyBorder="1" applyProtection="1">
      <alignment vertical="center"/>
      <protection/>
    </xf>
    <xf numFmtId="181" fontId="3" fillId="34" borderId="122" xfId="67" applyNumberFormat="1" applyFont="1" applyFill="1" applyBorder="1" applyAlignment="1" applyProtection="1">
      <alignment vertical="center" shrinkToFit="1"/>
      <protection locked="0"/>
    </xf>
    <xf numFmtId="0" fontId="3" fillId="0" borderId="42" xfId="67" applyFont="1" applyBorder="1" applyAlignment="1" applyProtection="1">
      <alignment horizontal="center" vertical="center" wrapText="1"/>
      <protection/>
    </xf>
    <xf numFmtId="0" fontId="3" fillId="0" borderId="118" xfId="67" applyFont="1" applyBorder="1" applyAlignment="1" applyProtection="1">
      <alignment vertical="center" wrapText="1"/>
      <protection/>
    </xf>
    <xf numFmtId="0" fontId="3" fillId="0" borderId="123" xfId="67" applyFont="1" applyBorder="1" applyAlignment="1" applyProtection="1">
      <alignment vertical="center" wrapText="1"/>
      <protection/>
    </xf>
    <xf numFmtId="0" fontId="63" fillId="0" borderId="123" xfId="67" applyFont="1" applyBorder="1" applyAlignment="1" applyProtection="1">
      <alignment vertical="center" wrapText="1"/>
      <protection/>
    </xf>
    <xf numFmtId="0" fontId="3" fillId="0" borderId="119" xfId="67" applyFont="1" applyBorder="1" applyAlignment="1" applyProtection="1">
      <alignment vertical="center" wrapText="1"/>
      <protection/>
    </xf>
    <xf numFmtId="13" fontId="3" fillId="0" borderId="113" xfId="67" applyNumberFormat="1" applyFont="1" applyBorder="1" applyProtection="1">
      <alignment vertical="center"/>
      <protection/>
    </xf>
    <xf numFmtId="13" fontId="3" fillId="0" borderId="121" xfId="67" applyNumberFormat="1" applyFont="1" applyBorder="1" applyProtection="1">
      <alignment vertical="center"/>
      <protection/>
    </xf>
    <xf numFmtId="12" fontId="3" fillId="34" borderId="121" xfId="67" applyNumberFormat="1" applyFont="1" applyFill="1" applyBorder="1" applyProtection="1">
      <alignment vertical="center"/>
      <protection locked="0"/>
    </xf>
    <xf numFmtId="12" fontId="3" fillId="34" borderId="114" xfId="67" applyNumberFormat="1" applyFont="1" applyFill="1" applyBorder="1" applyProtection="1">
      <alignment vertical="center"/>
      <protection locked="0"/>
    </xf>
    <xf numFmtId="185" fontId="3" fillId="33" borderId="102" xfId="67" applyNumberFormat="1" applyFont="1" applyFill="1" applyBorder="1" applyAlignment="1" applyProtection="1">
      <alignment vertical="center" shrinkToFit="1"/>
      <protection/>
    </xf>
    <xf numFmtId="185" fontId="3" fillId="33" borderId="100" xfId="67" applyNumberFormat="1" applyFont="1" applyFill="1" applyBorder="1" applyAlignment="1" applyProtection="1">
      <alignment vertical="center" shrinkToFit="1"/>
      <protection/>
    </xf>
    <xf numFmtId="12" fontId="3" fillId="0" borderId="112" xfId="67" applyNumberFormat="1" applyFont="1" applyFill="1" applyBorder="1" applyProtection="1">
      <alignment vertical="center"/>
      <protection/>
    </xf>
    <xf numFmtId="181" fontId="3" fillId="33" borderId="110" xfId="67" applyNumberFormat="1" applyFont="1" applyFill="1" applyBorder="1" applyProtection="1">
      <alignment vertical="center"/>
      <protection/>
    </xf>
    <xf numFmtId="181" fontId="3" fillId="33" borderId="120" xfId="67" applyNumberFormat="1" applyFont="1" applyFill="1" applyBorder="1" applyProtection="1">
      <alignment vertical="center"/>
      <protection/>
    </xf>
    <xf numFmtId="0" fontId="3" fillId="0" borderId="123" xfId="67" applyFont="1" applyFill="1" applyBorder="1" applyAlignment="1" applyProtection="1">
      <alignment horizontal="left" vertical="center" wrapText="1"/>
      <protection/>
    </xf>
    <xf numFmtId="0" fontId="3" fillId="0" borderId="123" xfId="67" applyFont="1" applyFill="1" applyBorder="1" applyAlignment="1" applyProtection="1">
      <alignment vertical="center" wrapText="1"/>
      <protection/>
    </xf>
    <xf numFmtId="12" fontId="3" fillId="0" borderId="113" xfId="67" applyNumberFormat="1" applyFont="1" applyBorder="1" applyAlignment="1" applyProtection="1">
      <alignment horizontal="right" vertical="center"/>
      <protection/>
    </xf>
    <xf numFmtId="12" fontId="3" fillId="0" borderId="124" xfId="67" applyNumberFormat="1" applyFont="1" applyBorder="1" applyProtection="1">
      <alignment vertical="center"/>
      <protection/>
    </xf>
    <xf numFmtId="0" fontId="3" fillId="0" borderId="125" xfId="67" applyFont="1" applyFill="1" applyBorder="1" applyProtection="1">
      <alignment vertical="center"/>
      <protection/>
    </xf>
    <xf numFmtId="0" fontId="3" fillId="0" borderId="126" xfId="67" applyFont="1" applyFill="1" applyBorder="1" applyAlignment="1" applyProtection="1">
      <alignment horizontal="center" vertical="center" wrapText="1"/>
      <protection/>
    </xf>
    <xf numFmtId="12" fontId="3" fillId="0" borderId="103" xfId="67" applyNumberFormat="1" applyFont="1" applyFill="1" applyBorder="1" applyProtection="1">
      <alignment vertical="center"/>
      <protection/>
    </xf>
    <xf numFmtId="12" fontId="3" fillId="0" borderId="104" xfId="67" applyNumberFormat="1" applyFont="1" applyFill="1" applyBorder="1" applyProtection="1">
      <alignment vertical="center"/>
      <protection/>
    </xf>
    <xf numFmtId="0" fontId="3" fillId="0" borderId="105" xfId="67" applyFont="1" applyFill="1" applyBorder="1" applyAlignment="1" applyProtection="1">
      <alignment horizontal="center" vertical="center" wrapText="1"/>
      <protection/>
    </xf>
    <xf numFmtId="0" fontId="3" fillId="0" borderId="108" xfId="67" applyFont="1" applyFill="1" applyBorder="1" applyAlignment="1" applyProtection="1">
      <alignment horizontal="center" vertical="center" wrapText="1"/>
      <protection/>
    </xf>
    <xf numFmtId="181" fontId="3" fillId="34" borderId="120" xfId="67" applyNumberFormat="1" applyFont="1" applyFill="1" applyBorder="1" applyAlignment="1" applyProtection="1">
      <alignment vertical="center" shrinkToFit="1"/>
      <protection locked="0"/>
    </xf>
    <xf numFmtId="181" fontId="3" fillId="34" borderId="111" xfId="67" applyNumberFormat="1" applyFont="1" applyFill="1" applyBorder="1" applyAlignment="1" applyProtection="1">
      <alignment vertical="center" shrinkToFit="1"/>
      <protection locked="0"/>
    </xf>
    <xf numFmtId="12" fontId="3" fillId="0" borderId="103" xfId="67" applyNumberFormat="1" applyFont="1" applyFill="1" applyBorder="1" applyAlignment="1" applyProtection="1">
      <alignment vertical="center" shrinkToFit="1"/>
      <protection/>
    </xf>
    <xf numFmtId="12" fontId="3" fillId="0" borderId="113" xfId="67" applyNumberFormat="1" applyFont="1" applyFill="1" applyBorder="1" applyAlignment="1" applyProtection="1">
      <alignment vertical="center" shrinkToFit="1"/>
      <protection/>
    </xf>
    <xf numFmtId="13" fontId="3" fillId="0" borderId="121" xfId="67" applyNumberFormat="1" applyFont="1" applyFill="1" applyBorder="1" applyAlignment="1" applyProtection="1">
      <alignment vertical="center" shrinkToFit="1"/>
      <protection/>
    </xf>
    <xf numFmtId="12" fontId="3" fillId="0" borderId="121" xfId="67" applyNumberFormat="1" applyFont="1" applyFill="1" applyBorder="1" applyAlignment="1" applyProtection="1">
      <alignment vertical="center" shrinkToFit="1"/>
      <protection/>
    </xf>
    <xf numFmtId="12" fontId="3" fillId="0" borderId="114" xfId="67" applyNumberFormat="1" applyFont="1" applyFill="1" applyBorder="1" applyAlignment="1" applyProtection="1">
      <alignment vertical="center" shrinkToFit="1"/>
      <protection/>
    </xf>
    <xf numFmtId="0" fontId="3" fillId="0" borderId="106" xfId="67" applyFont="1" applyFill="1" applyBorder="1" applyAlignment="1" applyProtection="1">
      <alignment vertical="center" shrinkToFit="1"/>
      <protection/>
    </xf>
    <xf numFmtId="0" fontId="3" fillId="0" borderId="127" xfId="67" applyFont="1" applyFill="1" applyBorder="1" applyAlignment="1" applyProtection="1">
      <alignment vertical="center" shrinkToFit="1"/>
      <protection/>
    </xf>
    <xf numFmtId="0" fontId="3" fillId="0" borderId="128" xfId="67" applyFont="1" applyFill="1" applyBorder="1" applyAlignment="1" applyProtection="1">
      <alignment vertical="center" shrinkToFit="1"/>
      <protection/>
    </xf>
    <xf numFmtId="0" fontId="3" fillId="0" borderId="0" xfId="67" applyFont="1" applyFill="1" applyBorder="1" applyAlignment="1" applyProtection="1">
      <alignment horizontal="right" vertical="center"/>
      <protection/>
    </xf>
    <xf numFmtId="49" fontId="3" fillId="0" borderId="0" xfId="67" applyNumberFormat="1" applyFont="1" applyAlignment="1" applyProtection="1">
      <alignment horizontal="left" vertical="center"/>
      <protection/>
    </xf>
    <xf numFmtId="49" fontId="0"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left" vertical="center" indent="1"/>
      <protection/>
    </xf>
    <xf numFmtId="38" fontId="4" fillId="0" borderId="0" xfId="52" applyFont="1" applyFill="1" applyBorder="1" applyAlignment="1" applyProtection="1">
      <alignment horizontal="left" vertical="center" indent="1"/>
      <protection/>
    </xf>
    <xf numFmtId="38" fontId="14" fillId="0" borderId="0" xfId="52" applyFont="1" applyFill="1" applyAlignment="1" applyProtection="1">
      <alignment vertical="center"/>
      <protection/>
    </xf>
    <xf numFmtId="13" fontId="15" fillId="33" borderId="129" xfId="52" applyNumberFormat="1" applyFont="1" applyFill="1" applyBorder="1" applyAlignment="1" applyProtection="1">
      <alignment horizontal="center" vertical="center" shrinkToFit="1"/>
      <protection/>
    </xf>
    <xf numFmtId="181" fontId="15" fillId="33" borderId="129" xfId="52" applyNumberFormat="1" applyFont="1" applyFill="1" applyBorder="1" applyAlignment="1" applyProtection="1">
      <alignment vertical="center" shrinkToFit="1"/>
      <protection/>
    </xf>
    <xf numFmtId="181" fontId="15" fillId="34" borderId="130" xfId="52" applyNumberFormat="1" applyFont="1" applyFill="1" applyBorder="1" applyAlignment="1" applyProtection="1">
      <alignment vertical="center" shrinkToFit="1"/>
      <protection locked="0"/>
    </xf>
    <xf numFmtId="181" fontId="15" fillId="33" borderId="130" xfId="52" applyNumberFormat="1" applyFont="1" applyFill="1" applyBorder="1" applyAlignment="1" applyProtection="1">
      <alignment vertical="center" shrinkToFit="1"/>
      <protection/>
    </xf>
    <xf numFmtId="181" fontId="15" fillId="34" borderId="131" xfId="52" applyNumberFormat="1" applyFont="1" applyFill="1" applyBorder="1" applyAlignment="1" applyProtection="1">
      <alignment vertical="center" shrinkToFit="1"/>
      <protection locked="0"/>
    </xf>
    <xf numFmtId="181" fontId="15" fillId="34" borderId="132" xfId="52" applyNumberFormat="1" applyFont="1" applyFill="1" applyBorder="1" applyAlignment="1" applyProtection="1">
      <alignment vertical="center" shrinkToFit="1"/>
      <protection locked="0"/>
    </xf>
    <xf numFmtId="13" fontId="15" fillId="33" borderId="133" xfId="52" applyNumberFormat="1" applyFont="1" applyFill="1" applyBorder="1" applyAlignment="1" applyProtection="1">
      <alignment horizontal="center" vertical="center" shrinkToFit="1"/>
      <protection/>
    </xf>
    <xf numFmtId="181" fontId="15" fillId="33" borderId="133" xfId="52" applyNumberFormat="1" applyFont="1" applyFill="1" applyBorder="1" applyAlignment="1" applyProtection="1">
      <alignment vertical="center" shrinkToFit="1"/>
      <protection/>
    </xf>
    <xf numFmtId="181" fontId="15" fillId="34" borderId="134" xfId="52" applyNumberFormat="1" applyFont="1" applyFill="1" applyBorder="1" applyAlignment="1" applyProtection="1">
      <alignment vertical="center" shrinkToFit="1"/>
      <protection locked="0"/>
    </xf>
    <xf numFmtId="181" fontId="15" fillId="33" borderId="134" xfId="52" applyNumberFormat="1" applyFont="1" applyFill="1" applyBorder="1" applyAlignment="1" applyProtection="1">
      <alignment vertical="center" shrinkToFit="1"/>
      <protection/>
    </xf>
    <xf numFmtId="181" fontId="15" fillId="34" borderId="135" xfId="52" applyNumberFormat="1" applyFont="1" applyFill="1" applyBorder="1" applyAlignment="1" applyProtection="1">
      <alignment vertical="center" shrinkToFit="1"/>
      <protection locked="0"/>
    </xf>
    <xf numFmtId="181" fontId="15" fillId="34" borderId="136" xfId="52" applyNumberFormat="1" applyFont="1" applyFill="1" applyBorder="1" applyAlignment="1" applyProtection="1">
      <alignment vertical="center" shrinkToFit="1"/>
      <protection locked="0"/>
    </xf>
    <xf numFmtId="13" fontId="15" fillId="33" borderId="137" xfId="52" applyNumberFormat="1" applyFont="1" applyFill="1" applyBorder="1" applyAlignment="1" applyProtection="1">
      <alignment horizontal="center" vertical="center" shrinkToFit="1"/>
      <protection/>
    </xf>
    <xf numFmtId="181" fontId="15" fillId="33" borderId="137" xfId="52" applyNumberFormat="1" applyFont="1" applyFill="1" applyBorder="1" applyAlignment="1" applyProtection="1">
      <alignment vertical="center" shrinkToFit="1"/>
      <protection/>
    </xf>
    <xf numFmtId="181" fontId="15" fillId="34" borderId="138" xfId="52" applyNumberFormat="1" applyFont="1" applyFill="1" applyBorder="1" applyAlignment="1" applyProtection="1">
      <alignment vertical="center" shrinkToFit="1"/>
      <protection locked="0"/>
    </xf>
    <xf numFmtId="181" fontId="15" fillId="33" borderId="138" xfId="52" applyNumberFormat="1" applyFont="1" applyFill="1" applyBorder="1" applyAlignment="1" applyProtection="1">
      <alignment vertical="center" shrinkToFit="1"/>
      <protection/>
    </xf>
    <xf numFmtId="181" fontId="15" fillId="34" borderId="139" xfId="52" applyNumberFormat="1" applyFont="1" applyFill="1" applyBorder="1" applyAlignment="1" applyProtection="1">
      <alignment vertical="center" shrinkToFit="1"/>
      <protection locked="0"/>
    </xf>
    <xf numFmtId="181" fontId="15" fillId="34" borderId="140" xfId="52" applyNumberFormat="1" applyFont="1" applyFill="1" applyBorder="1" applyAlignment="1" applyProtection="1">
      <alignment vertical="center" shrinkToFit="1"/>
      <protection locked="0"/>
    </xf>
    <xf numFmtId="38" fontId="14" fillId="0" borderId="0" xfId="52" applyFont="1" applyFill="1" applyAlignment="1" applyProtection="1">
      <alignment horizontal="center" vertical="center"/>
      <protection/>
    </xf>
    <xf numFmtId="38" fontId="12" fillId="0" borderId="141" xfId="52" applyFont="1" applyFill="1" applyBorder="1" applyAlignment="1" applyProtection="1">
      <alignment horizontal="left" vertical="center" wrapText="1"/>
      <protection/>
    </xf>
    <xf numFmtId="38" fontId="14" fillId="0" borderId="64" xfId="52" applyFont="1" applyFill="1" applyBorder="1" applyAlignment="1" applyProtection="1">
      <alignment horizontal="center" vertical="center"/>
      <protection/>
    </xf>
    <xf numFmtId="38" fontId="14" fillId="0" borderId="142" xfId="52" applyFont="1" applyFill="1" applyBorder="1" applyAlignment="1" applyProtection="1">
      <alignment horizontal="center" vertical="center" wrapText="1"/>
      <protection/>
    </xf>
    <xf numFmtId="38" fontId="14" fillId="0" borderId="143" xfId="52" applyFont="1" applyFill="1" applyBorder="1" applyAlignment="1" applyProtection="1">
      <alignment horizontal="center" vertical="center" wrapText="1"/>
      <protection/>
    </xf>
    <xf numFmtId="38" fontId="14" fillId="0" borderId="0" xfId="52" applyFont="1" applyFill="1" applyAlignment="1" applyProtection="1">
      <alignment horizontal="right" vertical="center"/>
      <protection/>
    </xf>
    <xf numFmtId="38" fontId="7" fillId="0" borderId="0" xfId="52" applyFont="1" applyFill="1" applyAlignment="1" applyProtection="1">
      <alignment vertical="center"/>
      <protection/>
    </xf>
    <xf numFmtId="0" fontId="0" fillId="0" borderId="101" xfId="0" applyFill="1" applyBorder="1" applyAlignment="1" applyProtection="1">
      <alignment vertical="center" shrinkToFit="1"/>
      <protection/>
    </xf>
    <xf numFmtId="182" fontId="17" fillId="33" borderId="129" xfId="52" applyNumberFormat="1" applyFont="1" applyFill="1" applyBorder="1" applyAlignment="1" applyProtection="1">
      <alignment horizontal="right" vertical="center" shrinkToFit="1"/>
      <protection/>
    </xf>
    <xf numFmtId="182" fontId="17" fillId="34" borderId="130" xfId="52" applyNumberFormat="1" applyFont="1" applyFill="1" applyBorder="1" applyAlignment="1" applyProtection="1">
      <alignment vertical="center" shrinkToFit="1"/>
      <protection locked="0"/>
    </xf>
    <xf numFmtId="183" fontId="17" fillId="33" borderId="144" xfId="52" applyNumberFormat="1" applyFont="1" applyFill="1" applyBorder="1" applyAlignment="1" applyProtection="1">
      <alignment horizontal="right" vertical="center" shrinkToFit="1"/>
      <protection/>
    </xf>
    <xf numFmtId="183" fontId="17" fillId="33" borderId="130" xfId="52" applyNumberFormat="1" applyFont="1" applyFill="1" applyBorder="1" applyAlignment="1" applyProtection="1">
      <alignment horizontal="right" vertical="center" shrinkToFit="1"/>
      <protection/>
    </xf>
    <xf numFmtId="180" fontId="17" fillId="33" borderId="131" xfId="52" applyNumberFormat="1" applyFont="1" applyFill="1" applyBorder="1" applyAlignment="1" applyProtection="1">
      <alignment horizontal="right" vertical="center" shrinkToFit="1"/>
      <protection/>
    </xf>
    <xf numFmtId="182" fontId="17" fillId="34" borderId="131" xfId="52" applyNumberFormat="1" applyFont="1" applyFill="1" applyBorder="1" applyAlignment="1" applyProtection="1">
      <alignment vertical="center" shrinkToFit="1"/>
      <protection locked="0"/>
    </xf>
    <xf numFmtId="182" fontId="17" fillId="33" borderId="133" xfId="52" applyNumberFormat="1" applyFont="1" applyFill="1" applyBorder="1" applyAlignment="1" applyProtection="1">
      <alignment horizontal="right" vertical="center" shrinkToFit="1"/>
      <protection/>
    </xf>
    <xf numFmtId="182" fontId="17" fillId="34" borderId="134" xfId="52" applyNumberFormat="1" applyFont="1" applyFill="1" applyBorder="1" applyAlignment="1" applyProtection="1">
      <alignment vertical="center" shrinkToFit="1"/>
      <protection locked="0"/>
    </xf>
    <xf numFmtId="183" fontId="17" fillId="33" borderId="145" xfId="52" applyNumberFormat="1" applyFont="1" applyFill="1" applyBorder="1" applyAlignment="1" applyProtection="1">
      <alignment horizontal="right" vertical="center" shrinkToFit="1"/>
      <protection/>
    </xf>
    <xf numFmtId="183" fontId="17" fillId="33" borderId="134" xfId="52" applyNumberFormat="1" applyFont="1" applyFill="1" applyBorder="1" applyAlignment="1" applyProtection="1">
      <alignment horizontal="right" vertical="center" shrinkToFit="1"/>
      <protection/>
    </xf>
    <xf numFmtId="180" fontId="17" fillId="33" borderId="135" xfId="52" applyNumberFormat="1" applyFont="1" applyFill="1" applyBorder="1" applyAlignment="1" applyProtection="1">
      <alignment horizontal="right" vertical="center" shrinkToFit="1"/>
      <protection/>
    </xf>
    <xf numFmtId="182" fontId="17" fillId="34" borderId="135" xfId="52" applyNumberFormat="1" applyFont="1" applyFill="1" applyBorder="1" applyAlignment="1" applyProtection="1">
      <alignment vertical="center" shrinkToFit="1"/>
      <protection locked="0"/>
    </xf>
    <xf numFmtId="182" fontId="17" fillId="33" borderId="137" xfId="52" applyNumberFormat="1" applyFont="1" applyFill="1" applyBorder="1" applyAlignment="1" applyProtection="1">
      <alignment horizontal="right" vertical="center" shrinkToFit="1"/>
      <protection/>
    </xf>
    <xf numFmtId="182" fontId="17" fillId="34" borderId="138" xfId="52" applyNumberFormat="1" applyFont="1" applyFill="1" applyBorder="1" applyAlignment="1" applyProtection="1">
      <alignment vertical="center" shrinkToFit="1"/>
      <protection locked="0"/>
    </xf>
    <xf numFmtId="183" fontId="17" fillId="33" borderId="146" xfId="52" applyNumberFormat="1" applyFont="1" applyFill="1" applyBorder="1" applyAlignment="1" applyProtection="1">
      <alignment horizontal="right" vertical="center" shrinkToFit="1"/>
      <protection/>
    </xf>
    <xf numFmtId="183" fontId="17" fillId="33" borderId="138" xfId="52" applyNumberFormat="1" applyFont="1" applyFill="1" applyBorder="1" applyAlignment="1" applyProtection="1">
      <alignment horizontal="right" vertical="center" shrinkToFit="1"/>
      <protection/>
    </xf>
    <xf numFmtId="180" fontId="17" fillId="33" borderId="139" xfId="52" applyNumberFormat="1" applyFont="1" applyFill="1" applyBorder="1" applyAlignment="1" applyProtection="1">
      <alignment horizontal="right" vertical="center" shrinkToFit="1"/>
      <protection/>
    </xf>
    <xf numFmtId="182" fontId="17" fillId="34" borderId="139" xfId="52" applyNumberFormat="1" applyFont="1" applyFill="1" applyBorder="1" applyAlignment="1" applyProtection="1">
      <alignment vertical="center" shrinkToFit="1"/>
      <protection locked="0"/>
    </xf>
    <xf numFmtId="38" fontId="14" fillId="0" borderId="63" xfId="52" applyFont="1" applyFill="1" applyBorder="1" applyAlignment="1" applyProtection="1">
      <alignment horizontal="center" vertical="top"/>
      <protection/>
    </xf>
    <xf numFmtId="38" fontId="12" fillId="0" borderId="147" xfId="52" applyFont="1" applyFill="1" applyBorder="1" applyAlignment="1" applyProtection="1">
      <alignment horizontal="center" vertical="center" shrinkToFit="1"/>
      <protection/>
    </xf>
    <xf numFmtId="38" fontId="12" fillId="0" borderId="148" xfId="52" applyFont="1" applyFill="1" applyBorder="1" applyAlignment="1" applyProtection="1">
      <alignment horizontal="left" vertical="center" shrinkToFit="1"/>
      <protection/>
    </xf>
    <xf numFmtId="38" fontId="12" fillId="0" borderId="141" xfId="52" applyFont="1" applyFill="1" applyBorder="1" applyAlignment="1" applyProtection="1">
      <alignment horizontal="left" vertical="center" shrinkToFit="1"/>
      <protection/>
    </xf>
    <xf numFmtId="38" fontId="12" fillId="0" borderId="121" xfId="52" applyFont="1" applyFill="1" applyBorder="1" applyAlignment="1" applyProtection="1">
      <alignment horizontal="left" vertical="center" shrinkToFit="1"/>
      <protection/>
    </xf>
    <xf numFmtId="38" fontId="14" fillId="0" borderId="47" xfId="52" applyFont="1" applyFill="1" applyBorder="1" applyAlignment="1" applyProtection="1">
      <alignment horizontal="center" wrapText="1"/>
      <protection/>
    </xf>
    <xf numFmtId="38" fontId="14" fillId="0" borderId="149" xfId="52" applyFont="1" applyFill="1" applyBorder="1" applyAlignment="1" applyProtection="1">
      <alignment horizontal="center" vertical="center" shrinkToFit="1"/>
      <protection/>
    </xf>
    <xf numFmtId="38" fontId="14" fillId="0" borderId="142" xfId="52" applyFont="1" applyFill="1" applyBorder="1" applyAlignment="1" applyProtection="1">
      <alignment horizontal="centerContinuous" vertical="center" wrapText="1"/>
      <protection/>
    </xf>
    <xf numFmtId="38" fontId="14" fillId="0" borderId="150" xfId="52" applyFont="1" applyFill="1" applyBorder="1" applyAlignment="1" applyProtection="1">
      <alignment horizontal="centerContinuous" vertical="center" wrapText="1"/>
      <protection/>
    </xf>
    <xf numFmtId="38" fontId="14" fillId="0" borderId="143" xfId="52" applyFont="1" applyFill="1" applyBorder="1" applyAlignment="1" applyProtection="1">
      <alignment horizontal="centerContinuous" vertical="center" wrapText="1"/>
      <protection/>
    </xf>
    <xf numFmtId="0" fontId="0" fillId="0" borderId="0" xfId="0" applyFont="1" applyAlignment="1" applyProtection="1">
      <alignment/>
      <protection/>
    </xf>
    <xf numFmtId="178"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right" vertical="center"/>
      <protection/>
    </xf>
    <xf numFmtId="178" fontId="0" fillId="0" borderId="0" xfId="0" applyNumberFormat="1" applyFont="1" applyAlignment="1" applyProtection="1">
      <alignment/>
      <protection/>
    </xf>
    <xf numFmtId="178" fontId="0" fillId="33" borderId="151" xfId="0" applyNumberFormat="1" applyFont="1" applyFill="1" applyBorder="1" applyAlignment="1" applyProtection="1">
      <alignment shrinkToFit="1"/>
      <protection/>
    </xf>
    <xf numFmtId="178" fontId="0" fillId="0" borderId="151" xfId="0" applyNumberFormat="1" applyFont="1" applyFill="1" applyBorder="1" applyAlignment="1" applyProtection="1">
      <alignment horizontal="center" vertical="center" shrinkToFit="1"/>
      <protection/>
    </xf>
    <xf numFmtId="178" fontId="0" fillId="0" borderId="151" xfId="0" applyNumberFormat="1" applyFont="1" applyBorder="1" applyAlignment="1" applyProtection="1">
      <alignment horizontal="center" vertical="center" shrinkToFit="1"/>
      <protection/>
    </xf>
    <xf numFmtId="178" fontId="0" fillId="34" borderId="148" xfId="0" applyNumberFormat="1" applyFont="1" applyFill="1" applyBorder="1" applyAlignment="1" applyProtection="1">
      <alignment shrinkToFit="1"/>
      <protection locked="0"/>
    </xf>
    <xf numFmtId="178" fontId="0" fillId="0" borderId="148" xfId="0" applyNumberFormat="1" applyFont="1" applyFill="1" applyBorder="1" applyAlignment="1" applyProtection="1">
      <alignment shrinkToFit="1"/>
      <protection/>
    </xf>
    <xf numFmtId="178" fontId="0" fillId="34" borderId="148" xfId="0" applyNumberFormat="1" applyFont="1" applyFill="1" applyBorder="1" applyAlignment="1" applyProtection="1">
      <alignment horizontal="center" vertical="center" shrinkToFit="1"/>
      <protection locked="0"/>
    </xf>
    <xf numFmtId="0" fontId="0" fillId="0" borderId="0" xfId="0" applyFont="1" applyAlignment="1" applyProtection="1">
      <alignment horizontal="center" shrinkToFit="1"/>
      <protection/>
    </xf>
    <xf numFmtId="178" fontId="0" fillId="34" borderId="135" xfId="0" applyNumberFormat="1" applyFont="1" applyFill="1" applyBorder="1" applyAlignment="1" applyProtection="1">
      <alignment shrinkToFit="1"/>
      <protection locked="0"/>
    </xf>
    <xf numFmtId="178" fontId="0" fillId="0" borderId="135" xfId="0" applyNumberFormat="1" applyFont="1" applyFill="1" applyBorder="1" applyAlignment="1" applyProtection="1">
      <alignment shrinkToFit="1"/>
      <protection/>
    </xf>
    <xf numFmtId="178" fontId="0" fillId="34" borderId="135" xfId="0" applyNumberFormat="1" applyFont="1" applyFill="1" applyBorder="1" applyAlignment="1" applyProtection="1">
      <alignment horizontal="center" vertical="center" shrinkToFit="1"/>
      <protection locked="0"/>
    </xf>
    <xf numFmtId="0" fontId="0" fillId="0" borderId="122" xfId="0" applyFont="1" applyBorder="1" applyAlignment="1" applyProtection="1">
      <alignment horizontal="center" vertical="center"/>
      <protection/>
    </xf>
    <xf numFmtId="0" fontId="0" fillId="0" borderId="122" xfId="0" applyFont="1" applyBorder="1" applyAlignment="1" applyProtection="1">
      <alignment horizontal="left" vertical="center"/>
      <protection/>
    </xf>
    <xf numFmtId="0" fontId="0" fillId="0" borderId="122" xfId="0" applyFont="1" applyBorder="1" applyAlignment="1" applyProtection="1">
      <alignment horizontal="center" vertical="top"/>
      <protection/>
    </xf>
    <xf numFmtId="0" fontId="0" fillId="0" borderId="135" xfId="0" applyFont="1" applyBorder="1" applyAlignment="1" applyProtection="1">
      <alignment horizontal="center" vertical="center"/>
      <protection/>
    </xf>
    <xf numFmtId="0" fontId="0" fillId="0" borderId="148" xfId="0" applyFont="1" applyBorder="1" applyAlignment="1" applyProtection="1">
      <alignment horizontal="center"/>
      <protection/>
    </xf>
    <xf numFmtId="0" fontId="0" fillId="0" borderId="0" xfId="0" applyFont="1" applyAlignment="1" applyProtection="1">
      <alignment horizontal="right"/>
      <protection/>
    </xf>
    <xf numFmtId="197" fontId="0" fillId="35" borderId="0" xfId="0" applyNumberFormat="1" applyFont="1" applyFill="1" applyAlignment="1" applyProtection="1">
      <alignment vertical="center" shrinkToFit="1"/>
      <protection/>
    </xf>
    <xf numFmtId="38" fontId="14" fillId="35" borderId="0" xfId="52" applyFont="1" applyFill="1" applyAlignment="1" applyProtection="1">
      <alignment vertical="center"/>
      <protection/>
    </xf>
    <xf numFmtId="0" fontId="0" fillId="0" borderId="0" xfId="0" applyFont="1" applyFill="1" applyAlignment="1" applyProtection="1">
      <alignment/>
      <protection/>
    </xf>
    <xf numFmtId="178" fontId="0" fillId="0" borderId="0" xfId="0" applyNumberFormat="1" applyFont="1" applyFill="1" applyAlignment="1" applyProtection="1">
      <alignment/>
      <protection/>
    </xf>
    <xf numFmtId="178" fontId="0" fillId="33" borderId="135" xfId="0" applyNumberFormat="1" applyFont="1" applyFill="1" applyBorder="1" applyAlignment="1" applyProtection="1">
      <alignment shrinkToFit="1"/>
      <protection/>
    </xf>
    <xf numFmtId="178" fontId="0" fillId="33" borderId="148" xfId="0" applyNumberFormat="1" applyFont="1" applyFill="1" applyBorder="1" applyAlignment="1" applyProtection="1">
      <alignment shrinkToFit="1"/>
      <protection/>
    </xf>
    <xf numFmtId="178" fontId="0" fillId="0" borderId="135" xfId="0" applyNumberFormat="1" applyFont="1" applyFill="1" applyBorder="1" applyAlignment="1" applyProtection="1">
      <alignment horizontal="center" vertical="center" shrinkToFit="1"/>
      <protection/>
    </xf>
    <xf numFmtId="178" fontId="0" fillId="0" borderId="148" xfId="0" applyNumberFormat="1" applyFont="1" applyFill="1" applyBorder="1" applyAlignment="1" applyProtection="1">
      <alignment horizontal="center" vertical="center" shrinkToFit="1"/>
      <protection/>
    </xf>
    <xf numFmtId="0" fontId="0" fillId="0" borderId="135" xfId="0" applyFont="1" applyFill="1" applyBorder="1" applyAlignment="1" applyProtection="1">
      <alignment horizontal="center" vertical="center"/>
      <protection/>
    </xf>
    <xf numFmtId="0" fontId="0" fillId="0" borderId="122" xfId="0" applyFont="1" applyFill="1" applyBorder="1" applyAlignment="1" applyProtection="1">
      <alignment horizontal="center" vertical="center"/>
      <protection/>
    </xf>
    <xf numFmtId="0" fontId="0" fillId="0" borderId="122" xfId="0" applyFont="1" applyFill="1" applyBorder="1" applyAlignment="1" applyProtection="1">
      <alignment horizontal="left" vertical="center"/>
      <protection/>
    </xf>
    <xf numFmtId="0" fontId="0" fillId="0" borderId="135" xfId="0" applyFont="1" applyFill="1" applyBorder="1" applyAlignment="1" applyProtection="1">
      <alignment horizontal="left" vertical="center"/>
      <protection/>
    </xf>
    <xf numFmtId="0" fontId="0" fillId="0" borderId="148" xfId="0" applyFont="1" applyFill="1" applyBorder="1" applyAlignment="1" applyProtection="1">
      <alignment horizontal="center"/>
      <protection/>
    </xf>
    <xf numFmtId="0" fontId="0" fillId="0" borderId="135" xfId="0" applyFont="1" applyFill="1" applyBorder="1" applyAlignment="1" applyProtection="1">
      <alignment horizontal="right" vertical="center"/>
      <protection/>
    </xf>
    <xf numFmtId="0" fontId="0" fillId="0" borderId="0" xfId="0" applyFont="1" applyFill="1" applyAlignment="1" applyProtection="1">
      <alignment horizontal="right"/>
      <protection/>
    </xf>
    <xf numFmtId="197" fontId="0" fillId="0" borderId="0" xfId="0" applyNumberFormat="1" applyFont="1" applyFill="1" applyAlignment="1" applyProtection="1">
      <alignment vertical="center" shrinkToFit="1"/>
      <protection/>
    </xf>
    <xf numFmtId="184" fontId="0" fillId="0" borderId="0" xfId="0" applyNumberFormat="1" applyFont="1" applyFill="1" applyBorder="1" applyAlignment="1" applyProtection="1">
      <alignment horizontal="left" vertical="center" shrinkToFit="1"/>
      <protection/>
    </xf>
    <xf numFmtId="0" fontId="0" fillId="0" borderId="152" xfId="0" applyFont="1" applyFill="1" applyBorder="1" applyAlignment="1" applyProtection="1">
      <alignment shrinkToFit="1"/>
      <protection/>
    </xf>
    <xf numFmtId="185" fontId="17" fillId="33" borderId="129" xfId="52" applyNumberFormat="1" applyFont="1" applyFill="1" applyBorder="1" applyAlignment="1" applyProtection="1">
      <alignment horizontal="right" vertical="center" shrinkToFit="1"/>
      <protection/>
    </xf>
    <xf numFmtId="185" fontId="17" fillId="34" borderId="130" xfId="52" applyNumberFormat="1" applyFont="1" applyFill="1" applyBorder="1" applyAlignment="1" applyProtection="1">
      <alignment vertical="center" shrinkToFit="1"/>
      <protection locked="0"/>
    </xf>
    <xf numFmtId="185" fontId="17" fillId="34" borderId="153" xfId="52" applyNumberFormat="1" applyFont="1" applyFill="1" applyBorder="1" applyAlignment="1" applyProtection="1">
      <alignment vertical="center" shrinkToFit="1"/>
      <protection locked="0"/>
    </xf>
    <xf numFmtId="185" fontId="17" fillId="34" borderId="154" xfId="52" applyNumberFormat="1" applyFont="1" applyFill="1" applyBorder="1" applyAlignment="1" applyProtection="1">
      <alignment vertical="center" shrinkToFit="1"/>
      <protection locked="0"/>
    </xf>
    <xf numFmtId="185" fontId="17" fillId="33" borderId="155" xfId="52" applyNumberFormat="1" applyFont="1" applyFill="1" applyBorder="1" applyAlignment="1" applyProtection="1">
      <alignment vertical="center" shrinkToFit="1"/>
      <protection/>
    </xf>
    <xf numFmtId="185" fontId="17" fillId="33" borderId="133" xfId="52" applyNumberFormat="1" applyFont="1" applyFill="1" applyBorder="1" applyAlignment="1" applyProtection="1">
      <alignment horizontal="right" vertical="center" shrinkToFit="1"/>
      <protection/>
    </xf>
    <xf numFmtId="185" fontId="17" fillId="34" borderId="134" xfId="52" applyNumberFormat="1" applyFont="1" applyFill="1" applyBorder="1" applyAlignment="1" applyProtection="1">
      <alignment vertical="center" shrinkToFit="1"/>
      <protection locked="0"/>
    </xf>
    <xf numFmtId="185" fontId="17" fillId="34" borderId="156" xfId="52" applyNumberFormat="1" applyFont="1" applyFill="1" applyBorder="1" applyAlignment="1" applyProtection="1">
      <alignment vertical="center" shrinkToFit="1"/>
      <protection locked="0"/>
    </xf>
    <xf numFmtId="185" fontId="17" fillId="34" borderId="157" xfId="52" applyNumberFormat="1" applyFont="1" applyFill="1" applyBorder="1" applyAlignment="1" applyProtection="1">
      <alignment vertical="center" shrinkToFit="1"/>
      <protection locked="0"/>
    </xf>
    <xf numFmtId="185" fontId="17" fillId="33" borderId="158" xfId="52" applyNumberFormat="1" applyFont="1" applyFill="1" applyBorder="1" applyAlignment="1" applyProtection="1">
      <alignment vertical="center" shrinkToFit="1"/>
      <protection/>
    </xf>
    <xf numFmtId="185" fontId="17" fillId="34" borderId="156" xfId="0" applyNumberFormat="1" applyFont="1" applyFill="1" applyBorder="1" applyAlignment="1" applyProtection="1">
      <alignment vertical="center" shrinkToFit="1"/>
      <protection locked="0"/>
    </xf>
    <xf numFmtId="185" fontId="17" fillId="34" borderId="157" xfId="0" applyNumberFormat="1" applyFont="1" applyFill="1" applyBorder="1" applyAlignment="1" applyProtection="1">
      <alignment vertical="center" shrinkToFit="1"/>
      <protection locked="0"/>
    </xf>
    <xf numFmtId="185" fontId="17" fillId="33" borderId="158" xfId="0" applyNumberFormat="1" applyFont="1" applyFill="1" applyBorder="1" applyAlignment="1" applyProtection="1">
      <alignment vertical="center" shrinkToFit="1"/>
      <protection/>
    </xf>
    <xf numFmtId="185" fontId="17" fillId="33" borderId="137" xfId="52" applyNumberFormat="1" applyFont="1" applyFill="1" applyBorder="1" applyAlignment="1" applyProtection="1">
      <alignment horizontal="right" vertical="center" shrinkToFit="1"/>
      <protection/>
    </xf>
    <xf numFmtId="185" fontId="17" fillId="34" borderId="138" xfId="52" applyNumberFormat="1" applyFont="1" applyFill="1" applyBorder="1" applyAlignment="1" applyProtection="1">
      <alignment vertical="center" shrinkToFit="1"/>
      <protection locked="0"/>
    </xf>
    <xf numFmtId="185" fontId="17" fillId="34" borderId="159" xfId="0" applyNumberFormat="1" applyFont="1" applyFill="1" applyBorder="1" applyAlignment="1" applyProtection="1">
      <alignment vertical="center" shrinkToFit="1"/>
      <protection locked="0"/>
    </xf>
    <xf numFmtId="185" fontId="17" fillId="34" borderId="160" xfId="0" applyNumberFormat="1" applyFont="1" applyFill="1" applyBorder="1" applyAlignment="1" applyProtection="1">
      <alignment vertical="center" shrinkToFit="1"/>
      <protection locked="0"/>
    </xf>
    <xf numFmtId="185" fontId="17" fillId="33" borderId="161" xfId="0" applyNumberFormat="1" applyFont="1" applyFill="1" applyBorder="1" applyAlignment="1" applyProtection="1">
      <alignment vertical="center" shrinkToFit="1"/>
      <protection/>
    </xf>
    <xf numFmtId="38" fontId="7" fillId="0" borderId="0" xfId="52" applyFont="1" applyFill="1" applyAlignment="1" applyProtection="1">
      <alignment horizontal="center" vertical="center"/>
      <protection/>
    </xf>
    <xf numFmtId="0" fontId="3" fillId="0" borderId="62" xfId="0" applyFont="1" applyFill="1" applyBorder="1" applyAlignment="1" applyProtection="1">
      <alignment horizontal="center" vertical="center" shrinkToFit="1"/>
      <protection/>
    </xf>
    <xf numFmtId="0" fontId="3" fillId="0" borderId="56" xfId="0" applyFont="1" applyFill="1" applyBorder="1" applyAlignment="1" applyProtection="1">
      <alignment horizontal="center" vertical="center" shrinkToFit="1"/>
      <protection/>
    </xf>
    <xf numFmtId="0" fontId="3" fillId="0" borderId="51" xfId="0" applyFont="1" applyFill="1" applyBorder="1" applyAlignment="1" applyProtection="1">
      <alignment horizontal="center" vertical="top" shrinkToFit="1"/>
      <protection/>
    </xf>
    <xf numFmtId="38" fontId="7" fillId="0" borderId="48" xfId="52" applyFont="1" applyFill="1" applyBorder="1" applyAlignment="1" applyProtection="1">
      <alignment horizontal="center" vertical="center" wrapText="1"/>
      <protection/>
    </xf>
    <xf numFmtId="38" fontId="7" fillId="0" borderId="44" xfId="52" applyFont="1" applyFill="1" applyBorder="1" applyAlignment="1" applyProtection="1">
      <alignment horizontal="center" vertical="center" wrapText="1"/>
      <protection/>
    </xf>
    <xf numFmtId="38" fontId="7" fillId="0" borderId="37" xfId="52" applyFont="1" applyFill="1" applyBorder="1" applyAlignment="1" applyProtection="1">
      <alignment horizontal="center" wrapText="1"/>
      <protection/>
    </xf>
    <xf numFmtId="38" fontId="7" fillId="0" borderId="162" xfId="52" applyFont="1" applyFill="1" applyBorder="1" applyAlignment="1" applyProtection="1">
      <alignment vertical="center" wrapText="1"/>
      <protection/>
    </xf>
    <xf numFmtId="38" fontId="7" fillId="0" borderId="44" xfId="52" applyFont="1" applyFill="1" applyBorder="1" applyAlignment="1" applyProtection="1">
      <alignment vertical="center" wrapText="1"/>
      <protection/>
    </xf>
    <xf numFmtId="38" fontId="7" fillId="0" borderId="0" xfId="52" applyFont="1" applyFill="1" applyAlignment="1" applyProtection="1">
      <alignment horizontal="right" vertical="center"/>
      <protection/>
    </xf>
    <xf numFmtId="38" fontId="14" fillId="0" borderId="0" xfId="52" applyFont="1" applyFill="1" applyAlignment="1" applyProtection="1">
      <alignment vertical="center"/>
      <protection hidden="1"/>
    </xf>
    <xf numFmtId="38" fontId="14" fillId="0" borderId="0" xfId="52" applyFont="1" applyFill="1" applyAlignment="1" applyProtection="1">
      <alignment horizontal="right" vertical="center"/>
      <protection hidden="1"/>
    </xf>
    <xf numFmtId="185" fontId="17" fillId="33" borderId="129" xfId="52" applyNumberFormat="1" applyFont="1" applyFill="1" applyBorder="1" applyAlignment="1" applyProtection="1">
      <alignment vertical="center" shrinkToFit="1"/>
      <protection/>
    </xf>
    <xf numFmtId="185" fontId="17" fillId="33" borderId="130" xfId="52" applyNumberFormat="1" applyFont="1" applyFill="1" applyBorder="1" applyAlignment="1" applyProtection="1">
      <alignment vertical="center" shrinkToFit="1"/>
      <protection/>
    </xf>
    <xf numFmtId="185" fontId="17" fillId="34" borderId="163" xfId="52" applyNumberFormat="1" applyFont="1" applyFill="1" applyBorder="1" applyAlignment="1" applyProtection="1">
      <alignment vertical="center" shrinkToFit="1"/>
      <protection locked="0"/>
    </xf>
    <xf numFmtId="185" fontId="17" fillId="33" borderId="164" xfId="52" applyNumberFormat="1" applyFont="1" applyFill="1" applyBorder="1" applyAlignment="1" applyProtection="1">
      <alignment vertical="center" shrinkToFit="1"/>
      <protection/>
    </xf>
    <xf numFmtId="185" fontId="17" fillId="34" borderId="131" xfId="52" applyNumberFormat="1" applyFont="1" applyFill="1" applyBorder="1" applyAlignment="1" applyProtection="1">
      <alignment vertical="center" shrinkToFit="1"/>
      <protection locked="0"/>
    </xf>
    <xf numFmtId="185" fontId="17" fillId="34" borderId="165" xfId="52" applyNumberFormat="1" applyFont="1" applyFill="1" applyBorder="1" applyAlignment="1" applyProtection="1">
      <alignment vertical="center" shrinkToFit="1"/>
      <protection locked="0"/>
    </xf>
    <xf numFmtId="0" fontId="17" fillId="34" borderId="166" xfId="52" applyNumberFormat="1" applyFont="1" applyFill="1" applyBorder="1" applyAlignment="1" applyProtection="1">
      <alignment vertical="center" shrinkToFit="1"/>
      <protection locked="0"/>
    </xf>
    <xf numFmtId="185" fontId="17" fillId="33" borderId="133" xfId="52" applyNumberFormat="1" applyFont="1" applyFill="1" applyBorder="1" applyAlignment="1" applyProtection="1">
      <alignment vertical="center" shrinkToFit="1"/>
      <protection/>
    </xf>
    <xf numFmtId="185" fontId="17" fillId="33" borderId="134" xfId="52" applyNumberFormat="1" applyFont="1" applyFill="1" applyBorder="1" applyAlignment="1" applyProtection="1">
      <alignment vertical="center" shrinkToFit="1"/>
      <protection/>
    </xf>
    <xf numFmtId="185" fontId="17" fillId="34" borderId="167" xfId="52" applyNumberFormat="1" applyFont="1" applyFill="1" applyBorder="1" applyAlignment="1" applyProtection="1">
      <alignment vertical="center" shrinkToFit="1"/>
      <protection locked="0"/>
    </xf>
    <xf numFmtId="185" fontId="17" fillId="33" borderId="168" xfId="52" applyNumberFormat="1" applyFont="1" applyFill="1" applyBorder="1" applyAlignment="1" applyProtection="1">
      <alignment vertical="center" shrinkToFit="1"/>
      <protection/>
    </xf>
    <xf numFmtId="185" fontId="17" fillId="34" borderId="135" xfId="52" applyNumberFormat="1" applyFont="1" applyFill="1" applyBorder="1" applyAlignment="1" applyProtection="1">
      <alignment vertical="center" shrinkToFit="1"/>
      <protection locked="0"/>
    </xf>
    <xf numFmtId="185" fontId="17" fillId="34" borderId="169" xfId="52" applyNumberFormat="1" applyFont="1" applyFill="1" applyBorder="1" applyAlignment="1" applyProtection="1">
      <alignment vertical="center" shrinkToFit="1"/>
      <protection locked="0"/>
    </xf>
    <xf numFmtId="0" fontId="17" fillId="34" borderId="170" xfId="52" applyNumberFormat="1" applyFont="1" applyFill="1" applyBorder="1" applyAlignment="1" applyProtection="1">
      <alignment vertical="center" shrinkToFit="1"/>
      <protection locked="0"/>
    </xf>
    <xf numFmtId="185" fontId="17" fillId="34" borderId="167" xfId="0" applyNumberFormat="1" applyFont="1" applyFill="1" applyBorder="1" applyAlignment="1" applyProtection="1">
      <alignment vertical="center" shrinkToFit="1"/>
      <protection locked="0"/>
    </xf>
    <xf numFmtId="185" fontId="17" fillId="33" borderId="168" xfId="0" applyNumberFormat="1" applyFont="1" applyFill="1" applyBorder="1" applyAlignment="1" applyProtection="1">
      <alignment vertical="center" shrinkToFit="1"/>
      <protection/>
    </xf>
    <xf numFmtId="185" fontId="17" fillId="34" borderId="135" xfId="0" applyNumberFormat="1" applyFont="1" applyFill="1" applyBorder="1" applyAlignment="1" applyProtection="1">
      <alignment vertical="center" shrinkToFit="1"/>
      <protection locked="0"/>
    </xf>
    <xf numFmtId="185" fontId="17" fillId="34" borderId="169" xfId="0" applyNumberFormat="1" applyFont="1" applyFill="1" applyBorder="1" applyAlignment="1" applyProtection="1">
      <alignment vertical="center" shrinkToFit="1"/>
      <protection locked="0"/>
    </xf>
    <xf numFmtId="185" fontId="17" fillId="33" borderId="137" xfId="52" applyNumberFormat="1" applyFont="1" applyFill="1" applyBorder="1" applyAlignment="1" applyProtection="1">
      <alignment vertical="center" shrinkToFit="1"/>
      <protection/>
    </xf>
    <xf numFmtId="185" fontId="17" fillId="33" borderId="138" xfId="52" applyNumberFormat="1" applyFont="1" applyFill="1" applyBorder="1" applyAlignment="1" applyProtection="1">
      <alignment vertical="center" shrinkToFit="1"/>
      <protection/>
    </xf>
    <xf numFmtId="185" fontId="17" fillId="34" borderId="171" xfId="0" applyNumberFormat="1" applyFont="1" applyFill="1" applyBorder="1" applyAlignment="1" applyProtection="1">
      <alignment vertical="center" shrinkToFit="1"/>
      <protection locked="0"/>
    </xf>
    <xf numFmtId="185" fontId="17" fillId="33" borderId="172" xfId="0" applyNumberFormat="1" applyFont="1" applyFill="1" applyBorder="1" applyAlignment="1" applyProtection="1">
      <alignment vertical="center" shrinkToFit="1"/>
      <protection/>
    </xf>
    <xf numFmtId="185" fontId="17" fillId="34" borderId="139" xfId="0" applyNumberFormat="1" applyFont="1" applyFill="1" applyBorder="1" applyAlignment="1" applyProtection="1">
      <alignment vertical="center" shrinkToFit="1"/>
      <protection locked="0"/>
    </xf>
    <xf numFmtId="185" fontId="17" fillId="34" borderId="173" xfId="0" applyNumberFormat="1" applyFont="1" applyFill="1" applyBorder="1" applyAlignment="1" applyProtection="1">
      <alignment vertical="center" shrinkToFit="1"/>
      <protection locked="0"/>
    </xf>
    <xf numFmtId="0" fontId="17" fillId="34" borderId="174" xfId="52" applyNumberFormat="1" applyFont="1" applyFill="1" applyBorder="1" applyAlignment="1" applyProtection="1">
      <alignment vertical="center" shrinkToFit="1"/>
      <protection locked="0"/>
    </xf>
    <xf numFmtId="0" fontId="5" fillId="0" borderId="50" xfId="0" applyFont="1" applyFill="1" applyBorder="1" applyAlignment="1" applyProtection="1">
      <alignment horizontal="center" vertical="top" wrapText="1" shrinkToFit="1"/>
      <protection/>
    </xf>
    <xf numFmtId="0" fontId="5" fillId="0" borderId="62" xfId="0" applyFont="1" applyFill="1" applyBorder="1" applyAlignment="1" applyProtection="1">
      <alignment horizontal="center" vertical="center" wrapText="1" shrinkToFit="1"/>
      <protection/>
    </xf>
    <xf numFmtId="0" fontId="5" fillId="0" borderId="53" xfId="0" applyFont="1" applyFill="1" applyBorder="1" applyAlignment="1" applyProtection="1">
      <alignment horizontal="center" vertical="center" wrapText="1" shrinkToFit="1"/>
      <protection/>
    </xf>
    <xf numFmtId="0" fontId="3" fillId="0" borderId="55" xfId="0" applyFont="1" applyFill="1" applyBorder="1" applyAlignment="1" applyProtection="1">
      <alignment horizontal="center" vertical="top" shrinkToFit="1"/>
      <protection/>
    </xf>
    <xf numFmtId="0" fontId="3" fillId="0" borderId="50" xfId="0" applyFont="1" applyFill="1" applyBorder="1" applyAlignment="1" applyProtection="1">
      <alignment horizontal="center" vertical="top" wrapText="1" shrinkToFit="1"/>
      <protection/>
    </xf>
    <xf numFmtId="0" fontId="5" fillId="0" borderId="175" xfId="0" applyFont="1" applyFill="1" applyBorder="1" applyAlignment="1" applyProtection="1">
      <alignment horizontal="center" vertical="center" wrapText="1" shrinkToFit="1"/>
      <protection/>
    </xf>
    <xf numFmtId="0" fontId="5" fillId="0" borderId="176" xfId="0" applyFont="1" applyFill="1" applyBorder="1" applyAlignment="1" applyProtection="1">
      <alignment horizontal="left" vertical="center" wrapText="1" shrinkToFit="1"/>
      <protection/>
    </xf>
    <xf numFmtId="0" fontId="3" fillId="0" borderId="175" xfId="0"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top" wrapText="1" shrinkToFit="1"/>
      <protection/>
    </xf>
    <xf numFmtId="38" fontId="7" fillId="0" borderId="43" xfId="52" applyFont="1" applyFill="1" applyBorder="1" applyAlignment="1" applyProtection="1">
      <alignment horizontal="center" wrapText="1"/>
      <protection/>
    </xf>
    <xf numFmtId="38" fontId="7" fillId="0" borderId="38" xfId="52" applyFont="1" applyFill="1" applyBorder="1" applyAlignment="1" applyProtection="1">
      <alignment horizontal="center" wrapText="1"/>
      <protection/>
    </xf>
    <xf numFmtId="181" fontId="14" fillId="33" borderId="42" xfId="52" applyNumberFormat="1" applyFont="1" applyFill="1" applyBorder="1" applyAlignment="1" applyProtection="1">
      <alignment vertical="center" shrinkToFit="1"/>
      <protection/>
    </xf>
    <xf numFmtId="38" fontId="14" fillId="0" borderId="177" xfId="52" applyFont="1" applyFill="1" applyBorder="1" applyAlignment="1" applyProtection="1">
      <alignment vertical="center" wrapText="1"/>
      <protection/>
    </xf>
    <xf numFmtId="38" fontId="14" fillId="34" borderId="42" xfId="52" applyFont="1" applyFill="1" applyBorder="1" applyAlignment="1" applyProtection="1">
      <alignment vertical="center" shrinkToFit="1"/>
      <protection locked="0"/>
    </xf>
    <xf numFmtId="38" fontId="14" fillId="0" borderId="177" xfId="52" applyFont="1" applyFill="1" applyBorder="1" applyAlignment="1" applyProtection="1">
      <alignment vertical="center"/>
      <protection/>
    </xf>
    <xf numFmtId="181" fontId="14" fillId="34" borderId="129" xfId="52" applyNumberFormat="1" applyFont="1" applyFill="1" applyBorder="1" applyAlignment="1" applyProtection="1">
      <alignment vertical="center" shrinkToFit="1"/>
      <protection locked="0"/>
    </xf>
    <xf numFmtId="181" fontId="14" fillId="34" borderId="130" xfId="52" applyNumberFormat="1" applyFont="1" applyFill="1" applyBorder="1" applyAlignment="1" applyProtection="1">
      <alignment vertical="center" shrinkToFit="1"/>
      <protection locked="0"/>
    </xf>
    <xf numFmtId="38" fontId="14" fillId="0" borderId="166" xfId="52" applyFont="1" applyFill="1" applyBorder="1" applyAlignment="1" applyProtection="1">
      <alignment vertical="center" shrinkToFit="1"/>
      <protection/>
    </xf>
    <xf numFmtId="181" fontId="14" fillId="33" borderId="129" xfId="52" applyNumberFormat="1" applyFont="1" applyFill="1" applyBorder="1" applyAlignment="1" applyProtection="1">
      <alignment vertical="center" shrinkToFit="1"/>
      <protection/>
    </xf>
    <xf numFmtId="181" fontId="14" fillId="33" borderId="130" xfId="52" applyNumberFormat="1" applyFont="1" applyFill="1" applyBorder="1" applyAlignment="1" applyProtection="1">
      <alignment vertical="center" shrinkToFit="1"/>
      <protection/>
    </xf>
    <xf numFmtId="38" fontId="14" fillId="0" borderId="166" xfId="52" applyFont="1" applyFill="1" applyBorder="1" applyAlignment="1" applyProtection="1">
      <alignment vertical="center" wrapText="1"/>
      <protection/>
    </xf>
    <xf numFmtId="181" fontId="14" fillId="34" borderId="137" xfId="52" applyNumberFormat="1" applyFont="1" applyFill="1" applyBorder="1" applyAlignment="1" applyProtection="1">
      <alignment vertical="center" shrinkToFit="1"/>
      <protection locked="0"/>
    </xf>
    <xf numFmtId="181" fontId="14" fillId="34" borderId="138" xfId="52" applyNumberFormat="1" applyFont="1" applyFill="1" applyBorder="1" applyAlignment="1" applyProtection="1">
      <alignment vertical="center" shrinkToFit="1"/>
      <protection locked="0"/>
    </xf>
    <xf numFmtId="38" fontId="14" fillId="0" borderId="174" xfId="52" applyFont="1" applyFill="1" applyBorder="1" applyAlignment="1" applyProtection="1">
      <alignment vertical="center"/>
      <protection/>
    </xf>
    <xf numFmtId="186" fontId="3" fillId="0" borderId="46" xfId="52" applyNumberFormat="1" applyFont="1" applyFill="1" applyBorder="1" applyAlignment="1" applyProtection="1">
      <alignment horizontal="center" vertical="center" wrapText="1"/>
      <protection/>
    </xf>
    <xf numFmtId="186" fontId="3" fillId="0" borderId="47" xfId="52" applyNumberFormat="1" applyFont="1" applyFill="1" applyBorder="1" applyAlignment="1" applyProtection="1">
      <alignment horizontal="center" vertical="center" wrapText="1"/>
      <protection/>
    </xf>
    <xf numFmtId="38" fontId="14" fillId="0" borderId="178" xfId="52" applyFont="1" applyFill="1" applyBorder="1" applyAlignment="1" applyProtection="1">
      <alignment horizontal="center" vertical="center"/>
      <protection/>
    </xf>
    <xf numFmtId="0" fontId="14" fillId="34" borderId="102" xfId="52" applyNumberFormat="1" applyFont="1" applyFill="1" applyBorder="1" applyAlignment="1" applyProtection="1">
      <alignment vertical="center" shrinkToFit="1"/>
      <protection locked="0"/>
    </xf>
    <xf numFmtId="38" fontId="14" fillId="0" borderId="179" xfId="52" applyFont="1" applyFill="1" applyBorder="1" applyAlignment="1" applyProtection="1">
      <alignment vertical="center"/>
      <protection/>
    </xf>
    <xf numFmtId="38" fontId="12" fillId="0" borderId="0" xfId="52" applyFont="1" applyFill="1" applyAlignment="1" applyProtection="1">
      <alignment horizontal="left"/>
      <protection/>
    </xf>
    <xf numFmtId="181" fontId="14" fillId="34" borderId="42" xfId="52" applyNumberFormat="1" applyFont="1" applyFill="1" applyBorder="1" applyAlignment="1" applyProtection="1">
      <alignment vertical="center" shrinkToFit="1"/>
      <protection locked="0"/>
    </xf>
    <xf numFmtId="187" fontId="14" fillId="33" borderId="42" xfId="52" applyNumberFormat="1" applyFont="1" applyFill="1" applyBorder="1" applyAlignment="1" applyProtection="1">
      <alignment vertical="center" shrinkToFit="1"/>
      <protection/>
    </xf>
    <xf numFmtId="180" fontId="14" fillId="33" borderId="42" xfId="52" applyNumberFormat="1" applyFont="1" applyFill="1" applyBorder="1" applyAlignment="1" applyProtection="1">
      <alignment vertical="center" shrinkToFit="1"/>
      <protection/>
    </xf>
    <xf numFmtId="180" fontId="14" fillId="33" borderId="129" xfId="52" applyNumberFormat="1" applyFont="1" applyFill="1" applyBorder="1" applyAlignment="1" applyProtection="1">
      <alignment horizontal="center" vertical="center" shrinkToFit="1"/>
      <protection/>
    </xf>
    <xf numFmtId="180" fontId="14" fillId="33" borderId="130" xfId="52" applyNumberFormat="1" applyFont="1" applyFill="1" applyBorder="1" applyAlignment="1" applyProtection="1">
      <alignment horizontal="center" vertical="center" shrinkToFit="1"/>
      <protection/>
    </xf>
    <xf numFmtId="38" fontId="14" fillId="0" borderId="166" xfId="52" applyFont="1" applyFill="1" applyBorder="1" applyAlignment="1" applyProtection="1">
      <alignment vertical="center"/>
      <protection/>
    </xf>
    <xf numFmtId="181" fontId="14" fillId="34" borderId="180" xfId="52" applyNumberFormat="1" applyFont="1" applyFill="1" applyBorder="1" applyAlignment="1" applyProtection="1">
      <alignment vertical="center" shrinkToFit="1"/>
      <protection locked="0"/>
    </xf>
    <xf numFmtId="181" fontId="14" fillId="34" borderId="116" xfId="52" applyNumberFormat="1" applyFont="1" applyFill="1" applyBorder="1" applyAlignment="1" applyProtection="1">
      <alignment vertical="center" shrinkToFit="1"/>
      <protection locked="0"/>
    </xf>
    <xf numFmtId="38" fontId="14" fillId="0" borderId="181" xfId="52" applyFont="1" applyFill="1" applyBorder="1" applyAlignment="1" applyProtection="1">
      <alignment vertical="center"/>
      <protection/>
    </xf>
    <xf numFmtId="38" fontId="14" fillId="0" borderId="0" xfId="52"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Alignment="1" applyProtection="1">
      <alignment horizontal="center" vertical="center"/>
      <protection/>
    </xf>
    <xf numFmtId="0" fontId="0" fillId="36" borderId="0" xfId="0" applyFont="1" applyFill="1" applyAlignment="1" applyProtection="1">
      <alignment horizontal="left" vertical="center"/>
      <protection/>
    </xf>
    <xf numFmtId="0" fontId="0" fillId="36" borderId="0" xfId="0" applyFill="1" applyAlignment="1" applyProtection="1">
      <alignment vertical="top"/>
      <protection/>
    </xf>
    <xf numFmtId="188" fontId="0" fillId="36" borderId="0" xfId="0" applyNumberFormat="1" applyFont="1" applyFill="1" applyAlignment="1" applyProtection="1">
      <alignment vertical="center"/>
      <protection/>
    </xf>
    <xf numFmtId="188" fontId="0" fillId="34" borderId="129" xfId="0" applyNumberFormat="1" applyFont="1" applyFill="1" applyBorder="1" applyAlignment="1" applyProtection="1">
      <alignment horizontal="center" vertical="center" shrinkToFit="1"/>
      <protection locked="0"/>
    </xf>
    <xf numFmtId="188" fontId="0" fillId="34" borderId="131" xfId="0" applyNumberFormat="1" applyFont="1" applyFill="1" applyBorder="1" applyAlignment="1" applyProtection="1">
      <alignment horizontal="center" vertical="center" shrinkToFit="1"/>
      <protection locked="0"/>
    </xf>
    <xf numFmtId="0" fontId="0" fillId="34" borderId="131" xfId="0" applyFont="1" applyFill="1" applyBorder="1" applyAlignment="1" applyProtection="1">
      <alignment shrinkToFit="1"/>
      <protection locked="0"/>
    </xf>
    <xf numFmtId="188" fontId="0" fillId="34" borderId="131" xfId="0" applyNumberFormat="1" applyFont="1" applyFill="1" applyBorder="1" applyAlignment="1" applyProtection="1">
      <alignment horizontal="distributed" vertical="center" shrinkToFit="1"/>
      <protection locked="0"/>
    </xf>
    <xf numFmtId="188" fontId="0" fillId="34" borderId="131" xfId="0" applyNumberFormat="1" applyFill="1" applyBorder="1" applyAlignment="1" applyProtection="1">
      <alignment vertical="center" shrinkToFit="1"/>
      <protection locked="0"/>
    </xf>
    <xf numFmtId="0" fontId="0" fillId="36" borderId="132" xfId="0" applyFill="1" applyBorder="1" applyAlignment="1" applyProtection="1">
      <alignment horizontal="center" vertical="center"/>
      <protection/>
    </xf>
    <xf numFmtId="188" fontId="0" fillId="36" borderId="154" xfId="0" applyNumberFormat="1" applyFill="1" applyBorder="1" applyAlignment="1" applyProtection="1">
      <alignment horizontal="distributed" vertical="center"/>
      <protection/>
    </xf>
    <xf numFmtId="188" fontId="0" fillId="36" borderId="79" xfId="0" applyNumberFormat="1" applyFont="1" applyFill="1" applyBorder="1" applyAlignment="1" applyProtection="1">
      <alignment vertical="center"/>
      <protection/>
    </xf>
    <xf numFmtId="188" fontId="0" fillId="34" borderId="182" xfId="0" applyNumberFormat="1" applyFont="1" applyFill="1" applyBorder="1" applyAlignment="1" applyProtection="1">
      <alignment horizontal="center" vertical="center" shrinkToFit="1"/>
      <protection locked="0"/>
    </xf>
    <xf numFmtId="188" fontId="0" fillId="34" borderId="148" xfId="0" applyNumberFormat="1" applyFont="1" applyFill="1" applyBorder="1" applyAlignment="1" applyProtection="1">
      <alignment horizontal="center" vertical="center" shrinkToFit="1"/>
      <protection locked="0"/>
    </xf>
    <xf numFmtId="0" fontId="0" fillId="34" borderId="148" xfId="0" applyFont="1" applyFill="1" applyBorder="1" applyAlignment="1" applyProtection="1">
      <alignment shrinkToFit="1"/>
      <protection locked="0"/>
    </xf>
    <xf numFmtId="188" fontId="0" fillId="34" borderId="148" xfId="0" applyNumberFormat="1" applyFont="1" applyFill="1" applyBorder="1" applyAlignment="1" applyProtection="1">
      <alignment horizontal="distributed" vertical="center" shrinkToFit="1"/>
      <protection locked="0"/>
    </xf>
    <xf numFmtId="188" fontId="0" fillId="34" borderId="148" xfId="0" applyNumberFormat="1" applyFill="1" applyBorder="1" applyAlignment="1" applyProtection="1">
      <alignment vertical="center" shrinkToFit="1"/>
      <protection locked="0"/>
    </xf>
    <xf numFmtId="0" fontId="0" fillId="36" borderId="183" xfId="0" applyFill="1" applyBorder="1" applyAlignment="1" applyProtection="1">
      <alignment horizontal="center" vertical="center"/>
      <protection/>
    </xf>
    <xf numFmtId="188" fontId="0" fillId="36" borderId="184" xfId="0" applyNumberFormat="1" applyFill="1" applyBorder="1" applyAlignment="1" applyProtection="1">
      <alignment horizontal="distributed" vertical="center"/>
      <protection/>
    </xf>
    <xf numFmtId="188" fontId="0" fillId="36" borderId="122" xfId="0" applyNumberFormat="1" applyFill="1" applyBorder="1" applyAlignment="1" applyProtection="1">
      <alignment horizontal="distributed" vertical="center"/>
      <protection/>
    </xf>
    <xf numFmtId="188" fontId="0" fillId="36" borderId="185" xfId="0" applyNumberFormat="1" applyFont="1" applyFill="1" applyBorder="1" applyAlignment="1" applyProtection="1">
      <alignment vertical="center"/>
      <protection/>
    </xf>
    <xf numFmtId="188" fontId="0" fillId="34" borderId="133" xfId="0" applyNumberFormat="1" applyFont="1" applyFill="1" applyBorder="1" applyAlignment="1" applyProtection="1">
      <alignment horizontal="center" vertical="center" shrinkToFit="1"/>
      <protection locked="0"/>
    </xf>
    <xf numFmtId="188" fontId="0" fillId="34" borderId="135" xfId="0" applyNumberFormat="1" applyFont="1" applyFill="1" applyBorder="1" applyAlignment="1" applyProtection="1">
      <alignment horizontal="center" vertical="center" shrinkToFit="1"/>
      <protection locked="0"/>
    </xf>
    <xf numFmtId="0" fontId="0" fillId="34" borderId="135" xfId="0" applyFont="1" applyFill="1" applyBorder="1" applyAlignment="1" applyProtection="1">
      <alignment shrinkToFit="1"/>
      <protection locked="0"/>
    </xf>
    <xf numFmtId="188" fontId="0" fillId="34" borderId="135" xfId="0" applyNumberFormat="1" applyFont="1" applyFill="1" applyBorder="1" applyAlignment="1" applyProtection="1">
      <alignment horizontal="distributed" vertical="center" shrinkToFit="1"/>
      <protection locked="0"/>
    </xf>
    <xf numFmtId="188" fontId="0" fillId="34" borderId="135" xfId="0" applyNumberFormat="1" applyFill="1" applyBorder="1" applyAlignment="1" applyProtection="1">
      <alignment vertical="center" shrinkToFit="1"/>
      <protection locked="0"/>
    </xf>
    <xf numFmtId="0" fontId="0" fillId="36" borderId="136" xfId="0" applyFill="1" applyBorder="1" applyAlignment="1" applyProtection="1">
      <alignment horizontal="center" vertical="center"/>
      <protection/>
    </xf>
    <xf numFmtId="188" fontId="0" fillId="36" borderId="157" xfId="0" applyNumberFormat="1" applyFill="1" applyBorder="1" applyAlignment="1" applyProtection="1">
      <alignment horizontal="distributed" vertical="center"/>
      <protection/>
    </xf>
    <xf numFmtId="188" fontId="0" fillId="36" borderId="147" xfId="0" applyNumberFormat="1" applyFill="1" applyBorder="1" applyAlignment="1" applyProtection="1">
      <alignment horizontal="distributed" vertical="center"/>
      <protection/>
    </xf>
    <xf numFmtId="188" fontId="0" fillId="34" borderId="186" xfId="0" applyNumberFormat="1" applyFont="1" applyFill="1" applyBorder="1" applyAlignment="1" applyProtection="1">
      <alignment horizontal="center" vertical="center" shrinkToFit="1"/>
      <protection locked="0"/>
    </xf>
    <xf numFmtId="188" fontId="0" fillId="34" borderId="149"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shrinkToFit="1"/>
      <protection locked="0"/>
    </xf>
    <xf numFmtId="188" fontId="0" fillId="34" borderId="149" xfId="0" applyNumberFormat="1" applyFont="1" applyFill="1" applyBorder="1" applyAlignment="1" applyProtection="1">
      <alignment horizontal="distributed" vertical="center" shrinkToFit="1"/>
      <protection locked="0"/>
    </xf>
    <xf numFmtId="188" fontId="0" fillId="34" borderId="149" xfId="0" applyNumberFormat="1" applyFill="1" applyBorder="1" applyAlignment="1" applyProtection="1">
      <alignment vertical="center" shrinkToFit="1"/>
      <protection locked="0"/>
    </xf>
    <xf numFmtId="0" fontId="0" fillId="36" borderId="142" xfId="0" applyFill="1" applyBorder="1" applyAlignment="1" applyProtection="1">
      <alignment horizontal="center" vertical="center"/>
      <protection/>
    </xf>
    <xf numFmtId="0" fontId="0" fillId="36" borderId="41" xfId="0" applyFont="1" applyFill="1" applyBorder="1" applyAlignment="1" applyProtection="1">
      <alignment vertical="center" shrinkToFit="1"/>
      <protection/>
    </xf>
    <xf numFmtId="0" fontId="0" fillId="36" borderId="0" xfId="0" applyFont="1" applyFill="1" applyBorder="1" applyAlignment="1" applyProtection="1">
      <alignment vertical="center" shrinkToFit="1"/>
      <protection/>
    </xf>
    <xf numFmtId="0" fontId="0" fillId="36" borderId="0" xfId="0" applyFont="1"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0" fillId="36" borderId="0" xfId="0" applyFont="1" applyFill="1" applyBorder="1" applyAlignment="1" applyProtection="1">
      <alignment horizontal="left" vertical="center"/>
      <protection/>
    </xf>
    <xf numFmtId="0" fontId="0" fillId="36" borderId="40" xfId="0" applyFont="1" applyFill="1" applyBorder="1" applyAlignment="1" applyProtection="1">
      <alignment vertical="center"/>
      <protection/>
    </xf>
    <xf numFmtId="188" fontId="0" fillId="34" borderId="180" xfId="0" applyNumberFormat="1" applyFont="1" applyFill="1" applyBorder="1" applyAlignment="1" applyProtection="1">
      <alignment horizontal="center" vertical="center" shrinkToFit="1"/>
      <protection locked="0"/>
    </xf>
    <xf numFmtId="188" fontId="0" fillId="34" borderId="122" xfId="0" applyNumberFormat="1" applyFont="1" applyFill="1" applyBorder="1" applyAlignment="1" applyProtection="1">
      <alignment horizontal="center" vertical="center" shrinkToFit="1"/>
      <protection locked="0"/>
    </xf>
    <xf numFmtId="0" fontId="0" fillId="34" borderId="122" xfId="0" applyFont="1" applyFill="1" applyBorder="1" applyAlignment="1" applyProtection="1">
      <alignment shrinkToFit="1"/>
      <protection locked="0"/>
    </xf>
    <xf numFmtId="188" fontId="0" fillId="34" borderId="122" xfId="0" applyNumberFormat="1" applyFont="1" applyFill="1" applyBorder="1" applyAlignment="1" applyProtection="1">
      <alignment horizontal="distributed" vertical="center" shrinkToFit="1"/>
      <protection locked="0"/>
    </xf>
    <xf numFmtId="188" fontId="0" fillId="34" borderId="122" xfId="0" applyNumberFormat="1" applyFill="1" applyBorder="1" applyAlignment="1" applyProtection="1">
      <alignment vertical="center" shrinkToFit="1"/>
      <protection locked="0"/>
    </xf>
    <xf numFmtId="0" fontId="0" fillId="36" borderId="117" xfId="0" applyFill="1" applyBorder="1" applyAlignment="1" applyProtection="1">
      <alignment horizontal="center" vertical="center"/>
      <protection/>
    </xf>
    <xf numFmtId="188" fontId="0" fillId="34" borderId="46" xfId="0" applyNumberFormat="1" applyFont="1" applyFill="1" applyBorder="1" applyAlignment="1" applyProtection="1">
      <alignment horizontal="center" vertical="center" shrinkToFit="1"/>
      <protection locked="0"/>
    </xf>
    <xf numFmtId="188" fontId="0" fillId="34" borderId="43" xfId="0" applyNumberFormat="1" applyFont="1" applyFill="1" applyBorder="1" applyAlignment="1" applyProtection="1">
      <alignment horizontal="center" vertical="center" shrinkToFit="1"/>
      <protection locked="0"/>
    </xf>
    <xf numFmtId="0" fontId="0" fillId="34" borderId="43" xfId="0" applyFont="1" applyFill="1" applyBorder="1" applyAlignment="1" applyProtection="1">
      <alignment shrinkToFit="1"/>
      <protection locked="0"/>
    </xf>
    <xf numFmtId="188" fontId="0" fillId="34" borderId="43" xfId="0" applyNumberFormat="1" applyFont="1" applyFill="1" applyBorder="1" applyAlignment="1" applyProtection="1">
      <alignment horizontal="distributed" vertical="center" shrinkToFit="1"/>
      <protection locked="0"/>
    </xf>
    <xf numFmtId="188" fontId="0" fillId="34" borderId="43" xfId="0" applyNumberFormat="1" applyFill="1" applyBorder="1" applyAlignment="1" applyProtection="1">
      <alignment vertical="center" shrinkToFit="1"/>
      <protection locked="0"/>
    </xf>
    <xf numFmtId="0" fontId="0" fillId="36" borderId="49" xfId="0" applyFill="1" applyBorder="1" applyAlignment="1" applyProtection="1">
      <alignment horizontal="center" vertical="center"/>
      <protection/>
    </xf>
    <xf numFmtId="38" fontId="0" fillId="36" borderId="0" xfId="52" applyFont="1" applyFill="1" applyAlignment="1" applyProtection="1">
      <alignment vertical="center"/>
      <protection/>
    </xf>
    <xf numFmtId="38" fontId="0" fillId="34" borderId="133" xfId="52" applyFont="1" applyFill="1" applyBorder="1" applyAlignment="1" applyProtection="1">
      <alignment vertical="center" shrinkToFit="1"/>
      <protection locked="0"/>
    </xf>
    <xf numFmtId="38" fontId="0" fillId="34" borderId="135" xfId="52" applyFont="1" applyFill="1" applyBorder="1" applyAlignment="1" applyProtection="1">
      <alignment vertical="center" shrinkToFit="1"/>
      <protection locked="0"/>
    </xf>
    <xf numFmtId="38" fontId="0" fillId="34" borderId="135" xfId="52" applyFont="1" applyFill="1" applyBorder="1" applyAlignment="1" applyProtection="1">
      <alignment horizontal="distributed" vertical="center" shrinkToFit="1"/>
      <protection locked="0"/>
    </xf>
    <xf numFmtId="38" fontId="0" fillId="36" borderId="136" xfId="52" applyFont="1" applyFill="1" applyBorder="1" applyAlignment="1" applyProtection="1">
      <alignment horizontal="center" vertical="center"/>
      <protection/>
    </xf>
    <xf numFmtId="38" fontId="0" fillId="36" borderId="134" xfId="52" applyFont="1" applyFill="1" applyBorder="1" applyAlignment="1" applyProtection="1">
      <alignment horizontal="distributed" vertical="center"/>
      <protection/>
    </xf>
    <xf numFmtId="0" fontId="0" fillId="36" borderId="185" xfId="0" applyFont="1" applyFill="1" applyBorder="1" applyAlignment="1" applyProtection="1">
      <alignment horizontal="center" vertical="distributed" textRotation="255"/>
      <protection/>
    </xf>
    <xf numFmtId="38" fontId="0" fillId="36" borderId="185" xfId="52" applyFont="1" applyFill="1" applyBorder="1" applyAlignment="1" applyProtection="1">
      <alignment horizontal="center" vertical="distributed" textRotation="255"/>
      <protection/>
    </xf>
    <xf numFmtId="188" fontId="0" fillId="36" borderId="187" xfId="0" applyNumberFormat="1" applyFont="1" applyFill="1" applyBorder="1" applyAlignment="1" applyProtection="1">
      <alignment vertical="center"/>
      <protection/>
    </xf>
    <xf numFmtId="188" fontId="0" fillId="36" borderId="136" xfId="0" applyNumberFormat="1" applyFill="1" applyBorder="1" applyAlignment="1" applyProtection="1">
      <alignment horizontal="center" vertical="center"/>
      <protection/>
    </xf>
    <xf numFmtId="188" fontId="0" fillId="36" borderId="134" xfId="0" applyNumberFormat="1" applyFill="1" applyBorder="1" applyAlignment="1" applyProtection="1">
      <alignment vertical="center"/>
      <protection/>
    </xf>
    <xf numFmtId="188" fontId="0" fillId="36" borderId="188" xfId="0" applyNumberFormat="1" applyFont="1" applyFill="1" applyBorder="1" applyAlignment="1" applyProtection="1">
      <alignment vertical="center"/>
      <protection/>
    </xf>
    <xf numFmtId="188" fontId="0" fillId="34" borderId="135" xfId="0" applyNumberFormat="1" applyFont="1" applyFill="1" applyBorder="1" applyAlignment="1" applyProtection="1">
      <alignment vertical="center" shrinkToFit="1"/>
      <protection locked="0"/>
    </xf>
    <xf numFmtId="0" fontId="0" fillId="36" borderId="37" xfId="0" applyFill="1" applyBorder="1" applyAlignment="1" applyProtection="1">
      <alignment vertical="center" textRotation="255"/>
      <protection/>
    </xf>
    <xf numFmtId="188" fontId="0" fillId="36" borderId="134" xfId="0" applyNumberFormat="1" applyFill="1" applyBorder="1" applyAlignment="1" applyProtection="1">
      <alignment horizontal="distributed" vertical="center"/>
      <protection/>
    </xf>
    <xf numFmtId="188" fontId="0" fillId="36" borderId="117" xfId="0" applyNumberFormat="1" applyFill="1" applyBorder="1" applyAlignment="1" applyProtection="1">
      <alignment vertical="center"/>
      <protection/>
    </xf>
    <xf numFmtId="188" fontId="0" fillId="36" borderId="189" xfId="0" applyNumberFormat="1" applyFill="1" applyBorder="1" applyAlignment="1" applyProtection="1">
      <alignment vertical="center"/>
      <protection/>
    </xf>
    <xf numFmtId="188" fontId="0" fillId="34" borderId="133" xfId="0" applyNumberFormat="1" applyFill="1" applyBorder="1" applyAlignment="1" applyProtection="1">
      <alignment horizontal="center" vertical="center" shrinkToFit="1"/>
      <protection locked="0"/>
    </xf>
    <xf numFmtId="188" fontId="0" fillId="34" borderId="135" xfId="0" applyNumberFormat="1" applyFill="1" applyBorder="1" applyAlignment="1" applyProtection="1">
      <alignment horizontal="center" vertical="center" shrinkToFit="1"/>
      <protection locked="0"/>
    </xf>
    <xf numFmtId="188" fontId="0" fillId="34" borderId="135" xfId="0" applyNumberFormat="1" applyFill="1" applyBorder="1" applyAlignment="1" applyProtection="1">
      <alignment horizontal="distributed" vertical="center" shrinkToFit="1"/>
      <protection locked="0"/>
    </xf>
    <xf numFmtId="188" fontId="0" fillId="36" borderId="107" xfId="0" applyNumberFormat="1" applyFill="1" applyBorder="1" applyAlignment="1" applyProtection="1">
      <alignment horizontal="center" vertical="center"/>
      <protection/>
    </xf>
    <xf numFmtId="188" fontId="0" fillId="36" borderId="188" xfId="0" applyNumberFormat="1" applyFill="1" applyBorder="1" applyAlignment="1" applyProtection="1">
      <alignment vertical="center" textRotation="255" wrapText="1"/>
      <protection/>
    </xf>
    <xf numFmtId="188" fontId="0" fillId="36" borderId="185" xfId="0" applyNumberFormat="1" applyFont="1" applyFill="1" applyBorder="1" applyAlignment="1" applyProtection="1">
      <alignment vertical="center" textRotation="255"/>
      <protection/>
    </xf>
    <xf numFmtId="188" fontId="0" fillId="36" borderId="122" xfId="0" applyNumberFormat="1" applyFont="1" applyFill="1" applyBorder="1" applyAlignment="1" applyProtection="1">
      <alignment vertical="center"/>
      <protection/>
    </xf>
    <xf numFmtId="188" fontId="0" fillId="36" borderId="148" xfId="0" applyNumberFormat="1" applyFont="1" applyFill="1" applyBorder="1" applyAlignment="1" applyProtection="1">
      <alignment vertical="center"/>
      <protection/>
    </xf>
    <xf numFmtId="188" fontId="0" fillId="36" borderId="185" xfId="0" applyNumberFormat="1" applyFill="1" applyBorder="1" applyAlignment="1" applyProtection="1">
      <alignment vertical="center" textRotation="255"/>
      <protection/>
    </xf>
    <xf numFmtId="188" fontId="0" fillId="34" borderId="186" xfId="0" applyNumberFormat="1" applyFill="1" applyBorder="1" applyAlignment="1" applyProtection="1">
      <alignment horizontal="center" vertical="center" shrinkToFit="1"/>
      <protection locked="0"/>
    </xf>
    <xf numFmtId="188" fontId="0" fillId="34" borderId="149" xfId="0" applyNumberFormat="1" applyFill="1" applyBorder="1" applyAlignment="1" applyProtection="1">
      <alignment horizontal="center" vertical="center" shrinkToFit="1"/>
      <protection locked="0"/>
    </xf>
    <xf numFmtId="188" fontId="0" fillId="34" borderId="149" xfId="0" applyNumberFormat="1" applyFill="1" applyBorder="1" applyAlignment="1" applyProtection="1">
      <alignment horizontal="distributed" vertical="center" shrinkToFit="1"/>
      <protection locked="0"/>
    </xf>
    <xf numFmtId="188" fontId="0" fillId="36" borderId="143" xfId="0" applyNumberFormat="1" applyFill="1" applyBorder="1" applyAlignment="1" applyProtection="1">
      <alignment horizontal="center" vertical="center"/>
      <protection/>
    </xf>
    <xf numFmtId="188" fontId="0" fillId="36" borderId="129" xfId="0" applyNumberFormat="1" applyFill="1" applyBorder="1" applyAlignment="1" applyProtection="1">
      <alignment horizontal="center" vertical="center"/>
      <protection/>
    </xf>
    <xf numFmtId="188" fontId="0" fillId="36" borderId="131" xfId="0" applyNumberFormat="1" applyFill="1" applyBorder="1" applyAlignment="1" applyProtection="1">
      <alignment horizontal="center" vertical="center"/>
      <protection/>
    </xf>
    <xf numFmtId="188" fontId="0" fillId="36" borderId="100" xfId="0" applyNumberFormat="1" applyFill="1" applyBorder="1" applyAlignment="1" applyProtection="1">
      <alignment horizontal="center" vertical="center"/>
      <protection/>
    </xf>
    <xf numFmtId="188" fontId="0" fillId="36" borderId="100" xfId="0" applyNumberFormat="1" applyFill="1" applyBorder="1" applyAlignment="1" applyProtection="1">
      <alignment vertical="center"/>
      <protection/>
    </xf>
    <xf numFmtId="188" fontId="0" fillId="36" borderId="100" xfId="0" applyNumberFormat="1" applyFont="1" applyFill="1" applyBorder="1" applyAlignment="1" applyProtection="1">
      <alignment vertical="center"/>
      <protection/>
    </xf>
    <xf numFmtId="188" fontId="0" fillId="36" borderId="190" xfId="0" applyNumberFormat="1" applyFont="1" applyFill="1" applyBorder="1" applyAlignment="1" applyProtection="1">
      <alignment vertical="center"/>
      <protection/>
    </xf>
    <xf numFmtId="188" fontId="0" fillId="36" borderId="191" xfId="0" applyNumberFormat="1" applyFill="1" applyBorder="1" applyAlignment="1" applyProtection="1">
      <alignment horizontal="right" vertical="center"/>
      <protection/>
    </xf>
    <xf numFmtId="0" fontId="0" fillId="36" borderId="143" xfId="0" applyFill="1" applyBorder="1" applyAlignment="1" applyProtection="1">
      <alignment/>
      <protection/>
    </xf>
    <xf numFmtId="188" fontId="0" fillId="36" borderId="143" xfId="0" applyNumberFormat="1" applyFill="1" applyBorder="1" applyAlignment="1" applyProtection="1">
      <alignment vertical="center"/>
      <protection/>
    </xf>
    <xf numFmtId="0" fontId="0" fillId="36" borderId="143" xfId="0" applyFill="1" applyBorder="1" applyAlignment="1" applyProtection="1">
      <alignment vertical="center"/>
      <protection/>
    </xf>
    <xf numFmtId="188" fontId="0" fillId="36" borderId="150" xfId="0" applyNumberFormat="1" applyFill="1" applyBorder="1" applyAlignment="1" applyProtection="1">
      <alignment vertical="center"/>
      <protection/>
    </xf>
    <xf numFmtId="188" fontId="0" fillId="36" borderId="38" xfId="0" applyNumberFormat="1" applyFill="1" applyBorder="1" applyAlignment="1" applyProtection="1">
      <alignment horizontal="center" vertical="center"/>
      <protection/>
    </xf>
    <xf numFmtId="188" fontId="0" fillId="36" borderId="38" xfId="0" applyNumberFormat="1" applyFill="1" applyBorder="1" applyAlignment="1" applyProtection="1">
      <alignment horizontal="right" vertical="center"/>
      <protection/>
    </xf>
    <xf numFmtId="188" fontId="0" fillId="36" borderId="38" xfId="0" applyNumberFormat="1" applyFont="1" applyFill="1" applyBorder="1" applyAlignment="1" applyProtection="1">
      <alignment horizontal="left" vertical="center"/>
      <protection/>
    </xf>
    <xf numFmtId="188" fontId="0" fillId="36" borderId="37" xfId="0" applyNumberFormat="1" applyFont="1" applyFill="1" applyBorder="1" applyAlignment="1" applyProtection="1">
      <alignment vertical="center"/>
      <protection/>
    </xf>
    <xf numFmtId="0" fontId="0" fillId="36" borderId="0" xfId="0" applyFont="1" applyFill="1" applyAlignment="1" applyProtection="1">
      <alignment horizontal="right" vertical="center"/>
      <protection/>
    </xf>
    <xf numFmtId="178" fontId="3" fillId="0" borderId="0" xfId="0" applyNumberFormat="1" applyFont="1" applyFill="1" applyBorder="1" applyAlignment="1" applyProtection="1">
      <alignment horizontal="right" vertical="center"/>
      <protection/>
    </xf>
    <xf numFmtId="178" fontId="3" fillId="33" borderId="135" xfId="0" applyNumberFormat="1" applyFont="1" applyFill="1" applyBorder="1" applyAlignment="1" applyProtection="1">
      <alignment horizontal="right" vertical="center" shrinkToFit="1"/>
      <protection/>
    </xf>
    <xf numFmtId="178" fontId="3" fillId="33" borderId="176" xfId="0" applyNumberFormat="1" applyFont="1" applyFill="1" applyBorder="1" applyAlignment="1" applyProtection="1">
      <alignment horizontal="right" vertical="center" shrinkToFit="1"/>
      <protection/>
    </xf>
    <xf numFmtId="0" fontId="4" fillId="0" borderId="176"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textRotation="255"/>
      <protection/>
    </xf>
    <xf numFmtId="0" fontId="19" fillId="0" borderId="0" xfId="0" applyFont="1" applyFill="1" applyBorder="1" applyAlignment="1" applyProtection="1">
      <alignment horizontal="left" vertical="center"/>
      <protection/>
    </xf>
    <xf numFmtId="178" fontId="3" fillId="33" borderId="192" xfId="0" applyNumberFormat="1" applyFont="1" applyFill="1" applyBorder="1" applyAlignment="1" applyProtection="1">
      <alignment horizontal="right" vertical="center" shrinkToFit="1"/>
      <protection/>
    </xf>
    <xf numFmtId="178" fontId="3" fillId="34" borderId="31" xfId="0" applyNumberFormat="1" applyFont="1" applyFill="1" applyBorder="1" applyAlignment="1" applyProtection="1">
      <alignment horizontal="right" vertical="center" shrinkToFit="1"/>
      <protection locked="0"/>
    </xf>
    <xf numFmtId="178" fontId="3" fillId="33" borderId="30" xfId="0" applyNumberFormat="1" applyFont="1" applyFill="1" applyBorder="1" applyAlignment="1" applyProtection="1">
      <alignment horizontal="right" vertical="center" shrinkToFit="1"/>
      <protection/>
    </xf>
    <xf numFmtId="178" fontId="3" fillId="34" borderId="30" xfId="0" applyNumberFormat="1" applyFont="1" applyFill="1" applyBorder="1" applyAlignment="1" applyProtection="1">
      <alignment horizontal="right" vertical="center" shrinkToFit="1"/>
      <protection locked="0"/>
    </xf>
    <xf numFmtId="0" fontId="3" fillId="34" borderId="30" xfId="0" applyFont="1" applyFill="1" applyBorder="1" applyAlignment="1" applyProtection="1">
      <alignment horizontal="center" vertical="center" shrinkToFit="1"/>
      <protection locked="0"/>
    </xf>
    <xf numFmtId="0" fontId="3" fillId="34" borderId="30" xfId="0" applyFont="1" applyFill="1" applyBorder="1" applyAlignment="1" applyProtection="1">
      <alignment horizontal="left" vertical="center" shrinkToFit="1"/>
      <protection locked="0"/>
    </xf>
    <xf numFmtId="0" fontId="3" fillId="34" borderId="68" xfId="0" applyFont="1" applyFill="1" applyBorder="1" applyAlignment="1" applyProtection="1">
      <alignment horizontal="center" vertical="center" shrinkToFit="1"/>
      <protection locked="0"/>
    </xf>
    <xf numFmtId="178" fontId="3" fillId="33" borderId="10" xfId="0" applyNumberFormat="1" applyFont="1" applyFill="1" applyBorder="1" applyAlignment="1" applyProtection="1">
      <alignment horizontal="right" vertical="center" shrinkToFit="1"/>
      <protection/>
    </xf>
    <xf numFmtId="178" fontId="3" fillId="33" borderId="31" xfId="0" applyNumberFormat="1" applyFont="1" applyFill="1" applyBorder="1" applyAlignment="1" applyProtection="1">
      <alignment horizontal="right" vertical="center" shrinkToFit="1"/>
      <protection/>
    </xf>
    <xf numFmtId="178" fontId="3" fillId="33" borderId="22" xfId="0" applyNumberFormat="1" applyFont="1" applyFill="1" applyBorder="1" applyAlignment="1" applyProtection="1">
      <alignment horizontal="right" vertical="center" shrinkToFit="1"/>
      <protection/>
    </xf>
    <xf numFmtId="178" fontId="3" fillId="34" borderId="27" xfId="0" applyNumberFormat="1" applyFont="1" applyFill="1" applyBorder="1" applyAlignment="1" applyProtection="1">
      <alignment horizontal="right" vertical="center" shrinkToFit="1"/>
      <protection locked="0"/>
    </xf>
    <xf numFmtId="178" fontId="3" fillId="33" borderId="27" xfId="0" applyNumberFormat="1" applyFont="1" applyFill="1" applyBorder="1" applyAlignment="1" applyProtection="1">
      <alignment horizontal="right" vertical="center" shrinkToFit="1"/>
      <protection/>
    </xf>
    <xf numFmtId="178" fontId="3" fillId="34" borderId="193" xfId="0" applyNumberFormat="1" applyFont="1" applyFill="1" applyBorder="1" applyAlignment="1" applyProtection="1">
      <alignment horizontal="right" vertical="center" shrinkToFit="1"/>
      <protection locked="0"/>
    </xf>
    <xf numFmtId="178" fontId="3" fillId="34" borderId="194" xfId="0" applyNumberFormat="1" applyFont="1" applyFill="1" applyBorder="1" applyAlignment="1" applyProtection="1">
      <alignment horizontal="right" vertical="center" shrinkToFit="1"/>
      <protection locked="0"/>
    </xf>
    <xf numFmtId="0" fontId="3" fillId="34" borderId="194" xfId="0" applyFont="1" applyFill="1" applyBorder="1" applyAlignment="1" applyProtection="1">
      <alignment horizontal="center" vertical="center" shrinkToFit="1"/>
      <protection locked="0"/>
    </xf>
    <xf numFmtId="0" fontId="3" fillId="34" borderId="26" xfId="0" applyFont="1" applyFill="1" applyBorder="1" applyAlignment="1" applyProtection="1">
      <alignment horizontal="left" vertical="center" shrinkToFit="1"/>
      <protection locked="0"/>
    </xf>
    <xf numFmtId="0" fontId="3" fillId="34" borderId="66" xfId="0" applyFont="1" applyFill="1" applyBorder="1" applyAlignment="1" applyProtection="1">
      <alignment horizontal="center" vertical="center" shrinkToFit="1"/>
      <protection locked="0"/>
    </xf>
    <xf numFmtId="178" fontId="3" fillId="33" borderId="193" xfId="0" applyNumberFormat="1" applyFont="1" applyFill="1" applyBorder="1" applyAlignment="1" applyProtection="1">
      <alignment horizontal="right" vertical="center" shrinkToFit="1"/>
      <protection/>
    </xf>
    <xf numFmtId="0" fontId="3" fillId="34" borderId="195" xfId="0" applyFont="1" applyFill="1" applyBorder="1" applyAlignment="1" applyProtection="1">
      <alignment horizontal="center" vertical="center" shrinkToFit="1"/>
      <protection locked="0"/>
    </xf>
    <xf numFmtId="178" fontId="3" fillId="34" borderId="26" xfId="0" applyNumberFormat="1" applyFont="1" applyFill="1" applyBorder="1" applyAlignment="1" applyProtection="1">
      <alignment horizontal="right" vertical="center" shrinkToFit="1"/>
      <protection locked="0"/>
    </xf>
    <xf numFmtId="0" fontId="3" fillId="34" borderId="26" xfId="0" applyFont="1" applyFill="1" applyBorder="1" applyAlignment="1" applyProtection="1">
      <alignment horizontal="center" vertical="center" shrinkToFit="1"/>
      <protection locked="0"/>
    </xf>
    <xf numFmtId="0" fontId="3" fillId="34" borderId="71" xfId="0" applyFont="1" applyFill="1" applyBorder="1" applyAlignment="1" applyProtection="1">
      <alignment horizontal="left" vertical="center" shrinkToFit="1"/>
      <protection locked="0"/>
    </xf>
    <xf numFmtId="0" fontId="3" fillId="34" borderId="196"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5" fillId="0" borderId="53" xfId="0" applyFont="1" applyFill="1" applyBorder="1" applyAlignment="1" applyProtection="1">
      <alignment horizontal="center" vertical="center"/>
      <protection/>
    </xf>
    <xf numFmtId="0" fontId="5" fillId="0" borderId="197" xfId="0" applyFont="1" applyFill="1" applyBorder="1" applyAlignment="1" applyProtection="1">
      <alignment horizontal="center" vertical="center"/>
      <protection/>
    </xf>
    <xf numFmtId="0" fontId="5" fillId="0" borderId="198" xfId="0" applyFont="1" applyFill="1" applyBorder="1" applyAlignment="1" applyProtection="1">
      <alignment horizontal="center" vertical="center" wrapText="1"/>
      <protection/>
    </xf>
    <xf numFmtId="0" fontId="5" fillId="0" borderId="199" xfId="0" applyFont="1" applyFill="1" applyBorder="1" applyAlignment="1" applyProtection="1">
      <alignment horizontal="center" vertical="center" wrapText="1"/>
      <protection/>
    </xf>
    <xf numFmtId="0" fontId="5"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shrinkToFit="1"/>
      <protection/>
    </xf>
    <xf numFmtId="0" fontId="7" fillId="34" borderId="118" xfId="0" applyFont="1" applyFill="1" applyBorder="1" applyAlignment="1" applyProtection="1">
      <alignment horizontal="center" vertical="center" shrinkToFit="1"/>
      <protection locked="0"/>
    </xf>
    <xf numFmtId="0" fontId="7" fillId="0" borderId="101" xfId="0" applyFont="1" applyFill="1" applyBorder="1" applyAlignment="1" applyProtection="1">
      <alignment vertical="center" shrinkToFit="1"/>
      <protection/>
    </xf>
    <xf numFmtId="38" fontId="4" fillId="0" borderId="0" xfId="0" applyNumberFormat="1" applyFont="1" applyFill="1" applyAlignment="1" applyProtection="1">
      <alignment vertical="center" shrinkToFit="1"/>
      <protection/>
    </xf>
    <xf numFmtId="0" fontId="10" fillId="0" borderId="100" xfId="0" applyFont="1" applyFill="1" applyBorder="1" applyAlignment="1" applyProtection="1">
      <alignment horizontal="left" vertical="center" indent="1"/>
      <protection/>
    </xf>
    <xf numFmtId="0" fontId="10" fillId="0" borderId="100" xfId="0" applyFont="1" applyFill="1" applyBorder="1" applyAlignment="1" applyProtection="1">
      <alignment horizontal="left" vertical="center" indent="1"/>
      <protection/>
    </xf>
    <xf numFmtId="0" fontId="0" fillId="0" borderId="0" xfId="70" applyFont="1">
      <alignment vertical="center"/>
      <protection/>
    </xf>
    <xf numFmtId="49" fontId="0" fillId="0" borderId="91" xfId="70" applyNumberFormat="1" applyFont="1" applyBorder="1" applyAlignment="1">
      <alignment horizontal="center" vertical="center"/>
      <protection/>
    </xf>
    <xf numFmtId="0" fontId="0" fillId="0" borderId="91" xfId="70" applyNumberFormat="1" applyFont="1" applyBorder="1" applyAlignment="1">
      <alignment horizontal="center" vertical="center"/>
      <protection/>
    </xf>
    <xf numFmtId="49" fontId="0" fillId="0" borderId="10" xfId="70" applyNumberFormat="1" applyFont="1" applyBorder="1" applyAlignment="1">
      <alignment horizontal="center" vertical="center"/>
      <protection/>
    </xf>
    <xf numFmtId="0" fontId="0" fillId="0" borderId="10" xfId="70" applyNumberFormat="1" applyFont="1" applyBorder="1" applyAlignment="1">
      <alignment horizontal="center" vertical="center"/>
      <protection/>
    </xf>
    <xf numFmtId="49" fontId="0" fillId="37" borderId="10" xfId="70" applyNumberFormat="1" applyFont="1" applyFill="1" applyBorder="1" applyAlignment="1">
      <alignment horizontal="center" vertical="center"/>
      <protection/>
    </xf>
    <xf numFmtId="0" fontId="0" fillId="37" borderId="10" xfId="70" applyNumberFormat="1" applyFont="1" applyFill="1" applyBorder="1" applyAlignment="1">
      <alignment horizontal="center" vertical="center"/>
      <protection/>
    </xf>
    <xf numFmtId="57" fontId="0" fillId="0" borderId="0" xfId="70" applyNumberFormat="1" applyFont="1">
      <alignment vertical="center"/>
      <protection/>
    </xf>
    <xf numFmtId="49" fontId="0" fillId="0" borderId="10" xfId="70" applyNumberFormat="1" applyFont="1" applyFill="1" applyBorder="1" applyAlignment="1">
      <alignment horizontal="center" vertical="center"/>
      <protection/>
    </xf>
    <xf numFmtId="0" fontId="0" fillId="0" borderId="10" xfId="70" applyNumberFormat="1" applyFont="1" applyFill="1" applyBorder="1" applyAlignment="1">
      <alignment horizontal="center" vertical="center"/>
      <protection/>
    </xf>
    <xf numFmtId="0" fontId="0" fillId="0" borderId="0" xfId="70" applyFont="1" applyFill="1">
      <alignment vertical="center"/>
      <protection/>
    </xf>
    <xf numFmtId="57" fontId="0" fillId="0" borderId="0" xfId="70" applyNumberFormat="1" applyFont="1" applyFill="1">
      <alignment vertical="center"/>
      <protection/>
    </xf>
    <xf numFmtId="49" fontId="0" fillId="37" borderId="78" xfId="71" applyNumberFormat="1" applyFont="1" applyFill="1" applyBorder="1" applyAlignment="1">
      <alignment horizontal="center" vertical="center"/>
      <protection/>
    </xf>
    <xf numFmtId="49" fontId="21" fillId="38" borderId="148" xfId="71" applyNumberFormat="1" applyFont="1" applyFill="1" applyBorder="1" applyAlignment="1">
      <alignment horizontal="center" vertical="center"/>
      <protection/>
    </xf>
    <xf numFmtId="0" fontId="10" fillId="0" borderId="190" xfId="0" applyFont="1" applyFill="1" applyBorder="1" applyAlignment="1" applyProtection="1">
      <alignment horizontal="left" vertical="center" indent="1"/>
      <protection/>
    </xf>
    <xf numFmtId="0" fontId="61" fillId="33" borderId="42"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3" fillId="0" borderId="190" xfId="0" applyFont="1" applyFill="1" applyBorder="1" applyAlignment="1" applyProtection="1">
      <alignment horizontal="center" vertical="center"/>
      <protection/>
    </xf>
    <xf numFmtId="181" fontId="3" fillId="0" borderId="109" xfId="0" applyNumberFormat="1" applyFont="1" applyFill="1" applyBorder="1" applyAlignment="1" applyProtection="1" quotePrefix="1">
      <alignment horizontal="center" vertical="center" wrapText="1"/>
      <protection/>
    </xf>
    <xf numFmtId="0" fontId="3" fillId="0" borderId="38" xfId="0" applyFont="1" applyFill="1" applyBorder="1" applyAlignment="1" applyProtection="1" quotePrefix="1">
      <alignment horizontal="center" vertical="center"/>
      <protection/>
    </xf>
    <xf numFmtId="181" fontId="61" fillId="0" borderId="23" xfId="0" applyNumberFormat="1" applyFont="1" applyFill="1" applyBorder="1" applyAlignment="1" applyProtection="1">
      <alignment vertical="center" shrinkToFit="1"/>
      <protection locked="0"/>
    </xf>
    <xf numFmtId="181" fontId="61" fillId="0" borderId="29" xfId="0" applyNumberFormat="1" applyFont="1" applyFill="1" applyBorder="1" applyAlignment="1" applyProtection="1">
      <alignment vertical="center" shrinkToFit="1"/>
      <protection locked="0"/>
    </xf>
    <xf numFmtId="181" fontId="61" fillId="0" borderId="33" xfId="0" applyNumberFormat="1" applyFont="1" applyFill="1" applyBorder="1" applyAlignment="1" applyProtection="1">
      <alignment vertical="center" shrinkToFit="1"/>
      <protection locked="0"/>
    </xf>
    <xf numFmtId="181" fontId="3" fillId="0" borderId="43" xfId="69" applyNumberFormat="1" applyFont="1" applyFill="1" applyBorder="1" applyAlignment="1" applyProtection="1">
      <alignment horizontal="center" vertical="center" wrapText="1"/>
      <protection/>
    </xf>
    <xf numFmtId="181" fontId="3" fillId="0" borderId="37" xfId="69" applyNumberFormat="1" applyFont="1" applyFill="1" applyBorder="1" applyAlignment="1" applyProtection="1" quotePrefix="1">
      <alignment horizontal="center" vertical="center"/>
      <protection/>
    </xf>
    <xf numFmtId="181" fontId="3" fillId="0" borderId="44" xfId="69" applyNumberFormat="1" applyFont="1" applyFill="1" applyBorder="1" applyAlignment="1" applyProtection="1">
      <alignment horizontal="center" vertical="center"/>
      <protection/>
    </xf>
    <xf numFmtId="181" fontId="3" fillId="0" borderId="43" xfId="69" applyNumberFormat="1" applyFont="1" applyFill="1" applyBorder="1" applyAlignment="1" applyProtection="1" quotePrefix="1">
      <alignment horizontal="center" vertical="center"/>
      <protection/>
    </xf>
    <xf numFmtId="181" fontId="3" fillId="0" borderId="38" xfId="69" applyNumberFormat="1" applyFont="1" applyFill="1" applyBorder="1" applyAlignment="1" applyProtection="1" quotePrefix="1">
      <alignment horizontal="center" vertical="center"/>
      <protection/>
    </xf>
    <xf numFmtId="181" fontId="3" fillId="0" borderId="44" xfId="69" applyNumberFormat="1" applyFont="1" applyFill="1" applyBorder="1" applyAlignment="1" applyProtection="1" quotePrefix="1">
      <alignment horizontal="center" vertical="center"/>
      <protection/>
    </xf>
    <xf numFmtId="181" fontId="3" fillId="0" borderId="38" xfId="69" applyNumberFormat="1" applyFont="1" applyFill="1" applyBorder="1" applyAlignment="1" applyProtection="1">
      <alignment horizontal="center" vertical="center" wrapText="1"/>
      <protection/>
    </xf>
    <xf numFmtId="181" fontId="3" fillId="0" borderId="43" xfId="69" applyNumberFormat="1" applyFont="1" applyFill="1" applyBorder="1" applyAlignment="1" applyProtection="1" quotePrefix="1">
      <alignment horizontal="center" vertical="center" wrapText="1"/>
      <protection/>
    </xf>
    <xf numFmtId="181" fontId="3" fillId="0" borderId="45" xfId="69" applyNumberFormat="1" applyFont="1" applyFill="1" applyBorder="1" applyAlignment="1" applyProtection="1" quotePrefix="1">
      <alignment horizontal="center" vertical="center" wrapText="1"/>
      <protection/>
    </xf>
    <xf numFmtId="181" fontId="3" fillId="0" borderId="46" xfId="69" applyNumberFormat="1" applyFont="1" applyFill="1" applyBorder="1" applyAlignment="1" applyProtection="1" quotePrefix="1">
      <alignment horizontal="center" vertical="center" wrapText="1"/>
      <protection/>
    </xf>
    <xf numFmtId="181" fontId="3" fillId="0" borderId="37" xfId="69" applyNumberFormat="1" applyFont="1" applyFill="1" applyBorder="1" applyAlignment="1" applyProtection="1">
      <alignment horizontal="center" vertical="center"/>
      <protection/>
    </xf>
    <xf numFmtId="181" fontId="3" fillId="0" borderId="38" xfId="69" applyNumberFormat="1" applyFont="1" applyFill="1" applyBorder="1" applyAlignment="1" applyProtection="1">
      <alignment horizontal="center" vertical="center"/>
      <protection/>
    </xf>
    <xf numFmtId="181" fontId="3" fillId="0" borderId="47" xfId="69" applyNumberFormat="1" applyFont="1" applyFill="1" applyBorder="1" applyAlignment="1" applyProtection="1">
      <alignment horizontal="center" vertical="center"/>
      <protection/>
    </xf>
    <xf numFmtId="181" fontId="3" fillId="0" borderId="48" xfId="69" applyNumberFormat="1" applyFont="1" applyFill="1" applyBorder="1" applyAlignment="1" applyProtection="1">
      <alignment horizontal="center" vertical="center"/>
      <protection/>
    </xf>
    <xf numFmtId="181" fontId="3" fillId="0" borderId="43" xfId="69" applyNumberFormat="1" applyFont="1" applyFill="1" applyBorder="1" applyAlignment="1" applyProtection="1">
      <alignment horizontal="center" vertical="center"/>
      <protection/>
    </xf>
    <xf numFmtId="181" fontId="3" fillId="0" borderId="49" xfId="69" applyNumberFormat="1" applyFont="1" applyFill="1" applyBorder="1" applyAlignment="1" applyProtection="1" quotePrefix="1">
      <alignment horizontal="center" vertical="center" wrapText="1"/>
      <protection/>
    </xf>
    <xf numFmtId="181" fontId="3" fillId="0" borderId="120" xfId="69" applyNumberFormat="1" applyFont="1" applyFill="1" applyBorder="1" applyAlignment="1" applyProtection="1">
      <alignment horizontal="center" vertical="center" wrapText="1"/>
      <protection/>
    </xf>
    <xf numFmtId="181" fontId="4" fillId="0" borderId="38" xfId="69" applyNumberFormat="1" applyFont="1" applyFill="1" applyBorder="1" applyAlignment="1" applyProtection="1">
      <alignment horizontal="center" vertical="center"/>
      <protection/>
    </xf>
    <xf numFmtId="181" fontId="3" fillId="0" borderId="45" xfId="69" applyNumberFormat="1" applyFont="1" applyFill="1" applyBorder="1" applyAlignment="1" applyProtection="1">
      <alignment horizontal="center" vertical="center"/>
      <protection/>
    </xf>
    <xf numFmtId="181" fontId="3" fillId="0" borderId="190" xfId="69" applyNumberFormat="1" applyFont="1" applyFill="1" applyBorder="1" applyAlignment="1" applyProtection="1">
      <alignment horizontal="center" vertical="center"/>
      <protection/>
    </xf>
    <xf numFmtId="181" fontId="3" fillId="0" borderId="120" xfId="69" applyNumberFormat="1" applyFont="1" applyFill="1" applyBorder="1" applyAlignment="1" applyProtection="1">
      <alignment horizontal="center" vertical="center"/>
      <protection/>
    </xf>
    <xf numFmtId="181" fontId="3" fillId="0" borderId="100" xfId="69" applyNumberFormat="1" applyFont="1" applyFill="1" applyBorder="1" applyAlignment="1" applyProtection="1">
      <alignment horizontal="center" vertical="center" wrapText="1"/>
      <protection/>
    </xf>
    <xf numFmtId="181" fontId="3" fillId="0" borderId="35" xfId="69" applyNumberFormat="1" applyFont="1" applyFill="1" applyBorder="1" applyAlignment="1" applyProtection="1">
      <alignment horizontal="center" vertical="center"/>
      <protection/>
    </xf>
    <xf numFmtId="181" fontId="3" fillId="0" borderId="34" xfId="69" applyNumberFormat="1" applyFont="1" applyFill="1" applyBorder="1" applyAlignment="1" applyProtection="1">
      <alignment horizontal="center" vertical="center" wrapText="1"/>
      <protection/>
    </xf>
    <xf numFmtId="181" fontId="3" fillId="0" borderId="35" xfId="69" applyNumberFormat="1" applyFont="1" applyFill="1" applyBorder="1" applyAlignment="1" applyProtection="1">
      <alignment horizontal="center" vertical="center" wrapText="1"/>
      <protection/>
    </xf>
    <xf numFmtId="181" fontId="3" fillId="0" borderId="120" xfId="52" applyNumberFormat="1" applyFont="1" applyFill="1" applyBorder="1" applyAlignment="1" applyProtection="1">
      <alignment horizontal="center" vertical="center" wrapText="1"/>
      <protection/>
    </xf>
    <xf numFmtId="181" fontId="3" fillId="0" borderId="100" xfId="52" applyNumberFormat="1" applyFont="1" applyFill="1" applyBorder="1" applyAlignment="1" applyProtection="1">
      <alignment horizontal="center" vertical="center"/>
      <protection/>
    </xf>
    <xf numFmtId="181" fontId="3" fillId="0" borderId="79" xfId="69" applyNumberFormat="1" applyFont="1" applyFill="1" applyBorder="1" applyAlignment="1" applyProtection="1">
      <alignment horizontal="center" vertical="center" wrapText="1"/>
      <protection/>
    </xf>
    <xf numFmtId="181" fontId="3" fillId="0" borderId="80" xfId="69" applyNumberFormat="1" applyFont="1" applyFill="1" applyBorder="1" applyAlignment="1" applyProtection="1">
      <alignment horizontal="center" vertical="center" wrapText="1"/>
      <protection/>
    </xf>
    <xf numFmtId="181" fontId="3" fillId="0" borderId="102" xfId="69" applyNumberFormat="1" applyFont="1" applyFill="1" applyBorder="1" applyAlignment="1" applyProtection="1">
      <alignment horizontal="center" vertical="center" wrapText="1"/>
      <protection/>
    </xf>
    <xf numFmtId="181" fontId="3" fillId="0" borderId="111" xfId="69" applyNumberFormat="1" applyFont="1" applyFill="1" applyBorder="1" applyAlignment="1" applyProtection="1">
      <alignment horizontal="center" vertical="center" wrapText="1"/>
      <protection/>
    </xf>
    <xf numFmtId="181" fontId="62" fillId="0" borderId="0" xfId="69" applyNumberFormat="1" applyFont="1">
      <alignment vertical="center"/>
      <protection/>
    </xf>
    <xf numFmtId="181" fontId="3" fillId="0" borderId="200" xfId="69" applyNumberFormat="1" applyFont="1" applyFill="1" applyBorder="1" applyAlignment="1" applyProtection="1">
      <alignment horizontal="center" vertical="center"/>
      <protection/>
    </xf>
    <xf numFmtId="181" fontId="3" fillId="0" borderId="33" xfId="69" applyNumberFormat="1" applyFont="1" applyFill="1" applyBorder="1" applyAlignment="1" applyProtection="1">
      <alignment horizontal="center" vertical="center" wrapText="1"/>
      <protection/>
    </xf>
    <xf numFmtId="181" fontId="3" fillId="0" borderId="201" xfId="69" applyNumberFormat="1" applyFont="1" applyFill="1" applyBorder="1" applyAlignment="1" applyProtection="1">
      <alignment horizontal="center" vertical="center"/>
      <protection/>
    </xf>
    <xf numFmtId="181" fontId="3" fillId="0" borderId="202" xfId="69" applyNumberFormat="1" applyFont="1" applyFill="1" applyBorder="1" applyAlignment="1" applyProtection="1">
      <alignment horizontal="center" vertical="center"/>
      <protection/>
    </xf>
    <xf numFmtId="181" fontId="3" fillId="0" borderId="34" xfId="69" applyNumberFormat="1" applyFont="1" applyFill="1" applyBorder="1" applyAlignment="1" applyProtection="1">
      <alignment horizontal="center" vertical="center"/>
      <protection/>
    </xf>
    <xf numFmtId="181" fontId="3" fillId="0" borderId="36" xfId="69" applyNumberFormat="1" applyFont="1" applyFill="1" applyBorder="1" applyAlignment="1" applyProtection="1">
      <alignment horizontal="center" vertical="center" wrapText="1"/>
      <protection/>
    </xf>
    <xf numFmtId="181" fontId="3" fillId="0" borderId="110" xfId="69" applyNumberFormat="1" applyFont="1" applyFill="1" applyBorder="1" applyAlignment="1" applyProtection="1">
      <alignment horizontal="center" vertical="center"/>
      <protection/>
    </xf>
    <xf numFmtId="181" fontId="3" fillId="0" borderId="100" xfId="69" applyNumberFormat="1" applyFont="1" applyFill="1" applyBorder="1" applyAlignment="1" applyProtection="1">
      <alignment horizontal="center" vertical="center"/>
      <protection/>
    </xf>
    <xf numFmtId="181" fontId="3" fillId="0" borderId="38" xfId="69" applyNumberFormat="1" applyFont="1" applyFill="1" applyBorder="1" applyAlignment="1" applyProtection="1">
      <alignment horizontal="center" vertical="center" shrinkToFit="1"/>
      <protection/>
    </xf>
    <xf numFmtId="181" fontId="3" fillId="0" borderId="100" xfId="69" applyNumberFormat="1" applyFont="1" applyFill="1" applyBorder="1" applyAlignment="1" applyProtection="1">
      <alignment horizontal="center" vertical="center" shrinkToFit="1"/>
      <protection/>
    </xf>
    <xf numFmtId="181" fontId="3" fillId="0" borderId="38" xfId="69" applyNumberFormat="1" applyFont="1" applyFill="1" applyBorder="1" applyAlignment="1" applyProtection="1">
      <alignment horizontal="center" vertical="center" wrapText="1" shrinkToFit="1"/>
      <protection/>
    </xf>
    <xf numFmtId="181" fontId="5" fillId="0" borderId="38" xfId="69" applyNumberFormat="1" applyFont="1" applyFill="1" applyBorder="1" applyAlignment="1" applyProtection="1">
      <alignment horizontal="center" vertical="center" shrinkToFit="1"/>
      <protection/>
    </xf>
    <xf numFmtId="181" fontId="6" fillId="0" borderId="38" xfId="69" applyNumberFormat="1" applyFont="1" applyFill="1" applyBorder="1" applyAlignment="1" applyProtection="1">
      <alignment horizontal="center" vertical="center" shrinkToFit="1"/>
      <protection/>
    </xf>
    <xf numFmtId="181" fontId="5" fillId="0" borderId="38" xfId="69" applyNumberFormat="1" applyFont="1" applyFill="1" applyBorder="1" applyAlignment="1" applyProtection="1">
      <alignment horizontal="center" vertical="center" wrapText="1" shrinkToFit="1"/>
      <protection/>
    </xf>
    <xf numFmtId="194" fontId="5" fillId="0" borderId="38" xfId="69" applyNumberFormat="1" applyFont="1" applyFill="1" applyBorder="1" applyAlignment="1" applyProtection="1">
      <alignment horizontal="center" vertical="center" shrinkToFit="1"/>
      <protection/>
    </xf>
    <xf numFmtId="181" fontId="3" fillId="0" borderId="100" xfId="69" applyNumberFormat="1" applyFont="1" applyFill="1" applyBorder="1" applyAlignment="1" applyProtection="1">
      <alignment horizontal="center" vertical="center" wrapText="1" shrinkToFit="1"/>
      <protection/>
    </xf>
    <xf numFmtId="181" fontId="5" fillId="0" borderId="100" xfId="69" applyNumberFormat="1" applyFont="1" applyFill="1" applyBorder="1" applyAlignment="1" applyProtection="1">
      <alignment horizontal="center" vertical="center" shrinkToFit="1"/>
      <protection/>
    </xf>
    <xf numFmtId="181" fontId="6" fillId="0" borderId="100" xfId="69" applyNumberFormat="1" applyFont="1" applyFill="1" applyBorder="1" applyAlignment="1" applyProtection="1">
      <alignment horizontal="center" vertical="center" shrinkToFit="1"/>
      <protection/>
    </xf>
    <xf numFmtId="181" fontId="5" fillId="0" borderId="100" xfId="69" applyNumberFormat="1" applyFont="1" applyFill="1" applyBorder="1" applyAlignment="1" applyProtection="1">
      <alignment horizontal="center" vertical="center" wrapText="1" shrinkToFit="1"/>
      <protection/>
    </xf>
    <xf numFmtId="194" fontId="5" fillId="0" borderId="100" xfId="69" applyNumberFormat="1" applyFont="1" applyFill="1" applyBorder="1" applyAlignment="1" applyProtection="1">
      <alignment horizontal="center" vertical="center" shrinkToFit="1"/>
      <protection/>
    </xf>
    <xf numFmtId="181" fontId="3" fillId="0" borderId="38" xfId="52" applyNumberFormat="1" applyFont="1" applyFill="1" applyBorder="1" applyAlignment="1" applyProtection="1">
      <alignment horizontal="center" vertical="center" wrapText="1" shrinkToFit="1"/>
      <protection/>
    </xf>
    <xf numFmtId="181" fontId="3" fillId="0" borderId="38" xfId="52" applyNumberFormat="1" applyFont="1" applyFill="1" applyBorder="1" applyAlignment="1" applyProtection="1">
      <alignment horizontal="center" vertical="center"/>
      <protection/>
    </xf>
    <xf numFmtId="181" fontId="3" fillId="0" borderId="100" xfId="52" applyNumberFormat="1" applyFont="1" applyFill="1" applyBorder="1" applyAlignment="1" applyProtection="1">
      <alignment horizontal="center" vertical="center" wrapText="1" shrinkToFit="1"/>
      <protection/>
    </xf>
    <xf numFmtId="181" fontId="5" fillId="0" borderId="38" xfId="69" applyNumberFormat="1" applyFont="1" applyFill="1" applyBorder="1" applyAlignment="1" applyProtection="1">
      <alignment horizontal="center" vertical="center" wrapText="1"/>
      <protection/>
    </xf>
    <xf numFmtId="181" fontId="5" fillId="0" borderId="39" xfId="69" applyNumberFormat="1" applyFont="1" applyFill="1" applyBorder="1" applyAlignment="1" applyProtection="1">
      <alignment horizontal="center" vertical="center" wrapText="1"/>
      <protection/>
    </xf>
    <xf numFmtId="181" fontId="5" fillId="0" borderId="100" xfId="69" applyNumberFormat="1" applyFont="1" applyFill="1" applyBorder="1" applyAlignment="1" applyProtection="1">
      <alignment horizontal="center" vertical="center" wrapText="1"/>
      <protection/>
    </xf>
    <xf numFmtId="181" fontId="10" fillId="0" borderId="37" xfId="69" applyNumberFormat="1" applyFont="1" applyFill="1" applyBorder="1" applyAlignment="1" applyProtection="1">
      <alignment horizontal="left" vertical="center"/>
      <protection/>
    </xf>
    <xf numFmtId="181" fontId="10" fillId="0" borderId="39" xfId="69" applyNumberFormat="1" applyFont="1" applyFill="1" applyBorder="1" applyAlignment="1" applyProtection="1">
      <alignment horizontal="right" vertical="center"/>
      <protection/>
    </xf>
    <xf numFmtId="181" fontId="42" fillId="0" borderId="0" xfId="69" applyNumberFormat="1" applyFont="1" applyFill="1" applyBorder="1" applyAlignment="1" applyProtection="1">
      <alignment vertical="center"/>
      <protection/>
    </xf>
    <xf numFmtId="181" fontId="10" fillId="0" borderId="190" xfId="69" applyNumberFormat="1" applyFont="1" applyFill="1" applyBorder="1" applyAlignment="1" applyProtection="1">
      <alignment horizontal="left" vertical="center"/>
      <protection/>
    </xf>
    <xf numFmtId="181" fontId="3" fillId="0" borderId="203" xfId="69" applyNumberFormat="1" applyFont="1" applyFill="1" applyBorder="1" applyAlignment="1" applyProtection="1">
      <alignment horizontal="center" vertical="center"/>
      <protection/>
    </xf>
    <xf numFmtId="181" fontId="10" fillId="0" borderId="204" xfId="69" applyNumberFormat="1" applyFont="1" applyFill="1" applyBorder="1" applyAlignment="1" applyProtection="1">
      <alignment horizontal="left" vertical="center" indent="1"/>
      <protection/>
    </xf>
    <xf numFmtId="181" fontId="3" fillId="0" borderId="143" xfId="69" applyNumberFormat="1" applyFont="1" applyFill="1" applyBorder="1" applyAlignment="1" applyProtection="1">
      <alignment vertical="center" wrapText="1"/>
      <protection/>
    </xf>
    <xf numFmtId="181" fontId="3" fillId="0" borderId="142" xfId="69" applyNumberFormat="1" applyFont="1" applyFill="1" applyBorder="1" applyAlignment="1" applyProtection="1">
      <alignment vertical="center" wrapText="1"/>
      <protection/>
    </xf>
    <xf numFmtId="181" fontId="3" fillId="0" borderId="46" xfId="69" applyNumberFormat="1" applyFont="1" applyFill="1" applyBorder="1" applyAlignment="1" applyProtection="1">
      <alignment horizontal="center" vertical="center" wrapText="1"/>
      <protection/>
    </xf>
    <xf numFmtId="181" fontId="3" fillId="0" borderId="43" xfId="52" applyNumberFormat="1" applyFont="1" applyFill="1" applyBorder="1" applyAlignment="1" applyProtection="1" quotePrefix="1">
      <alignment horizontal="center" vertical="center" wrapText="1"/>
      <protection/>
    </xf>
    <xf numFmtId="181" fontId="3" fillId="0" borderId="39" xfId="52" applyNumberFormat="1" applyFont="1" applyFill="1" applyBorder="1" applyAlignment="1" applyProtection="1">
      <alignment horizontal="center" vertical="center"/>
      <protection/>
    </xf>
    <xf numFmtId="181" fontId="3" fillId="0" borderId="81" xfId="69" applyNumberFormat="1" applyFont="1" applyFill="1" applyBorder="1" applyAlignment="1" applyProtection="1" quotePrefix="1">
      <alignment horizontal="center" vertical="center" wrapText="1"/>
      <protection/>
    </xf>
    <xf numFmtId="181" fontId="4" fillId="0" borderId="0" xfId="69" applyNumberFormat="1" applyFont="1" applyFill="1" applyBorder="1" applyAlignment="1" applyProtection="1">
      <alignment horizontal="center" vertical="center"/>
      <protection/>
    </xf>
    <xf numFmtId="181" fontId="3" fillId="0" borderId="74" xfId="52" applyNumberFormat="1" applyFont="1" applyFill="1" applyBorder="1" applyAlignment="1" applyProtection="1">
      <alignment horizontal="center" vertical="center" wrapText="1"/>
      <protection/>
    </xf>
    <xf numFmtId="181" fontId="42" fillId="0" borderId="0" xfId="69" applyNumberFormat="1">
      <alignment vertical="center"/>
      <protection/>
    </xf>
    <xf numFmtId="194" fontId="42" fillId="0" borderId="0" xfId="69" applyNumberFormat="1">
      <alignment vertical="center"/>
      <protection/>
    </xf>
    <xf numFmtId="194" fontId="10" fillId="0" borderId="39" xfId="69" applyNumberFormat="1" applyFont="1" applyFill="1" applyBorder="1" applyAlignment="1" applyProtection="1">
      <alignment horizontal="right" vertical="center"/>
      <protection/>
    </xf>
    <xf numFmtId="180" fontId="3" fillId="0" borderId="38" xfId="69" applyNumberFormat="1" applyFont="1" applyFill="1" applyBorder="1" applyAlignment="1" applyProtection="1">
      <alignment horizontal="center" vertical="center"/>
      <protection/>
    </xf>
    <xf numFmtId="180" fontId="3" fillId="0" borderId="100" xfId="69" applyNumberFormat="1" applyFont="1" applyFill="1" applyBorder="1" applyAlignment="1" applyProtection="1">
      <alignment horizontal="center" vertical="center"/>
      <protection/>
    </xf>
    <xf numFmtId="180" fontId="3" fillId="0" borderId="43" xfId="69" applyNumberFormat="1" applyFont="1" applyFill="1" applyBorder="1" applyAlignment="1" applyProtection="1" quotePrefix="1">
      <alignment horizontal="center" vertical="center" wrapText="1"/>
      <protection/>
    </xf>
    <xf numFmtId="180" fontId="42" fillId="0" borderId="0" xfId="69" applyNumberFormat="1">
      <alignment vertical="center"/>
      <protection/>
    </xf>
    <xf numFmtId="181" fontId="62" fillId="33" borderId="67" xfId="69" applyNumberFormat="1" applyFont="1" applyFill="1" applyBorder="1" applyAlignment="1">
      <alignment vertical="center" shrinkToFit="1"/>
      <protection/>
    </xf>
    <xf numFmtId="181" fontId="62" fillId="33" borderId="30" xfId="69" applyNumberFormat="1" applyFont="1" applyFill="1" applyBorder="1" applyAlignment="1">
      <alignment vertical="center" shrinkToFit="1"/>
      <protection/>
    </xf>
    <xf numFmtId="181" fontId="62" fillId="33" borderId="73" xfId="69" applyNumberFormat="1" applyFont="1" applyFill="1" applyBorder="1" applyAlignment="1">
      <alignment vertical="center" shrinkToFit="1"/>
      <protection/>
    </xf>
    <xf numFmtId="194" fontId="62" fillId="33" borderId="30" xfId="69" applyNumberFormat="1" applyFont="1" applyFill="1" applyBorder="1" applyAlignment="1">
      <alignment vertical="center" shrinkToFit="1"/>
      <protection/>
    </xf>
    <xf numFmtId="194" fontId="62" fillId="33" borderId="73" xfId="69" applyNumberFormat="1" applyFont="1" applyFill="1" applyBorder="1" applyAlignment="1">
      <alignment vertical="center" shrinkToFit="1"/>
      <protection/>
    </xf>
    <xf numFmtId="181" fontId="62" fillId="33" borderId="29" xfId="69" applyNumberFormat="1" applyFont="1" applyFill="1" applyBorder="1" applyAlignment="1">
      <alignment vertical="center" shrinkToFit="1"/>
      <protection/>
    </xf>
    <xf numFmtId="180" fontId="62" fillId="33" borderId="30" xfId="69" applyNumberFormat="1" applyFont="1" applyFill="1" applyBorder="1" applyAlignment="1">
      <alignment vertical="center" shrinkToFit="1"/>
      <protection/>
    </xf>
    <xf numFmtId="181" fontId="62" fillId="33" borderId="69" xfId="69" applyNumberFormat="1" applyFont="1" applyFill="1" applyBorder="1" applyAlignment="1">
      <alignment vertical="center" shrinkToFit="1"/>
      <protection/>
    </xf>
    <xf numFmtId="181" fontId="62" fillId="33" borderId="34" xfId="69" applyNumberFormat="1" applyFont="1" applyFill="1" applyBorder="1" applyAlignment="1">
      <alignment vertical="center" shrinkToFit="1"/>
      <protection/>
    </xf>
    <xf numFmtId="181" fontId="62" fillId="33" borderId="74" xfId="69" applyNumberFormat="1" applyFont="1" applyFill="1" applyBorder="1" applyAlignment="1">
      <alignment vertical="center" shrinkToFit="1"/>
      <protection/>
    </xf>
    <xf numFmtId="194" fontId="62" fillId="33" borderId="34" xfId="69" applyNumberFormat="1" applyFont="1" applyFill="1" applyBorder="1" applyAlignment="1">
      <alignment vertical="center" shrinkToFit="1"/>
      <protection/>
    </xf>
    <xf numFmtId="194" fontId="62" fillId="33" borderId="74" xfId="69" applyNumberFormat="1" applyFont="1" applyFill="1" applyBorder="1" applyAlignment="1">
      <alignment vertical="center" shrinkToFit="1"/>
      <protection/>
    </xf>
    <xf numFmtId="181" fontId="62" fillId="33" borderId="33" xfId="69" applyNumberFormat="1" applyFont="1" applyFill="1" applyBorder="1" applyAlignment="1">
      <alignment vertical="center" shrinkToFit="1"/>
      <protection/>
    </xf>
    <xf numFmtId="180" fontId="62" fillId="33" borderId="34" xfId="69" applyNumberFormat="1" applyFont="1" applyFill="1" applyBorder="1" applyAlignment="1">
      <alignment vertical="center" shrinkToFit="1"/>
      <protection/>
    </xf>
    <xf numFmtId="181" fontId="62" fillId="33" borderId="67" xfId="69" applyNumberFormat="1" applyFont="1" applyFill="1" applyBorder="1" applyAlignment="1">
      <alignment vertical="center"/>
      <protection/>
    </xf>
    <xf numFmtId="181" fontId="62" fillId="33" borderId="30" xfId="69" applyNumberFormat="1" applyFont="1" applyFill="1" applyBorder="1" applyAlignment="1">
      <alignment vertical="center"/>
      <protection/>
    </xf>
    <xf numFmtId="181" fontId="62" fillId="33" borderId="73" xfId="69" applyNumberFormat="1" applyFont="1" applyFill="1" applyBorder="1" applyAlignment="1">
      <alignment vertical="center"/>
      <protection/>
    </xf>
    <xf numFmtId="181" fontId="62" fillId="33" borderId="69" xfId="69" applyNumberFormat="1" applyFont="1" applyFill="1" applyBorder="1" applyAlignment="1">
      <alignment vertical="center"/>
      <protection/>
    </xf>
    <xf numFmtId="181" fontId="62" fillId="33" borderId="34" xfId="69" applyNumberFormat="1" applyFont="1" applyFill="1" applyBorder="1" applyAlignment="1">
      <alignment vertical="center"/>
      <protection/>
    </xf>
    <xf numFmtId="181" fontId="62" fillId="33" borderId="74" xfId="69" applyNumberFormat="1" applyFont="1" applyFill="1" applyBorder="1" applyAlignment="1">
      <alignment vertical="center"/>
      <protection/>
    </xf>
    <xf numFmtId="49" fontId="4" fillId="33" borderId="126" xfId="67" applyNumberFormat="1" applyFont="1" applyFill="1" applyBorder="1" applyAlignment="1" applyProtection="1">
      <alignment vertical="center"/>
      <protection/>
    </xf>
    <xf numFmtId="49" fontId="4" fillId="33" borderId="126" xfId="68" applyNumberFormat="1" applyFont="1" applyFill="1" applyBorder="1" applyAlignment="1" applyProtection="1">
      <alignment vertical="center"/>
      <protection/>
    </xf>
    <xf numFmtId="0" fontId="10" fillId="0" borderId="40" xfId="0" applyFont="1" applyFill="1" applyBorder="1" applyAlignment="1" applyProtection="1">
      <alignment horizontal="left" vertical="center"/>
      <protection/>
    </xf>
    <xf numFmtId="181" fontId="10" fillId="0" borderId="37" xfId="69" applyNumberFormat="1" applyFont="1" applyFill="1" applyBorder="1" applyAlignment="1" applyProtection="1">
      <alignment horizontal="left" vertical="center"/>
      <protection/>
    </xf>
    <xf numFmtId="194" fontId="10" fillId="0" borderId="39" xfId="69" applyNumberFormat="1" applyFont="1" applyFill="1" applyBorder="1" applyAlignment="1" applyProtection="1">
      <alignment horizontal="right" vertical="center"/>
      <protection/>
    </xf>
    <xf numFmtId="181" fontId="42" fillId="0" borderId="40" xfId="69" applyNumberFormat="1" applyFont="1" applyFill="1" applyBorder="1" applyAlignment="1" applyProtection="1">
      <alignment vertical="center"/>
      <protection/>
    </xf>
    <xf numFmtId="181" fontId="4" fillId="0" borderId="144" xfId="69" applyNumberFormat="1" applyFont="1" applyFill="1" applyBorder="1" applyAlignment="1" applyProtection="1">
      <alignment horizontal="center" vertical="center"/>
      <protection/>
    </xf>
    <xf numFmtId="181" fontId="4" fillId="0" borderId="131" xfId="69" applyNumberFormat="1" applyFont="1" applyFill="1" applyBorder="1" applyAlignment="1" applyProtection="1">
      <alignment horizontal="center" vertical="center"/>
      <protection/>
    </xf>
    <xf numFmtId="181" fontId="4" fillId="0" borderId="129" xfId="69" applyNumberFormat="1" applyFont="1" applyFill="1" applyBorder="1" applyAlignment="1" applyProtection="1">
      <alignment horizontal="center" vertical="center"/>
      <protection/>
    </xf>
    <xf numFmtId="0" fontId="61" fillId="0" borderId="19" xfId="0" applyFont="1" applyFill="1" applyBorder="1" applyAlignment="1" applyProtection="1">
      <alignment vertical="center" shrinkToFit="1"/>
      <protection/>
    </xf>
    <xf numFmtId="0" fontId="61" fillId="0" borderId="18" xfId="0" applyFont="1" applyFill="1" applyBorder="1" applyAlignment="1" applyProtection="1">
      <alignment vertical="center" shrinkToFit="1"/>
      <protection/>
    </xf>
    <xf numFmtId="0" fontId="61" fillId="0" borderId="15" xfId="0" applyFont="1" applyFill="1" applyBorder="1" applyAlignment="1" applyProtection="1">
      <alignment vertical="center" shrinkToFit="1"/>
      <protection/>
    </xf>
    <xf numFmtId="181" fontId="61" fillId="34" borderId="205" xfId="0" applyNumberFormat="1" applyFont="1" applyFill="1" applyBorder="1" applyAlignment="1" applyProtection="1">
      <alignment vertical="center" shrinkToFit="1"/>
      <protection locked="0"/>
    </xf>
    <xf numFmtId="181" fontId="61" fillId="34" borderId="206" xfId="0" applyNumberFormat="1" applyFont="1" applyFill="1" applyBorder="1" applyAlignment="1" applyProtection="1">
      <alignment vertical="center" shrinkToFit="1"/>
      <protection locked="0"/>
    </xf>
    <xf numFmtId="181" fontId="61" fillId="34" borderId="67" xfId="0" applyNumberFormat="1" applyFont="1" applyFill="1" applyBorder="1" applyAlignment="1" applyProtection="1">
      <alignment vertical="center" shrinkToFit="1"/>
      <protection locked="0"/>
    </xf>
    <xf numFmtId="181" fontId="61" fillId="34" borderId="73" xfId="0" applyNumberFormat="1" applyFont="1" applyFill="1" applyBorder="1" applyAlignment="1" applyProtection="1">
      <alignment vertical="center" shrinkToFit="1"/>
      <protection locked="0"/>
    </xf>
    <xf numFmtId="181" fontId="61" fillId="34" borderId="69" xfId="0" applyNumberFormat="1" applyFont="1" applyFill="1" applyBorder="1" applyAlignment="1" applyProtection="1">
      <alignment vertical="center" shrinkToFit="1"/>
      <protection locked="0"/>
    </xf>
    <xf numFmtId="181" fontId="61" fillId="34" borderId="74" xfId="0" applyNumberFormat="1" applyFont="1" applyFill="1" applyBorder="1" applyAlignment="1" applyProtection="1">
      <alignment vertical="center" shrinkToFit="1"/>
      <protection locked="0"/>
    </xf>
    <xf numFmtId="185" fontId="61" fillId="34" borderId="205" xfId="0" applyNumberFormat="1" applyFont="1" applyFill="1" applyBorder="1" applyAlignment="1" applyProtection="1">
      <alignment vertical="center" shrinkToFit="1"/>
      <protection locked="0"/>
    </xf>
    <xf numFmtId="185" fontId="61" fillId="34" borderId="206" xfId="0" applyNumberFormat="1" applyFont="1" applyFill="1" applyBorder="1" applyAlignment="1" applyProtection="1">
      <alignment vertical="center" shrinkToFit="1"/>
      <protection locked="0"/>
    </xf>
    <xf numFmtId="185" fontId="61" fillId="34" borderId="67" xfId="0" applyNumberFormat="1" applyFont="1" applyFill="1" applyBorder="1" applyAlignment="1" applyProtection="1">
      <alignment vertical="center" shrinkToFit="1"/>
      <protection locked="0"/>
    </xf>
    <xf numFmtId="185" fontId="61" fillId="34" borderId="73" xfId="0" applyNumberFormat="1" applyFont="1" applyFill="1" applyBorder="1" applyAlignment="1" applyProtection="1">
      <alignment vertical="center" shrinkToFit="1"/>
      <protection locked="0"/>
    </xf>
    <xf numFmtId="185" fontId="61" fillId="34" borderId="69" xfId="0" applyNumberFormat="1" applyFont="1" applyFill="1" applyBorder="1" applyAlignment="1" applyProtection="1">
      <alignment vertical="center" shrinkToFit="1"/>
      <protection locked="0"/>
    </xf>
    <xf numFmtId="185" fontId="61" fillId="34" borderId="74" xfId="0" applyNumberFormat="1" applyFont="1" applyFill="1" applyBorder="1" applyAlignment="1" applyProtection="1">
      <alignment vertical="center" shrinkToFit="1"/>
      <protection locked="0"/>
    </xf>
    <xf numFmtId="181" fontId="10" fillId="0" borderId="40" xfId="69" applyNumberFormat="1" applyFont="1" applyFill="1" applyBorder="1" applyAlignment="1" applyProtection="1">
      <alignment horizontal="left" vertical="center"/>
      <protection/>
    </xf>
    <xf numFmtId="181" fontId="3" fillId="0" borderId="35" xfId="0" applyNumberFormat="1" applyFont="1" applyFill="1" applyBorder="1" applyAlignment="1" applyProtection="1">
      <alignment horizontal="center" vertical="center" wrapText="1"/>
      <protection/>
    </xf>
    <xf numFmtId="181" fontId="3" fillId="0" borderId="120" xfId="0" applyNumberFormat="1" applyFont="1" applyFill="1" applyBorder="1" applyAlignment="1" applyProtection="1">
      <alignment horizontal="center" vertical="center" wrapText="1"/>
      <protection/>
    </xf>
    <xf numFmtId="205" fontId="3" fillId="0" borderId="120" xfId="0" applyNumberFormat="1" applyFont="1" applyFill="1" applyBorder="1" applyAlignment="1" applyProtection="1">
      <alignment horizontal="center" vertical="center" wrapText="1"/>
      <protection/>
    </xf>
    <xf numFmtId="181" fontId="3" fillId="0" borderId="120" xfId="0" applyNumberFormat="1" applyFont="1" applyFill="1" applyBorder="1" applyAlignment="1" applyProtection="1">
      <alignment horizontal="center" vertical="center"/>
      <protection/>
    </xf>
    <xf numFmtId="181" fontId="62" fillId="33" borderId="65" xfId="69" applyNumberFormat="1" applyFont="1" applyFill="1" applyBorder="1" applyAlignment="1">
      <alignment vertical="center"/>
      <protection/>
    </xf>
    <xf numFmtId="181" fontId="62" fillId="33" borderId="26" xfId="69" applyNumberFormat="1" applyFont="1" applyFill="1" applyBorder="1" applyAlignment="1">
      <alignment vertical="center"/>
      <protection/>
    </xf>
    <xf numFmtId="181" fontId="62" fillId="33" borderId="72" xfId="69" applyNumberFormat="1" applyFont="1" applyFill="1" applyBorder="1" applyAlignment="1">
      <alignment vertical="center"/>
      <protection/>
    </xf>
    <xf numFmtId="181" fontId="62" fillId="33" borderId="65" xfId="69" applyNumberFormat="1" applyFont="1" applyFill="1" applyBorder="1" applyAlignment="1">
      <alignment vertical="center" shrinkToFit="1"/>
      <protection/>
    </xf>
    <xf numFmtId="181" fontId="62" fillId="33" borderId="26" xfId="69" applyNumberFormat="1" applyFont="1" applyFill="1" applyBorder="1" applyAlignment="1">
      <alignment vertical="center" shrinkToFit="1"/>
      <protection/>
    </xf>
    <xf numFmtId="194" fontId="62" fillId="33" borderId="26" xfId="69" applyNumberFormat="1" applyFont="1" applyFill="1" applyBorder="1" applyAlignment="1">
      <alignment vertical="center" shrinkToFit="1"/>
      <protection/>
    </xf>
    <xf numFmtId="194" fontId="62" fillId="33" borderId="72" xfId="69" applyNumberFormat="1" applyFont="1" applyFill="1" applyBorder="1" applyAlignment="1">
      <alignment vertical="center" shrinkToFit="1"/>
      <protection/>
    </xf>
    <xf numFmtId="181" fontId="62" fillId="33" borderId="72" xfId="69" applyNumberFormat="1" applyFont="1" applyFill="1" applyBorder="1" applyAlignment="1">
      <alignment vertical="center" shrinkToFit="1"/>
      <protection/>
    </xf>
    <xf numFmtId="181" fontId="62" fillId="33" borderId="23" xfId="69" applyNumberFormat="1" applyFont="1" applyFill="1" applyBorder="1" applyAlignment="1">
      <alignment vertical="center" shrinkToFit="1"/>
      <protection/>
    </xf>
    <xf numFmtId="180" fontId="62" fillId="33" borderId="26" xfId="69" applyNumberFormat="1" applyFont="1" applyFill="1" applyBorder="1" applyAlignment="1">
      <alignment vertical="center" shrinkToFit="1"/>
      <protection/>
    </xf>
    <xf numFmtId="180" fontId="61" fillId="34" borderId="22" xfId="0" applyNumberFormat="1" applyFont="1" applyFill="1" applyBorder="1" applyAlignment="1" applyProtection="1">
      <alignment vertical="center" shrinkToFit="1"/>
      <protection locked="0"/>
    </xf>
    <xf numFmtId="180" fontId="61" fillId="34" borderId="10" xfId="0" applyNumberFormat="1" applyFont="1" applyFill="1" applyBorder="1" applyAlignment="1" applyProtection="1">
      <alignment vertical="center" shrinkToFit="1"/>
      <protection locked="0"/>
    </xf>
    <xf numFmtId="180" fontId="61" fillId="34" borderId="11" xfId="0" applyNumberFormat="1" applyFont="1" applyFill="1" applyBorder="1" applyAlignment="1" applyProtection="1">
      <alignment vertical="center" shrinkToFit="1"/>
      <protection locked="0"/>
    </xf>
    <xf numFmtId="181" fontId="61" fillId="33" borderId="205" xfId="0" applyNumberFormat="1" applyFont="1" applyFill="1" applyBorder="1" applyAlignment="1" applyProtection="1">
      <alignment vertical="center" shrinkToFit="1"/>
      <protection/>
    </xf>
    <xf numFmtId="181" fontId="62" fillId="0" borderId="27" xfId="0" applyNumberFormat="1" applyFont="1" applyFill="1" applyBorder="1" applyAlignment="1" applyProtection="1">
      <alignment vertical="center" shrinkToFit="1"/>
      <protection locked="0"/>
    </xf>
    <xf numFmtId="181" fontId="61" fillId="33" borderId="27" xfId="0" applyNumberFormat="1" applyFont="1" applyFill="1" applyBorder="1" applyAlignment="1" applyProtection="1">
      <alignment vertical="center" shrinkToFit="1"/>
      <protection/>
    </xf>
    <xf numFmtId="181" fontId="62" fillId="0" borderId="31" xfId="0" applyNumberFormat="1" applyFont="1" applyFill="1" applyBorder="1" applyAlignment="1" applyProtection="1">
      <alignment vertical="center" shrinkToFit="1"/>
      <protection locked="0"/>
    </xf>
    <xf numFmtId="181" fontId="61" fillId="33" borderId="31" xfId="0" applyNumberFormat="1" applyFont="1" applyFill="1" applyBorder="1" applyAlignment="1" applyProtection="1">
      <alignment vertical="center" shrinkToFit="1"/>
      <protection/>
    </xf>
    <xf numFmtId="181" fontId="62" fillId="0" borderId="35" xfId="0" applyNumberFormat="1" applyFont="1" applyFill="1" applyBorder="1" applyAlignment="1" applyProtection="1">
      <alignment vertical="center" shrinkToFit="1"/>
      <protection locked="0"/>
    </xf>
    <xf numFmtId="181" fontId="61" fillId="33" borderId="35" xfId="0" applyNumberFormat="1" applyFont="1" applyFill="1" applyBorder="1" applyAlignment="1" applyProtection="1">
      <alignment vertical="center" shrinkToFit="1"/>
      <protection/>
    </xf>
    <xf numFmtId="0" fontId="63" fillId="0" borderId="64" xfId="68" applyFont="1" applyFill="1" applyBorder="1" applyAlignment="1" applyProtection="1">
      <alignment horizontal="center" vertical="center" wrapText="1"/>
      <protection/>
    </xf>
    <xf numFmtId="0" fontId="63" fillId="0" borderId="50" xfId="68" applyFont="1" applyFill="1" applyBorder="1" applyAlignment="1" applyProtection="1">
      <alignment horizontal="center" vertical="center" wrapText="1"/>
      <protection/>
    </xf>
    <xf numFmtId="181" fontId="4" fillId="0" borderId="207" xfId="69" applyNumberFormat="1" applyFont="1" applyFill="1" applyBorder="1" applyAlignment="1" applyProtection="1">
      <alignment horizontal="center" vertical="center"/>
      <protection/>
    </xf>
    <xf numFmtId="181" fontId="4" fillId="0" borderId="148" xfId="69" applyNumberFormat="1" applyFont="1" applyFill="1" applyBorder="1" applyAlignment="1" applyProtection="1">
      <alignment horizontal="center" vertical="center"/>
      <protection/>
    </xf>
    <xf numFmtId="181" fontId="4" fillId="0" borderId="182" xfId="69" applyNumberFormat="1" applyFont="1" applyFill="1" applyBorder="1" applyAlignment="1" applyProtection="1">
      <alignment horizontal="center" vertical="center"/>
      <protection/>
    </xf>
    <xf numFmtId="181" fontId="4" fillId="0" borderId="208" xfId="69" applyNumberFormat="1" applyFont="1" applyFill="1" applyBorder="1" applyAlignment="1" applyProtection="1">
      <alignment horizontal="center" vertical="center" wrapText="1"/>
      <protection/>
    </xf>
    <xf numFmtId="181" fontId="4" fillId="0" borderId="149" xfId="69" applyNumberFormat="1" applyFont="1" applyFill="1" applyBorder="1" applyAlignment="1" applyProtection="1">
      <alignment horizontal="center" vertical="center" wrapText="1"/>
      <protection/>
    </xf>
    <xf numFmtId="181" fontId="4" fillId="0" borderId="186" xfId="69" applyNumberFormat="1" applyFont="1" applyFill="1" applyBorder="1" applyAlignment="1" applyProtection="1">
      <alignment horizontal="center" vertical="center" wrapText="1"/>
      <protection/>
    </xf>
    <xf numFmtId="181" fontId="3" fillId="0" borderId="209" xfId="69" applyNumberFormat="1" applyFont="1" applyFill="1" applyBorder="1" applyAlignment="1" applyProtection="1">
      <alignment horizontal="center" vertical="center"/>
      <protection/>
    </xf>
    <xf numFmtId="181" fontId="4" fillId="0" borderId="210" xfId="69" applyNumberFormat="1" applyFont="1" applyFill="1" applyBorder="1" applyAlignment="1" applyProtection="1">
      <alignment horizontal="center" vertical="center"/>
      <protection/>
    </xf>
    <xf numFmtId="181" fontId="3" fillId="0" borderId="211" xfId="69" applyNumberFormat="1" applyFont="1" applyFill="1" applyBorder="1" applyAlignment="1" applyProtection="1">
      <alignment horizontal="center" vertical="center"/>
      <protection/>
    </xf>
    <xf numFmtId="181" fontId="4" fillId="0" borderId="212" xfId="69" applyNumberFormat="1" applyFont="1" applyFill="1" applyBorder="1" applyAlignment="1" applyProtection="1">
      <alignment horizontal="center" vertical="center"/>
      <protection/>
    </xf>
    <xf numFmtId="181" fontId="3" fillId="0" borderId="213" xfId="69" applyNumberFormat="1" applyFont="1" applyFill="1" applyBorder="1" applyAlignment="1" applyProtection="1">
      <alignment horizontal="center" vertical="center"/>
      <protection/>
    </xf>
    <xf numFmtId="181" fontId="4" fillId="0" borderId="214" xfId="69" applyNumberFormat="1" applyFont="1" applyFill="1" applyBorder="1" applyAlignment="1" applyProtection="1">
      <alignment horizontal="center" vertical="center"/>
      <protection/>
    </xf>
    <xf numFmtId="49" fontId="3" fillId="0" borderId="45" xfId="0" applyNumberFormat="1" applyFont="1" applyFill="1" applyBorder="1" applyAlignment="1" applyProtection="1">
      <alignment horizontal="center" vertical="center" wrapText="1"/>
      <protection/>
    </xf>
    <xf numFmtId="49" fontId="3" fillId="0" borderId="59" xfId="0" applyNumberFormat="1"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181" fontId="3" fillId="0" borderId="43" xfId="0" applyNumberFormat="1" applyFont="1" applyFill="1" applyBorder="1" applyAlignment="1" applyProtection="1">
      <alignment horizontal="center" vertical="center" wrapText="1"/>
      <protection/>
    </xf>
    <xf numFmtId="181" fontId="3" fillId="0" borderId="50" xfId="0" applyNumberFormat="1" applyFont="1" applyFill="1" applyBorder="1" applyAlignment="1" applyProtection="1" quotePrefix="1">
      <alignment horizontal="center" vertical="center" wrapText="1"/>
      <protection/>
    </xf>
    <xf numFmtId="0" fontId="3" fillId="0" borderId="43" xfId="0" applyFont="1" applyFill="1" applyBorder="1" applyAlignment="1" applyProtection="1">
      <alignment horizontal="center" vertical="center"/>
      <protection/>
    </xf>
    <xf numFmtId="181" fontId="3" fillId="0" borderId="47" xfId="0" applyNumberFormat="1" applyFont="1" applyFill="1" applyBorder="1" applyAlignment="1" applyProtection="1">
      <alignment horizontal="center" vertical="center" wrapText="1"/>
      <protection/>
    </xf>
    <xf numFmtId="181" fontId="3" fillId="0" borderId="63" xfId="0" applyNumberFormat="1"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215" xfId="0" applyFont="1" applyFill="1" applyBorder="1" applyAlignment="1" applyProtection="1">
      <alignment horizontal="center" vertical="center"/>
      <protection/>
    </xf>
    <xf numFmtId="179" fontId="3" fillId="0" borderId="211" xfId="0" applyNumberFormat="1" applyFont="1" applyFill="1" applyBorder="1" applyAlignment="1" applyProtection="1">
      <alignment horizontal="center" vertical="center"/>
      <protection/>
    </xf>
    <xf numFmtId="179" fontId="4" fillId="0" borderId="216" xfId="0" applyNumberFormat="1" applyFont="1" applyFill="1" applyBorder="1" applyAlignment="1" applyProtection="1">
      <alignment horizontal="center" vertical="center"/>
      <protection/>
    </xf>
    <xf numFmtId="181" fontId="3" fillId="0" borderId="50" xfId="0" applyNumberFormat="1"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protection/>
    </xf>
    <xf numFmtId="194" fontId="3" fillId="0" borderId="43" xfId="0" applyNumberFormat="1" applyFont="1" applyFill="1" applyBorder="1" applyAlignment="1" applyProtection="1">
      <alignment horizontal="center" vertical="center" wrapText="1"/>
      <protection/>
    </xf>
    <xf numFmtId="194" fontId="3" fillId="0" borderId="50" xfId="0" applyNumberFormat="1" applyFont="1" applyFill="1" applyBorder="1" applyAlignment="1" applyProtection="1">
      <alignment horizontal="center" vertical="center" wrapText="1"/>
      <protection/>
    </xf>
    <xf numFmtId="194" fontId="3" fillId="0" borderId="46" xfId="0" applyNumberFormat="1" applyFont="1" applyFill="1" applyBorder="1" applyAlignment="1" applyProtection="1">
      <alignment horizontal="center" vertical="center" wrapText="1"/>
      <protection/>
    </xf>
    <xf numFmtId="194" fontId="3" fillId="0" borderId="60" xfId="0" applyNumberFormat="1" applyFont="1" applyFill="1" applyBorder="1" applyAlignment="1" applyProtection="1">
      <alignment horizontal="center" vertical="center" wrapText="1"/>
      <protection/>
    </xf>
    <xf numFmtId="181" fontId="3" fillId="0" borderId="204" xfId="52" applyNumberFormat="1" applyFont="1" applyFill="1" applyBorder="1" applyAlignment="1" applyProtection="1">
      <alignment horizontal="center" vertical="center" wrapText="1"/>
      <protection/>
    </xf>
    <xf numFmtId="181" fontId="3" fillId="0" borderId="217" xfId="52" applyNumberFormat="1"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181" fontId="3" fillId="0" borderId="208" xfId="52" applyNumberFormat="1" applyFont="1" applyFill="1" applyBorder="1" applyAlignment="1" applyProtection="1">
      <alignment horizontal="center" vertical="center" wrapText="1"/>
      <protection/>
    </xf>
    <xf numFmtId="181" fontId="3" fillId="0" borderId="218" xfId="52" applyNumberFormat="1" applyFont="1" applyFill="1" applyBorder="1" applyAlignment="1" applyProtection="1">
      <alignment horizontal="center" vertical="center"/>
      <protection/>
    </xf>
    <xf numFmtId="200" fontId="4" fillId="0" borderId="46" xfId="0" applyNumberFormat="1" applyFont="1" applyFill="1" applyBorder="1" applyAlignment="1" applyProtection="1">
      <alignment horizontal="center" vertical="center" wrapText="1"/>
      <protection/>
    </xf>
    <xf numFmtId="200" fontId="4" fillId="0" borderId="60" xfId="0" applyNumberFormat="1" applyFont="1" applyFill="1" applyBorder="1" applyAlignment="1" applyProtection="1">
      <alignment horizontal="center" vertical="center" wrapText="1"/>
      <protection/>
    </xf>
    <xf numFmtId="181" fontId="3" fillId="0" borderId="50" xfId="0" applyNumberFormat="1"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protection/>
    </xf>
    <xf numFmtId="181" fontId="3" fillId="0" borderId="213" xfId="0" applyNumberFormat="1" applyFont="1" applyFill="1" applyBorder="1" applyAlignment="1" applyProtection="1" quotePrefix="1">
      <alignment horizontal="center" vertical="center" wrapText="1"/>
      <protection/>
    </xf>
    <xf numFmtId="181" fontId="3" fillId="0" borderId="219" xfId="0" applyNumberFormat="1" applyFont="1" applyFill="1" applyBorder="1" applyAlignment="1" applyProtection="1" quotePrefix="1">
      <alignment horizontal="center" vertical="center" wrapText="1"/>
      <protection/>
    </xf>
    <xf numFmtId="179" fontId="3" fillId="0" borderId="213" xfId="0" applyNumberFormat="1" applyFont="1" applyFill="1" applyBorder="1" applyAlignment="1" applyProtection="1">
      <alignment horizontal="center" vertical="center"/>
      <protection/>
    </xf>
    <xf numFmtId="179" fontId="4" fillId="0" borderId="219" xfId="0" applyNumberFormat="1" applyFont="1" applyFill="1" applyBorder="1" applyAlignment="1" applyProtection="1">
      <alignment horizontal="center" vertical="center"/>
      <protection/>
    </xf>
    <xf numFmtId="0" fontId="3" fillId="0" borderId="211" xfId="0" applyFont="1" applyFill="1" applyBorder="1" applyAlignment="1" applyProtection="1">
      <alignment horizontal="center" vertical="center" wrapText="1"/>
      <protection/>
    </xf>
    <xf numFmtId="0" fontId="3" fillId="0" borderId="216" xfId="0" applyFont="1" applyFill="1" applyBorder="1" applyAlignment="1" applyProtection="1">
      <alignment horizontal="center" vertical="center" wrapText="1"/>
      <protection/>
    </xf>
    <xf numFmtId="179" fontId="3" fillId="0" borderId="209" xfId="0" applyNumberFormat="1" applyFont="1" applyFill="1" applyBorder="1" applyAlignment="1" applyProtection="1">
      <alignment horizontal="center" vertical="center"/>
      <protection/>
    </xf>
    <xf numFmtId="179" fontId="4" fillId="0" borderId="220" xfId="0" applyNumberFormat="1" applyFont="1" applyFill="1" applyBorder="1" applyAlignment="1" applyProtection="1">
      <alignment horizontal="center" vertical="center"/>
      <protection/>
    </xf>
    <xf numFmtId="179" fontId="3" fillId="0" borderId="216" xfId="0" applyNumberFormat="1" applyFont="1" applyFill="1" applyBorder="1" applyAlignment="1" applyProtection="1">
      <alignment horizontal="center" vertical="center"/>
      <protection/>
    </xf>
    <xf numFmtId="38" fontId="17" fillId="0" borderId="199" xfId="52" applyFont="1" applyFill="1" applyBorder="1" applyAlignment="1" applyProtection="1">
      <alignment horizontal="center" vertical="center" wrapText="1"/>
      <protection/>
    </xf>
    <xf numFmtId="38" fontId="17" fillId="0" borderId="184" xfId="52" applyFont="1" applyFill="1" applyBorder="1" applyAlignment="1" applyProtection="1">
      <alignment horizontal="center" vertical="center"/>
      <protection/>
    </xf>
    <xf numFmtId="38" fontId="17" fillId="0" borderId="183" xfId="52" applyFont="1" applyFill="1" applyBorder="1" applyAlignment="1" applyProtection="1">
      <alignment horizontal="center" vertical="center"/>
      <protection/>
    </xf>
    <xf numFmtId="38" fontId="17" fillId="0" borderId="116" xfId="52" applyFont="1" applyFill="1" applyBorder="1" applyAlignment="1" applyProtection="1">
      <alignment horizontal="center" vertical="center"/>
      <protection/>
    </xf>
    <xf numFmtId="38" fontId="17" fillId="0" borderId="107" xfId="52" applyFont="1" applyFill="1" applyBorder="1" applyAlignment="1" applyProtection="1">
      <alignment horizontal="center" vertical="center"/>
      <protection/>
    </xf>
    <xf numFmtId="38" fontId="17" fillId="0" borderId="117" xfId="52" applyFont="1" applyFill="1" applyBorder="1" applyAlignment="1" applyProtection="1">
      <alignment horizontal="center" vertical="center"/>
      <protection/>
    </xf>
    <xf numFmtId="0" fontId="0" fillId="34" borderId="118" xfId="0" applyFill="1" applyBorder="1" applyAlignment="1" applyProtection="1">
      <alignment horizontal="center" vertical="center" shrinkToFit="1"/>
      <protection locked="0"/>
    </xf>
    <xf numFmtId="0" fontId="0" fillId="34" borderId="221" xfId="0" applyFill="1" applyBorder="1" applyAlignment="1" applyProtection="1">
      <alignment horizontal="center" vertical="center" shrinkToFit="1"/>
      <protection locked="0"/>
    </xf>
    <xf numFmtId="0" fontId="0" fillId="0" borderId="101" xfId="0" applyFill="1" applyBorder="1" applyAlignment="1" applyProtection="1">
      <alignment horizontal="center" vertical="center" shrinkToFit="1"/>
      <protection/>
    </xf>
    <xf numFmtId="0" fontId="0" fillId="0" borderId="123" xfId="0" applyFill="1" applyBorder="1" applyAlignment="1" applyProtection="1">
      <alignment horizontal="center" vertical="center" shrinkToFit="1"/>
      <protection/>
    </xf>
    <xf numFmtId="0" fontId="0" fillId="34" borderId="123" xfId="0" applyFill="1" applyBorder="1" applyAlignment="1" applyProtection="1">
      <alignment horizontal="center" vertical="center" shrinkToFit="1"/>
      <protection locked="0"/>
    </xf>
    <xf numFmtId="0" fontId="0" fillId="34" borderId="126" xfId="0" applyFill="1" applyBorder="1" applyAlignment="1" applyProtection="1">
      <alignment horizontal="center" vertical="center" shrinkToFit="1"/>
      <protection locked="0"/>
    </xf>
    <xf numFmtId="38" fontId="14" fillId="0" borderId="37" xfId="52" applyFont="1" applyFill="1" applyBorder="1" applyAlignment="1" applyProtection="1">
      <alignment horizontal="center" vertical="center"/>
      <protection/>
    </xf>
    <xf numFmtId="38" fontId="14" fillId="0" borderId="39" xfId="52" applyFont="1" applyFill="1" applyBorder="1" applyAlignment="1" applyProtection="1">
      <alignment horizontal="center" vertical="center"/>
      <protection/>
    </xf>
    <xf numFmtId="38" fontId="14" fillId="0" borderId="61" xfId="52" applyFont="1" applyFill="1" applyBorder="1" applyAlignment="1" applyProtection="1">
      <alignment horizontal="center" vertical="center"/>
      <protection/>
    </xf>
    <xf numFmtId="38" fontId="14" fillId="0" borderId="215" xfId="52" applyFont="1" applyFill="1" applyBorder="1" applyAlignment="1" applyProtection="1">
      <alignment horizontal="center" vertical="center"/>
      <protection/>
    </xf>
    <xf numFmtId="38" fontId="14" fillId="0" borderId="37" xfId="52" applyFont="1" applyFill="1" applyBorder="1" applyAlignment="1" applyProtection="1">
      <alignment horizontal="center" vertical="center" wrapText="1"/>
      <protection/>
    </xf>
    <xf numFmtId="0" fontId="0" fillId="0" borderId="59" xfId="0" applyFill="1" applyBorder="1" applyAlignment="1" applyProtection="1">
      <alignment/>
      <protection/>
    </xf>
    <xf numFmtId="38" fontId="14" fillId="0" borderId="43" xfId="52" applyFont="1" applyFill="1" applyBorder="1" applyAlignment="1" applyProtection="1">
      <alignment horizontal="center" vertical="center" wrapText="1"/>
      <protection/>
    </xf>
    <xf numFmtId="38" fontId="16" fillId="0" borderId="50" xfId="52" applyFont="1" applyFill="1" applyBorder="1" applyAlignment="1" applyProtection="1">
      <alignment horizontal="center" vertical="center"/>
      <protection/>
    </xf>
    <xf numFmtId="38" fontId="14" fillId="0" borderId="47" xfId="52" applyFont="1" applyFill="1" applyBorder="1" applyAlignment="1" applyProtection="1">
      <alignment horizontal="center" vertical="center" wrapText="1"/>
      <protection/>
    </xf>
    <xf numFmtId="38" fontId="16" fillId="0" borderId="63" xfId="52" applyFont="1" applyFill="1" applyBorder="1" applyAlignment="1" applyProtection="1">
      <alignment horizontal="center" vertical="center"/>
      <protection/>
    </xf>
    <xf numFmtId="38" fontId="14" fillId="0" borderId="46" xfId="52" applyFont="1" applyFill="1" applyBorder="1" applyAlignment="1" applyProtection="1">
      <alignment horizontal="center" vertical="center" wrapText="1"/>
      <protection/>
    </xf>
    <xf numFmtId="38" fontId="16" fillId="0" borderId="60" xfId="52" applyFont="1" applyFill="1" applyBorder="1" applyAlignment="1" applyProtection="1">
      <alignment horizontal="center" vertical="center"/>
      <protection/>
    </xf>
    <xf numFmtId="38" fontId="14" fillId="34" borderId="174" xfId="52" applyFont="1" applyFill="1" applyBorder="1" applyAlignment="1" applyProtection="1">
      <alignment horizontal="center" vertical="center" shrinkToFit="1"/>
      <protection locked="0"/>
    </xf>
    <xf numFmtId="38" fontId="14" fillId="34" borderId="222" xfId="52" applyFont="1" applyFill="1" applyBorder="1" applyAlignment="1" applyProtection="1">
      <alignment horizontal="center" vertical="center" shrinkToFit="1"/>
      <protection locked="0"/>
    </xf>
    <xf numFmtId="38" fontId="14" fillId="34" borderId="170" xfId="52" applyFont="1" applyFill="1" applyBorder="1" applyAlignment="1" applyProtection="1">
      <alignment horizontal="center" vertical="center" shrinkToFit="1"/>
      <protection locked="0"/>
    </xf>
    <xf numFmtId="38" fontId="14" fillId="34" borderId="223" xfId="52" applyFont="1" applyFill="1" applyBorder="1" applyAlignment="1" applyProtection="1">
      <alignment horizontal="center" vertical="center" shrinkToFit="1"/>
      <protection locked="0"/>
    </xf>
    <xf numFmtId="38" fontId="14" fillId="34" borderId="166" xfId="52" applyFont="1" applyFill="1" applyBorder="1" applyAlignment="1" applyProtection="1">
      <alignment horizontal="center" vertical="center" shrinkToFit="1"/>
      <protection locked="0"/>
    </xf>
    <xf numFmtId="38" fontId="14" fillId="34" borderId="224" xfId="52" applyFont="1" applyFill="1" applyBorder="1" applyAlignment="1" applyProtection="1">
      <alignment horizontal="center" vertical="center" shrinkToFit="1"/>
      <protection locked="0"/>
    </xf>
    <xf numFmtId="38" fontId="14" fillId="0" borderId="45" xfId="52" applyFont="1" applyFill="1" applyBorder="1" applyAlignment="1" applyProtection="1">
      <alignment horizontal="center" vertical="center" wrapText="1"/>
      <protection/>
    </xf>
    <xf numFmtId="38" fontId="14" fillId="0" borderId="59" xfId="52" applyFont="1" applyFill="1" applyBorder="1" applyAlignment="1" applyProtection="1">
      <alignment horizontal="center" vertical="center" wrapText="1"/>
      <protection/>
    </xf>
    <xf numFmtId="38" fontId="17" fillId="34" borderId="174" xfId="52" applyFont="1" applyFill="1" applyBorder="1" applyAlignment="1" applyProtection="1">
      <alignment horizontal="center" vertical="center" shrinkToFit="1"/>
      <protection locked="0"/>
    </xf>
    <xf numFmtId="38" fontId="17" fillId="34" borderId="222" xfId="52" applyFont="1" applyFill="1" applyBorder="1" applyAlignment="1" applyProtection="1">
      <alignment horizontal="center" vertical="center" shrinkToFit="1"/>
      <protection locked="0"/>
    </xf>
    <xf numFmtId="38" fontId="17" fillId="34" borderId="170" xfId="52" applyFont="1" applyFill="1" applyBorder="1" applyAlignment="1" applyProtection="1">
      <alignment horizontal="center" vertical="center" shrinkToFit="1"/>
      <protection locked="0"/>
    </xf>
    <xf numFmtId="38" fontId="17" fillId="34" borderId="223" xfId="52" applyFont="1" applyFill="1" applyBorder="1" applyAlignment="1" applyProtection="1">
      <alignment horizontal="center" vertical="center" shrinkToFit="1"/>
      <protection locked="0"/>
    </xf>
    <xf numFmtId="38" fontId="17" fillId="34" borderId="166" xfId="52" applyFont="1" applyFill="1" applyBorder="1" applyAlignment="1" applyProtection="1">
      <alignment horizontal="center" vertical="center" shrinkToFit="1"/>
      <protection locked="0"/>
    </xf>
    <xf numFmtId="38" fontId="17" fillId="34" borderId="224" xfId="52" applyFont="1" applyFill="1" applyBorder="1" applyAlignment="1" applyProtection="1">
      <alignment horizontal="center" vertical="center" shrinkToFit="1"/>
      <protection locked="0"/>
    </xf>
    <xf numFmtId="178" fontId="0" fillId="0" borderId="225" xfId="0" applyNumberFormat="1" applyFont="1" applyBorder="1" applyAlignment="1" applyProtection="1">
      <alignment horizontal="center" vertical="center" shrinkToFit="1"/>
      <protection/>
    </xf>
    <xf numFmtId="178" fontId="0" fillId="0" borderId="151" xfId="0" applyNumberFormat="1" applyFont="1" applyBorder="1" applyAlignment="1" applyProtection="1">
      <alignment horizontal="center" vertical="center" shrinkToFit="1"/>
      <protection/>
    </xf>
    <xf numFmtId="0" fontId="0" fillId="0" borderId="225" xfId="0" applyFont="1" applyBorder="1" applyAlignment="1" applyProtection="1">
      <alignment horizontal="center" vertical="center"/>
      <protection/>
    </xf>
    <xf numFmtId="0" fontId="0" fillId="0" borderId="151" xfId="0" applyFont="1" applyBorder="1" applyAlignment="1" applyProtection="1">
      <alignment horizontal="center" vertical="center"/>
      <protection/>
    </xf>
    <xf numFmtId="0" fontId="0" fillId="34" borderId="151" xfId="0" applyFont="1" applyFill="1" applyBorder="1" applyAlignment="1" applyProtection="1">
      <alignment horizontal="left" shrinkToFit="1"/>
      <protection locked="0"/>
    </xf>
    <xf numFmtId="0" fontId="0" fillId="34" borderId="226" xfId="0" applyFont="1" applyFill="1" applyBorder="1" applyAlignment="1" applyProtection="1">
      <alignment horizontal="left" shrinkToFit="1"/>
      <protection locked="0"/>
    </xf>
    <xf numFmtId="0" fontId="0" fillId="34" borderId="151" xfId="0" applyFont="1" applyFill="1" applyBorder="1" applyAlignment="1" applyProtection="1">
      <alignment horizontal="center" shrinkToFit="1"/>
      <protection locked="0"/>
    </xf>
    <xf numFmtId="0" fontId="0" fillId="34" borderId="226" xfId="0" applyFont="1" applyFill="1" applyBorder="1" applyAlignment="1" applyProtection="1">
      <alignment horizontal="center" shrinkToFit="1"/>
      <protection locked="0"/>
    </xf>
    <xf numFmtId="0" fontId="2" fillId="0" borderId="189" xfId="0" applyFont="1" applyBorder="1" applyAlignment="1" applyProtection="1">
      <alignment horizontal="center" wrapText="1"/>
      <protection/>
    </xf>
    <xf numFmtId="0" fontId="0" fillId="0" borderId="134" xfId="0" applyFont="1" applyBorder="1" applyAlignment="1" applyProtection="1">
      <alignment horizontal="center" vertical="center"/>
      <protection/>
    </xf>
    <xf numFmtId="0" fontId="0" fillId="0" borderId="136" xfId="0" applyFont="1" applyBorder="1" applyAlignment="1" applyProtection="1">
      <alignment horizontal="center" vertical="center"/>
      <protection/>
    </xf>
    <xf numFmtId="0" fontId="0" fillId="0" borderId="225" xfId="0" applyFont="1" applyFill="1" applyBorder="1" applyAlignment="1" applyProtection="1">
      <alignment horizontal="center" vertical="center"/>
      <protection/>
    </xf>
    <xf numFmtId="0" fontId="0" fillId="0" borderId="151" xfId="0" applyFont="1" applyFill="1" applyBorder="1" applyAlignment="1" applyProtection="1">
      <alignment horizontal="center" vertical="center"/>
      <protection/>
    </xf>
    <xf numFmtId="0" fontId="0" fillId="0" borderId="227" xfId="0" applyFont="1" applyFill="1" applyBorder="1" applyAlignment="1" applyProtection="1">
      <alignment horizontal="center" vertical="center"/>
      <protection/>
    </xf>
    <xf numFmtId="0" fontId="0" fillId="0" borderId="228" xfId="0" applyFont="1" applyFill="1" applyBorder="1" applyAlignment="1" applyProtection="1">
      <alignment horizontal="center" vertical="center"/>
      <protection/>
    </xf>
    <xf numFmtId="178" fontId="0" fillId="0" borderId="225" xfId="0" applyNumberFormat="1" applyFont="1" applyFill="1" applyBorder="1" applyAlignment="1" applyProtection="1">
      <alignment horizontal="center" vertical="center" shrinkToFit="1"/>
      <protection/>
    </xf>
    <xf numFmtId="178" fontId="0" fillId="0" borderId="228" xfId="0" applyNumberFormat="1" applyFont="1" applyFill="1" applyBorder="1" applyAlignment="1" applyProtection="1">
      <alignment horizontal="center" vertical="center" shrinkToFit="1"/>
      <protection/>
    </xf>
    <xf numFmtId="178" fontId="0" fillId="0" borderId="151" xfId="0" applyNumberFormat="1" applyFont="1" applyFill="1" applyBorder="1" applyAlignment="1" applyProtection="1">
      <alignment horizontal="center" vertical="center" shrinkToFit="1"/>
      <protection/>
    </xf>
    <xf numFmtId="38" fontId="18" fillId="0" borderId="199" xfId="52" applyFont="1" applyFill="1" applyBorder="1" applyAlignment="1" applyProtection="1">
      <alignment horizontal="center" vertical="center" wrapText="1"/>
      <protection/>
    </xf>
    <xf numFmtId="38" fontId="18" fillId="0" borderId="184" xfId="52" applyFont="1" applyFill="1" applyBorder="1" applyAlignment="1" applyProtection="1">
      <alignment horizontal="center" vertical="center" wrapText="1"/>
      <protection/>
    </xf>
    <xf numFmtId="38" fontId="18" fillId="0" borderId="183" xfId="52" applyFont="1" applyFill="1" applyBorder="1" applyAlignment="1" applyProtection="1">
      <alignment horizontal="center" vertical="center" wrapText="1"/>
      <protection/>
    </xf>
    <xf numFmtId="38" fontId="18" fillId="0" borderId="141" xfId="52" applyFont="1" applyFill="1" applyBorder="1" applyAlignment="1" applyProtection="1">
      <alignment horizontal="center" vertical="center" wrapText="1"/>
      <protection/>
    </xf>
    <xf numFmtId="38" fontId="18" fillId="0" borderId="0" xfId="52" applyFont="1" applyFill="1" applyBorder="1" applyAlignment="1" applyProtection="1">
      <alignment horizontal="center" vertical="center" wrapText="1"/>
      <protection/>
    </xf>
    <xf numFmtId="38" fontId="18" fillId="0" borderId="189" xfId="52" applyFont="1" applyFill="1" applyBorder="1" applyAlignment="1" applyProtection="1">
      <alignment horizontal="center" vertical="center" wrapText="1"/>
      <protection/>
    </xf>
    <xf numFmtId="38" fontId="18" fillId="0" borderId="116" xfId="52" applyFont="1" applyFill="1" applyBorder="1" applyAlignment="1" applyProtection="1">
      <alignment horizontal="center" vertical="center" wrapText="1"/>
      <protection/>
    </xf>
    <xf numFmtId="38" fontId="18" fillId="0" borderId="107" xfId="52" applyFont="1" applyFill="1" applyBorder="1" applyAlignment="1" applyProtection="1">
      <alignment horizontal="center" vertical="center" wrapText="1"/>
      <protection/>
    </xf>
    <xf numFmtId="38" fontId="18" fillId="0" borderId="117" xfId="52" applyFont="1" applyFill="1" applyBorder="1" applyAlignment="1" applyProtection="1">
      <alignment horizontal="center" vertical="center" wrapText="1"/>
      <protection/>
    </xf>
    <xf numFmtId="0" fontId="0" fillId="0" borderId="179" xfId="0" applyFill="1" applyBorder="1" applyAlignment="1" applyProtection="1">
      <alignment horizontal="center" vertical="center" shrinkToFit="1"/>
      <protection/>
    </xf>
    <xf numFmtId="0" fontId="0" fillId="0" borderId="229" xfId="0" applyFill="1" applyBorder="1" applyAlignment="1" applyProtection="1">
      <alignment horizontal="center" vertical="center" shrinkToFit="1"/>
      <protection/>
    </xf>
    <xf numFmtId="0" fontId="0" fillId="34" borderId="208" xfId="0" applyFill="1" applyBorder="1" applyAlignment="1" applyProtection="1">
      <alignment horizontal="center" vertical="center" shrinkToFit="1"/>
      <protection locked="0"/>
    </xf>
    <xf numFmtId="0" fontId="0" fillId="34" borderId="186" xfId="0" applyFill="1" applyBorder="1" applyAlignment="1" applyProtection="1">
      <alignment horizontal="center" vertical="center" shrinkToFit="1"/>
      <protection locked="0"/>
    </xf>
    <xf numFmtId="0" fontId="0" fillId="34" borderId="144" xfId="0" applyFill="1" applyBorder="1" applyAlignment="1" applyProtection="1">
      <alignment horizontal="center" vertical="center" shrinkToFit="1"/>
      <protection locked="0"/>
    </xf>
    <xf numFmtId="0" fontId="0" fillId="34" borderId="129" xfId="0" applyFill="1" applyBorder="1" applyAlignment="1" applyProtection="1">
      <alignment horizontal="center" vertical="center" shrinkToFit="1"/>
      <protection locked="0"/>
    </xf>
    <xf numFmtId="0" fontId="0" fillId="0" borderId="208" xfId="0" applyFill="1" applyBorder="1" applyAlignment="1" applyProtection="1">
      <alignment horizontal="center" vertical="center" shrinkToFit="1"/>
      <protection/>
    </xf>
    <xf numFmtId="0" fontId="0" fillId="0" borderId="186" xfId="0" applyFill="1" applyBorder="1" applyAlignment="1" applyProtection="1">
      <alignment horizontal="center" vertical="center" shrinkToFit="1"/>
      <protection/>
    </xf>
    <xf numFmtId="0" fontId="0" fillId="0" borderId="144" xfId="0" applyFill="1" applyBorder="1" applyAlignment="1" applyProtection="1">
      <alignment horizontal="center" vertical="center" shrinkToFit="1"/>
      <protection/>
    </xf>
    <xf numFmtId="0" fontId="0" fillId="0" borderId="129" xfId="0" applyFill="1" applyBorder="1" applyAlignment="1" applyProtection="1">
      <alignment horizontal="center" vertical="center" shrinkToFit="1"/>
      <protection/>
    </xf>
    <xf numFmtId="38" fontId="7" fillId="0" borderId="37" xfId="52" applyFont="1" applyFill="1" applyBorder="1" applyAlignment="1" applyProtection="1">
      <alignment horizontal="center" vertical="center"/>
      <protection/>
    </xf>
    <xf numFmtId="38" fontId="7" fillId="0" borderId="39" xfId="52" applyFont="1" applyFill="1" applyBorder="1" applyAlignment="1" applyProtection="1">
      <alignment horizontal="center" vertical="center"/>
      <protection/>
    </xf>
    <xf numFmtId="38" fontId="7" fillId="0" borderId="61" xfId="52" applyFont="1" applyFill="1" applyBorder="1" applyAlignment="1" applyProtection="1">
      <alignment horizontal="center" vertical="center"/>
      <protection/>
    </xf>
    <xf numFmtId="38" fontId="7" fillId="0" borderId="215" xfId="52" applyFont="1" applyFill="1" applyBorder="1" applyAlignment="1" applyProtection="1">
      <alignment horizontal="center" vertical="center"/>
      <protection/>
    </xf>
    <xf numFmtId="38" fontId="4" fillId="0" borderId="47" xfId="52" applyFont="1" applyFill="1" applyBorder="1" applyAlignment="1" applyProtection="1">
      <alignment horizontal="center" vertical="center" wrapText="1"/>
      <protection/>
    </xf>
    <xf numFmtId="38" fontId="4" fillId="0" borderId="63" xfId="52" applyFont="1" applyFill="1" applyBorder="1" applyAlignment="1" applyProtection="1">
      <alignment horizontal="center" vertical="center"/>
      <protection/>
    </xf>
    <xf numFmtId="38" fontId="7" fillId="0" borderId="46" xfId="52" applyFont="1" applyFill="1" applyBorder="1" applyAlignment="1" applyProtection="1">
      <alignment horizontal="center" vertical="center" wrapText="1"/>
      <protection/>
    </xf>
    <xf numFmtId="38" fontId="0" fillId="0" borderId="60" xfId="52" applyFont="1" applyFill="1" applyBorder="1" applyAlignment="1" applyProtection="1">
      <alignment horizontal="center" vertical="center"/>
      <protection/>
    </xf>
    <xf numFmtId="0" fontId="17" fillId="34" borderId="174" xfId="52" applyNumberFormat="1" applyFont="1" applyFill="1" applyBorder="1" applyAlignment="1" applyProtection="1">
      <alignment horizontal="center" vertical="center" shrinkToFit="1"/>
      <protection locked="0"/>
    </xf>
    <xf numFmtId="0" fontId="17" fillId="34" borderId="222" xfId="52" applyNumberFormat="1" applyFont="1" applyFill="1" applyBorder="1" applyAlignment="1" applyProtection="1">
      <alignment horizontal="center" vertical="center" shrinkToFit="1"/>
      <protection locked="0"/>
    </xf>
    <xf numFmtId="0" fontId="17" fillId="34" borderId="170" xfId="52" applyNumberFormat="1" applyFont="1" applyFill="1" applyBorder="1" applyAlignment="1" applyProtection="1">
      <alignment horizontal="center" vertical="center" shrinkToFit="1"/>
      <protection locked="0"/>
    </xf>
    <xf numFmtId="0" fontId="17" fillId="34" borderId="223" xfId="52" applyNumberFormat="1" applyFont="1" applyFill="1" applyBorder="1" applyAlignment="1" applyProtection="1">
      <alignment horizontal="center" vertical="center" shrinkToFit="1"/>
      <protection locked="0"/>
    </xf>
    <xf numFmtId="0" fontId="17" fillId="34" borderId="166" xfId="52" applyNumberFormat="1" applyFont="1" applyFill="1" applyBorder="1" applyAlignment="1" applyProtection="1">
      <alignment horizontal="center" vertical="center" shrinkToFit="1"/>
      <protection locked="0"/>
    </xf>
    <xf numFmtId="0" fontId="17" fillId="34" borderId="224" xfId="52" applyNumberFormat="1" applyFont="1" applyFill="1" applyBorder="1" applyAlignment="1" applyProtection="1">
      <alignment horizontal="center" vertical="center" shrinkToFit="1"/>
      <protection locked="0"/>
    </xf>
    <xf numFmtId="38" fontId="4" fillId="0" borderId="46" xfId="52" applyFont="1" applyFill="1" applyBorder="1" applyAlignment="1" applyProtection="1">
      <alignment horizontal="center" vertical="center" wrapText="1"/>
      <protection/>
    </xf>
    <xf numFmtId="38" fontId="4" fillId="0" borderId="60" xfId="52" applyFont="1" applyFill="1" applyBorder="1" applyAlignment="1" applyProtection="1">
      <alignment horizontal="center" vertical="center" wrapText="1"/>
      <protection/>
    </xf>
    <xf numFmtId="38" fontId="7" fillId="0" borderId="199" xfId="52" applyFont="1" applyFill="1" applyBorder="1" applyAlignment="1" applyProtection="1">
      <alignment horizontal="center" vertical="center" wrapText="1"/>
      <protection/>
    </xf>
    <xf numFmtId="38" fontId="7" fillId="0" borderId="184" xfId="52" applyFont="1" applyFill="1" applyBorder="1" applyAlignment="1" applyProtection="1">
      <alignment horizontal="center" vertical="center"/>
      <protection/>
    </xf>
    <xf numFmtId="38" fontId="7" fillId="0" borderId="183" xfId="52" applyFont="1" applyFill="1" applyBorder="1" applyAlignment="1" applyProtection="1">
      <alignment horizontal="center" vertical="center"/>
      <protection/>
    </xf>
    <xf numFmtId="38" fontId="7" fillId="0" borderId="141" xfId="52" applyFont="1" applyFill="1" applyBorder="1" applyAlignment="1" applyProtection="1">
      <alignment horizontal="center" vertical="center"/>
      <protection/>
    </xf>
    <xf numFmtId="38" fontId="7" fillId="0" borderId="0" xfId="52" applyFont="1" applyFill="1" applyBorder="1" applyAlignment="1" applyProtection="1">
      <alignment horizontal="center" vertical="center"/>
      <protection/>
    </xf>
    <xf numFmtId="38" fontId="7" fillId="0" borderId="189" xfId="52" applyFont="1" applyFill="1" applyBorder="1" applyAlignment="1" applyProtection="1">
      <alignment horizontal="center" vertical="center"/>
      <protection/>
    </xf>
    <xf numFmtId="38" fontId="7" fillId="0" borderId="116" xfId="52" applyFont="1" applyFill="1" applyBorder="1" applyAlignment="1" applyProtection="1">
      <alignment horizontal="center" vertical="center"/>
      <protection/>
    </xf>
    <xf numFmtId="38" fontId="7" fillId="0" borderId="107" xfId="52" applyFont="1" applyFill="1" applyBorder="1" applyAlignment="1" applyProtection="1">
      <alignment horizontal="center" vertical="center"/>
      <protection/>
    </xf>
    <xf numFmtId="38" fontId="7" fillId="0" borderId="117" xfId="52" applyFont="1" applyFill="1" applyBorder="1" applyAlignment="1" applyProtection="1">
      <alignment horizontal="center" vertical="center"/>
      <protection/>
    </xf>
    <xf numFmtId="38" fontId="7" fillId="0" borderId="230" xfId="52" applyFont="1" applyFill="1" applyBorder="1" applyAlignment="1" applyProtection="1">
      <alignment horizontal="center" vertical="center"/>
      <protection/>
    </xf>
    <xf numFmtId="38" fontId="0" fillId="0" borderId="61" xfId="52" applyFont="1" applyFill="1" applyBorder="1" applyAlignment="1" applyProtection="1">
      <alignment horizontal="center" vertical="center"/>
      <protection/>
    </xf>
    <xf numFmtId="38" fontId="14" fillId="0" borderId="199" xfId="52" applyFont="1" applyFill="1" applyBorder="1" applyAlignment="1" applyProtection="1">
      <alignment horizontal="center" vertical="center" wrapText="1"/>
      <protection/>
    </xf>
    <xf numFmtId="38" fontId="14" fillId="0" borderId="184" xfId="52" applyFont="1" applyFill="1" applyBorder="1" applyAlignment="1" applyProtection="1">
      <alignment horizontal="center" vertical="center"/>
      <protection/>
    </xf>
    <xf numFmtId="38" fontId="14" fillId="0" borderId="183" xfId="52" applyFont="1" applyFill="1" applyBorder="1" applyAlignment="1" applyProtection="1">
      <alignment horizontal="center" vertical="center"/>
      <protection/>
    </xf>
    <xf numFmtId="38" fontId="14" fillId="0" borderId="116" xfId="52" applyFont="1" applyFill="1" applyBorder="1" applyAlignment="1" applyProtection="1">
      <alignment horizontal="center" vertical="center"/>
      <protection/>
    </xf>
    <xf numFmtId="38" fontId="14" fillId="0" borderId="107" xfId="52" applyFont="1" applyFill="1" applyBorder="1" applyAlignment="1" applyProtection="1">
      <alignment horizontal="center" vertical="center"/>
      <protection/>
    </xf>
    <xf numFmtId="38" fontId="14" fillId="0" borderId="117" xfId="52" applyFont="1" applyFill="1" applyBorder="1" applyAlignment="1" applyProtection="1">
      <alignment horizontal="center" vertical="center"/>
      <protection/>
    </xf>
    <xf numFmtId="38" fontId="14" fillId="0" borderId="177" xfId="52" applyFont="1" applyFill="1" applyBorder="1" applyAlignment="1" applyProtection="1">
      <alignment horizontal="left" vertical="center" wrapText="1"/>
      <protection/>
    </xf>
    <xf numFmtId="38" fontId="14" fillId="0" borderId="221" xfId="52" applyFont="1" applyFill="1" applyBorder="1" applyAlignment="1" applyProtection="1">
      <alignment horizontal="left" vertical="center" wrapText="1"/>
      <protection/>
    </xf>
    <xf numFmtId="188" fontId="0" fillId="36" borderId="37" xfId="0" applyNumberFormat="1" applyFill="1" applyBorder="1" applyAlignment="1" applyProtection="1">
      <alignment horizontal="distributed" vertical="center"/>
      <protection/>
    </xf>
    <xf numFmtId="0" fontId="0" fillId="36" borderId="143" xfId="0" applyFill="1" applyBorder="1" applyAlignment="1" applyProtection="1">
      <alignment horizontal="distributed"/>
      <protection/>
    </xf>
    <xf numFmtId="188" fontId="0" fillId="36" borderId="134" xfId="0" applyNumberFormat="1" applyFill="1" applyBorder="1" applyAlignment="1" applyProtection="1">
      <alignment horizontal="distributed" vertical="center"/>
      <protection/>
    </xf>
    <xf numFmtId="0" fontId="0" fillId="36" borderId="157" xfId="0" applyFill="1" applyBorder="1" applyAlignment="1" applyProtection="1">
      <alignment horizontal="distributed"/>
      <protection/>
    </xf>
    <xf numFmtId="188" fontId="0" fillId="36" borderId="157" xfId="0" applyNumberFormat="1" applyFill="1" applyBorder="1" applyAlignment="1" applyProtection="1">
      <alignment horizontal="distributed" vertical="center"/>
      <protection/>
    </xf>
    <xf numFmtId="188" fontId="0" fillId="36" borderId="187" xfId="0" applyNumberFormat="1" applyFill="1" applyBorder="1" applyAlignment="1" applyProtection="1">
      <alignment horizontal="distributed" vertical="center"/>
      <protection/>
    </xf>
    <xf numFmtId="0" fontId="0" fillId="36" borderId="157" xfId="0" applyFill="1" applyBorder="1" applyAlignment="1" applyProtection="1">
      <alignment vertical="center"/>
      <protection/>
    </xf>
    <xf numFmtId="188" fontId="0" fillId="36" borderId="188" xfId="0" applyNumberFormat="1" applyFont="1" applyFill="1" applyBorder="1" applyAlignment="1" applyProtection="1">
      <alignment vertical="center" textRotation="255"/>
      <protection/>
    </xf>
    <xf numFmtId="188" fontId="0" fillId="36" borderId="145" xfId="0" applyNumberFormat="1" applyFont="1" applyFill="1" applyBorder="1" applyAlignment="1" applyProtection="1">
      <alignment vertical="center" textRotation="255"/>
      <protection/>
    </xf>
    <xf numFmtId="188" fontId="0" fillId="36" borderId="199" xfId="0" applyNumberFormat="1" applyFill="1" applyBorder="1" applyAlignment="1" applyProtection="1">
      <alignment horizontal="distributed" vertical="center"/>
      <protection/>
    </xf>
    <xf numFmtId="0" fontId="0" fillId="36" borderId="184" xfId="0" applyFill="1" applyBorder="1" applyAlignment="1" applyProtection="1">
      <alignment vertical="center"/>
      <protection/>
    </xf>
    <xf numFmtId="188" fontId="0" fillId="36" borderId="185" xfId="0" applyNumberFormat="1" applyFill="1" applyBorder="1" applyAlignment="1" applyProtection="1">
      <alignment vertical="center" textRotation="255"/>
      <protection/>
    </xf>
    <xf numFmtId="188" fontId="0" fillId="36" borderId="185" xfId="0" applyNumberFormat="1" applyFont="1" applyFill="1" applyBorder="1" applyAlignment="1" applyProtection="1">
      <alignment vertical="center" textRotation="255"/>
      <protection/>
    </xf>
    <xf numFmtId="0" fontId="0" fillId="36" borderId="79" xfId="0" applyFill="1" applyBorder="1" applyAlignment="1" applyProtection="1">
      <alignment vertical="center" textRotation="255"/>
      <protection/>
    </xf>
    <xf numFmtId="188" fontId="0" fillId="36" borderId="184" xfId="0" applyNumberFormat="1" applyFill="1" applyBorder="1" applyAlignment="1" applyProtection="1">
      <alignment horizontal="distributed" vertical="center"/>
      <protection/>
    </xf>
    <xf numFmtId="0" fontId="0" fillId="36" borderId="184" xfId="0" applyFill="1" applyBorder="1" applyAlignment="1" applyProtection="1">
      <alignment horizontal="distributed" vertical="center"/>
      <protection/>
    </xf>
    <xf numFmtId="188" fontId="0" fillId="36" borderId="154" xfId="0" applyNumberFormat="1" applyFill="1" applyBorder="1" applyAlignment="1" applyProtection="1">
      <alignment horizontal="distributed" vertical="center"/>
      <protection/>
    </xf>
    <xf numFmtId="0" fontId="0" fillId="36" borderId="154" xfId="0" applyFill="1" applyBorder="1" applyAlignment="1" applyProtection="1">
      <alignment horizontal="distributed" vertical="center"/>
      <protection/>
    </xf>
    <xf numFmtId="0" fontId="0" fillId="36" borderId="143" xfId="0" applyFill="1" applyBorder="1" applyAlignment="1" applyProtection="1">
      <alignment horizontal="distributed" vertical="center"/>
      <protection/>
    </xf>
    <xf numFmtId="0" fontId="0" fillId="36" borderId="157" xfId="0" applyFill="1" applyBorder="1" applyAlignment="1" applyProtection="1">
      <alignment horizontal="distributed" vertical="center"/>
      <protection/>
    </xf>
    <xf numFmtId="38" fontId="0" fillId="36" borderId="135" xfId="52" applyFont="1" applyFill="1" applyBorder="1" applyAlignment="1" applyProtection="1">
      <alignment horizontal="center" vertical="center" textRotation="255"/>
      <protection/>
    </xf>
    <xf numFmtId="38" fontId="0" fillId="36" borderId="135" xfId="52" applyFont="1" applyFill="1" applyBorder="1" applyAlignment="1" applyProtection="1" quotePrefix="1">
      <alignment horizontal="center" vertical="center" textRotation="255"/>
      <protection/>
    </xf>
    <xf numFmtId="188" fontId="0" fillId="36" borderId="37" xfId="0" applyNumberFormat="1" applyFill="1" applyBorder="1" applyAlignment="1" applyProtection="1">
      <alignment vertical="center"/>
      <protection/>
    </xf>
    <xf numFmtId="0" fontId="0" fillId="36" borderId="38" xfId="0" applyFill="1" applyBorder="1" applyAlignment="1" applyProtection="1">
      <alignment/>
      <protection/>
    </xf>
    <xf numFmtId="188" fontId="0" fillId="36" borderId="170" xfId="0" applyNumberFormat="1" applyFill="1" applyBorder="1" applyAlignment="1" applyProtection="1">
      <alignment vertical="center"/>
      <protection/>
    </xf>
    <xf numFmtId="0" fontId="0" fillId="36" borderId="157" xfId="0" applyFill="1" applyBorder="1" applyAlignment="1" applyProtection="1">
      <alignment/>
      <protection/>
    </xf>
    <xf numFmtId="188" fontId="0" fillId="36" borderId="181" xfId="0" applyNumberFormat="1" applyFill="1" applyBorder="1" applyAlignment="1" applyProtection="1">
      <alignment vertical="center"/>
      <protection/>
    </xf>
    <xf numFmtId="0" fontId="0" fillId="36" borderId="107" xfId="0" applyFill="1" applyBorder="1" applyAlignment="1" applyProtection="1">
      <alignment/>
      <protection/>
    </xf>
    <xf numFmtId="188" fontId="0" fillId="36" borderId="166" xfId="0" applyNumberFormat="1" applyFill="1" applyBorder="1" applyAlignment="1" applyProtection="1">
      <alignment vertical="center" wrapText="1"/>
      <protection/>
    </xf>
    <xf numFmtId="0" fontId="0" fillId="36" borderId="154" xfId="0" applyFill="1" applyBorder="1" applyAlignment="1" applyProtection="1">
      <alignment/>
      <protection/>
    </xf>
    <xf numFmtId="0" fontId="0" fillId="36" borderId="38" xfId="0" applyFill="1" applyBorder="1" applyAlignment="1" applyProtection="1">
      <alignment vertical="center"/>
      <protection/>
    </xf>
    <xf numFmtId="0" fontId="17" fillId="0" borderId="199" xfId="0" applyFont="1" applyFill="1" applyBorder="1" applyAlignment="1" applyProtection="1">
      <alignment horizontal="center" vertical="center" shrinkToFit="1"/>
      <protection/>
    </xf>
    <xf numFmtId="0" fontId="17" fillId="0" borderId="184" xfId="0" applyFont="1" applyFill="1" applyBorder="1" applyAlignment="1" applyProtection="1">
      <alignment horizontal="center" vertical="center" shrinkToFit="1"/>
      <protection/>
    </xf>
    <xf numFmtId="0" fontId="17" fillId="0" borderId="183" xfId="0" applyFont="1" applyFill="1" applyBorder="1" applyAlignment="1" applyProtection="1">
      <alignment horizontal="center" vertical="center" shrinkToFit="1"/>
      <protection/>
    </xf>
    <xf numFmtId="0" fontId="17" fillId="0" borderId="116" xfId="0" applyFont="1" applyFill="1" applyBorder="1" applyAlignment="1" applyProtection="1">
      <alignment horizontal="center" vertical="center" shrinkToFit="1"/>
      <protection/>
    </xf>
    <xf numFmtId="0" fontId="17" fillId="0" borderId="107" xfId="0" applyFont="1" applyFill="1" applyBorder="1" applyAlignment="1" applyProtection="1">
      <alignment horizontal="center" vertical="center" shrinkToFit="1"/>
      <protection/>
    </xf>
    <xf numFmtId="0" fontId="17" fillId="0" borderId="117" xfId="0" applyFont="1" applyFill="1" applyBorder="1" applyAlignment="1" applyProtection="1">
      <alignment horizontal="center" vertical="center" shrinkToFit="1"/>
      <protection/>
    </xf>
    <xf numFmtId="0" fontId="7" fillId="0" borderId="101" xfId="0" applyFont="1" applyFill="1" applyBorder="1" applyAlignment="1" applyProtection="1">
      <alignment horizontal="center" vertical="center" shrinkToFit="1"/>
      <protection/>
    </xf>
    <xf numFmtId="0" fontId="7" fillId="0" borderId="123" xfId="0" applyFont="1" applyFill="1" applyBorder="1" applyAlignment="1" applyProtection="1">
      <alignment horizontal="center" vertical="center" shrinkToFit="1"/>
      <protection/>
    </xf>
    <xf numFmtId="0" fontId="7" fillId="34" borderId="123" xfId="0" applyFont="1" applyFill="1" applyBorder="1" applyAlignment="1" applyProtection="1">
      <alignment horizontal="center" vertical="center" shrinkToFit="1"/>
      <protection locked="0"/>
    </xf>
    <xf numFmtId="0" fontId="7" fillId="34" borderId="126" xfId="0" applyFont="1" applyFill="1" applyBorder="1" applyAlignment="1" applyProtection="1">
      <alignment horizontal="center" vertical="center" shrinkToFit="1"/>
      <protection locked="0"/>
    </xf>
    <xf numFmtId="0" fontId="3" fillId="0" borderId="231" xfId="0" applyFont="1" applyFill="1" applyBorder="1" applyAlignment="1" applyProtection="1">
      <alignment horizontal="center" vertical="center"/>
      <protection/>
    </xf>
    <xf numFmtId="0" fontId="3" fillId="0" borderId="232" xfId="0" applyFont="1" applyFill="1" applyBorder="1" applyAlignment="1" applyProtection="1">
      <alignment horizontal="center" vertical="center"/>
      <protection/>
    </xf>
    <xf numFmtId="0" fontId="5" fillId="0" borderId="233" xfId="0" applyFont="1" applyFill="1" applyBorder="1" applyAlignment="1" applyProtection="1">
      <alignment horizontal="center" vertical="center" textRotation="255"/>
      <protection/>
    </xf>
    <xf numFmtId="0" fontId="5" fillId="0" borderId="234" xfId="0" applyFont="1" applyFill="1" applyBorder="1" applyAlignment="1" applyProtection="1">
      <alignment horizontal="center" vertical="center" textRotation="255"/>
      <protection/>
    </xf>
    <xf numFmtId="0" fontId="3" fillId="0" borderId="184"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5" fillId="0" borderId="198" xfId="0" applyFont="1" applyFill="1" applyBorder="1" applyAlignment="1" applyProtection="1">
      <alignment horizontal="center" vertical="center" wrapText="1"/>
      <protection/>
    </xf>
    <xf numFmtId="0" fontId="5" fillId="0" borderId="235" xfId="0" applyFont="1" applyFill="1" applyBorder="1" applyAlignment="1" applyProtection="1">
      <alignment horizontal="center" vertical="center" wrapText="1"/>
      <protection/>
    </xf>
    <xf numFmtId="0" fontId="3" fillId="0" borderId="198" xfId="0" applyFont="1" applyFill="1" applyBorder="1" applyAlignment="1" applyProtection="1">
      <alignment horizontal="center" vertical="center" wrapText="1"/>
      <protection/>
    </xf>
    <xf numFmtId="0" fontId="3" fillId="0" borderId="235" xfId="0" applyFont="1" applyFill="1" applyBorder="1" applyAlignment="1" applyProtection="1">
      <alignment horizontal="center" vertical="center" wrapText="1"/>
      <protection/>
    </xf>
    <xf numFmtId="0" fontId="3" fillId="34" borderId="233" xfId="0" applyFont="1" applyFill="1" applyBorder="1" applyAlignment="1" applyProtection="1">
      <alignment horizontal="center" vertical="center" textRotation="255" shrinkToFit="1"/>
      <protection locked="0"/>
    </xf>
    <xf numFmtId="0" fontId="3" fillId="34" borderId="236" xfId="0" applyFont="1" applyFill="1" applyBorder="1" applyAlignment="1" applyProtection="1">
      <alignment horizontal="center" vertical="center" textRotation="255" shrinkToFit="1"/>
      <protection locked="0"/>
    </xf>
    <xf numFmtId="0" fontId="3" fillId="34" borderId="237" xfId="0" applyFont="1" applyFill="1" applyBorder="1" applyAlignment="1" applyProtection="1">
      <alignment horizontal="center" vertical="center" textRotation="255" shrinkToFit="1"/>
      <protection locked="0"/>
    </xf>
    <xf numFmtId="0" fontId="3" fillId="0" borderId="238" xfId="0" applyFont="1" applyFill="1" applyBorder="1" applyAlignment="1" applyProtection="1">
      <alignment horizontal="center" vertical="center" shrinkToFit="1"/>
      <protection/>
    </xf>
    <xf numFmtId="0" fontId="3" fillId="0" borderId="239" xfId="0" applyFont="1" applyFill="1" applyBorder="1" applyAlignment="1" applyProtection="1">
      <alignment horizontal="center" vertical="center" shrinkToFit="1"/>
      <protection/>
    </xf>
    <xf numFmtId="0" fontId="5" fillId="0" borderId="148"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 fillId="34" borderId="66" xfId="0" applyFont="1" applyFill="1" applyBorder="1" applyAlignment="1" applyProtection="1">
      <alignment horizontal="left" vertical="center" wrapText="1" shrinkToFit="1"/>
      <protection locked="0"/>
    </xf>
    <xf numFmtId="0" fontId="4" fillId="34" borderId="68" xfId="0" applyFont="1" applyFill="1" applyBorder="1" applyAlignment="1" applyProtection="1">
      <alignment horizontal="left" vertical="center" wrapText="1" shrinkToFit="1"/>
      <protection locked="0"/>
    </xf>
    <xf numFmtId="0" fontId="4" fillId="34" borderId="240" xfId="0" applyFont="1" applyFill="1" applyBorder="1" applyAlignment="1" applyProtection="1">
      <alignment horizontal="left" vertical="center" wrapText="1" shrinkToFit="1"/>
      <protection locked="0"/>
    </xf>
    <xf numFmtId="0" fontId="4" fillId="34" borderId="241" xfId="0" applyFont="1" applyFill="1" applyBorder="1" applyAlignment="1" applyProtection="1">
      <alignment horizontal="left" vertical="center" wrapText="1" shrinkToFit="1"/>
      <protection locked="0"/>
    </xf>
    <xf numFmtId="0" fontId="4" fillId="34" borderId="195" xfId="0" applyFont="1" applyFill="1" applyBorder="1" applyAlignment="1" applyProtection="1">
      <alignment horizontal="left" vertical="center" wrapText="1" shrinkToFit="1"/>
      <protection locked="0"/>
    </xf>
    <xf numFmtId="0" fontId="12" fillId="0" borderId="0" xfId="67" applyFont="1" applyFill="1" applyBorder="1" applyAlignment="1" applyProtection="1">
      <alignment horizontal="left" vertical="top" wrapText="1"/>
      <protection/>
    </xf>
    <xf numFmtId="0" fontId="3" fillId="0" borderId="242" xfId="68" applyFont="1" applyFill="1" applyBorder="1" applyAlignment="1" applyProtection="1">
      <alignment horizontal="center" vertical="center"/>
      <protection/>
    </xf>
    <xf numFmtId="0" fontId="3" fillId="0" borderId="243" xfId="68" applyFont="1" applyFill="1" applyBorder="1" applyAlignment="1" applyProtection="1">
      <alignment horizontal="center" vertical="center"/>
      <protection/>
    </xf>
    <xf numFmtId="0" fontId="3" fillId="0" borderId="244" xfId="68" applyFont="1" applyFill="1" applyBorder="1" applyAlignment="1" applyProtection="1">
      <alignment horizontal="center" vertical="center"/>
      <protection/>
    </xf>
    <xf numFmtId="0" fontId="3" fillId="0" borderId="245" xfId="68" applyFont="1" applyFill="1" applyBorder="1" applyAlignment="1" applyProtection="1">
      <alignment horizontal="center" vertical="center"/>
      <protection/>
    </xf>
    <xf numFmtId="0" fontId="4" fillId="34" borderId="24" xfId="68" applyFont="1" applyFill="1" applyBorder="1" applyAlignment="1" applyProtection="1">
      <alignment vertical="center"/>
      <protection locked="0"/>
    </xf>
    <xf numFmtId="0" fontId="4" fillId="34" borderId="20" xfId="68" applyFont="1" applyFill="1" applyBorder="1" applyAlignment="1" applyProtection="1">
      <alignment vertical="center"/>
      <protection locked="0"/>
    </xf>
    <xf numFmtId="0" fontId="4" fillId="34" borderId="94" xfId="68" applyFont="1" applyFill="1" applyBorder="1" applyAlignment="1" applyProtection="1">
      <alignment vertical="center"/>
      <protection locked="0"/>
    </xf>
    <xf numFmtId="207" fontId="4" fillId="33" borderId="25" xfId="68" applyNumberFormat="1" applyFont="1" applyFill="1" applyBorder="1" applyAlignment="1" applyProtection="1">
      <alignment vertical="center" shrinkToFit="1"/>
      <protection/>
    </xf>
    <xf numFmtId="207" fontId="4" fillId="33" borderId="16" xfId="68" applyNumberFormat="1" applyFont="1" applyFill="1" applyBorder="1" applyAlignment="1" applyProtection="1">
      <alignment vertical="center" shrinkToFit="1"/>
      <protection/>
    </xf>
    <xf numFmtId="207" fontId="4" fillId="33" borderId="93" xfId="68" applyNumberFormat="1" applyFont="1" applyFill="1" applyBorder="1" applyAlignment="1" applyProtection="1">
      <alignment vertical="center" shrinkToFit="1"/>
      <protection/>
    </xf>
    <xf numFmtId="0" fontId="4" fillId="34" borderId="98" xfId="68" applyFont="1" applyFill="1" applyBorder="1" applyAlignment="1" applyProtection="1">
      <alignment vertical="center"/>
      <protection locked="0"/>
    </xf>
    <xf numFmtId="207" fontId="4" fillId="33" borderId="97" xfId="68" applyNumberFormat="1" applyFont="1" applyFill="1" applyBorder="1" applyAlignment="1" applyProtection="1">
      <alignment vertical="center" shrinkToFit="1"/>
      <protection/>
    </xf>
    <xf numFmtId="0" fontId="4" fillId="34" borderId="21" xfId="68" applyFont="1" applyFill="1" applyBorder="1" applyAlignment="1" applyProtection="1">
      <alignment vertical="center"/>
      <protection locked="0"/>
    </xf>
    <xf numFmtId="207" fontId="4" fillId="33" borderId="17" xfId="68" applyNumberFormat="1" applyFont="1" applyFill="1" applyBorder="1" applyAlignment="1" applyProtection="1">
      <alignment vertical="center" shrinkToFit="1"/>
      <protection/>
    </xf>
    <xf numFmtId="0" fontId="3" fillId="0" borderId="246" xfId="67" applyFont="1" applyBorder="1" applyAlignment="1" applyProtection="1">
      <alignment horizontal="center" vertical="center"/>
      <protection/>
    </xf>
    <xf numFmtId="0" fontId="3" fillId="0" borderId="247" xfId="67" applyFont="1" applyBorder="1" applyAlignment="1" applyProtection="1">
      <alignment horizontal="center" vertical="center"/>
      <protection/>
    </xf>
    <xf numFmtId="0" fontId="3" fillId="0" borderId="248" xfId="67" applyFont="1" applyBorder="1" applyAlignment="1" applyProtection="1">
      <alignment horizontal="center" vertical="center"/>
      <protection/>
    </xf>
    <xf numFmtId="181" fontId="3" fillId="0" borderId="43" xfId="69" applyNumberFormat="1" applyFont="1" applyFill="1" applyBorder="1" applyAlignment="1" applyProtection="1">
      <alignment horizontal="center" vertical="center" wrapText="1"/>
      <protection/>
    </xf>
    <xf numFmtId="181" fontId="4" fillId="0" borderId="120" xfId="69" applyNumberFormat="1" applyFont="1" applyFill="1" applyBorder="1" applyAlignment="1" applyProtection="1">
      <alignment horizontal="center" vertical="center" wrapText="1"/>
      <protection/>
    </xf>
    <xf numFmtId="181" fontId="3" fillId="0" borderId="120" xfId="0" applyNumberFormat="1" applyFont="1" applyFill="1" applyBorder="1" applyAlignment="1" applyProtection="1" quotePrefix="1">
      <alignment horizontal="center" vertical="center" wrapText="1"/>
      <protection/>
    </xf>
    <xf numFmtId="181" fontId="3" fillId="0" borderId="120" xfId="69" applyNumberFormat="1" applyFont="1" applyFill="1" applyBorder="1" applyAlignment="1" applyProtection="1">
      <alignment horizontal="center" vertical="center" wrapText="1"/>
      <protection/>
    </xf>
    <xf numFmtId="0" fontId="3" fillId="0" borderId="120" xfId="0" applyFont="1" applyFill="1" applyBorder="1" applyAlignment="1" applyProtection="1">
      <alignment horizontal="center" vertical="center" wrapText="1"/>
      <protection/>
    </xf>
    <xf numFmtId="194" fontId="3" fillId="0" borderId="43" xfId="69" applyNumberFormat="1" applyFont="1" applyFill="1" applyBorder="1" applyAlignment="1" applyProtection="1">
      <alignment horizontal="center" vertical="center" wrapText="1"/>
      <protection/>
    </xf>
    <xf numFmtId="194" fontId="3" fillId="0" borderId="120" xfId="69" applyNumberFormat="1" applyFont="1" applyFill="1" applyBorder="1" applyAlignment="1" applyProtection="1">
      <alignment horizontal="center" vertical="center" wrapText="1"/>
      <protection/>
    </xf>
    <xf numFmtId="194" fontId="3" fillId="0" borderId="46" xfId="69" applyNumberFormat="1" applyFont="1" applyFill="1" applyBorder="1" applyAlignment="1" applyProtection="1">
      <alignment horizontal="center" vertical="center" wrapText="1"/>
      <protection/>
    </xf>
    <xf numFmtId="194" fontId="3" fillId="0" borderId="80" xfId="69" applyNumberFormat="1" applyFont="1" applyFill="1" applyBorder="1" applyAlignment="1" applyProtection="1">
      <alignment horizontal="center" vertical="center" wrapText="1"/>
      <protection/>
    </xf>
    <xf numFmtId="181" fontId="3" fillId="0" borderId="166" xfId="52" applyNumberFormat="1" applyFont="1" applyFill="1" applyBorder="1" applyAlignment="1" applyProtection="1">
      <alignment horizontal="center" vertical="center"/>
      <protection/>
    </xf>
    <xf numFmtId="181" fontId="4" fillId="0" borderId="249" xfId="69" applyNumberFormat="1" applyFont="1" applyFill="1" applyBorder="1" applyAlignment="1" applyProtection="1">
      <alignment horizontal="center" vertical="center"/>
      <protection/>
    </xf>
    <xf numFmtId="181" fontId="3" fillId="0" borderId="45" xfId="69" applyNumberFormat="1" applyFont="1" applyFill="1" applyBorder="1" applyAlignment="1" applyProtection="1">
      <alignment horizontal="center" vertical="center" wrapText="1"/>
      <protection/>
    </xf>
    <xf numFmtId="181" fontId="4" fillId="0" borderId="79" xfId="69" applyNumberFormat="1" applyFont="1" applyFill="1" applyBorder="1" applyAlignment="1" applyProtection="1">
      <alignment horizontal="center" vertical="center"/>
      <protection/>
    </xf>
    <xf numFmtId="194" fontId="4" fillId="0" borderId="46" xfId="69" applyNumberFormat="1" applyFont="1" applyFill="1" applyBorder="1" applyAlignment="1" applyProtection="1">
      <alignment horizontal="center" vertical="center" wrapText="1"/>
      <protection/>
    </xf>
    <xf numFmtId="194" fontId="4" fillId="0" borderId="80" xfId="69" applyNumberFormat="1" applyFont="1" applyFill="1" applyBorder="1" applyAlignment="1" applyProtection="1">
      <alignment horizontal="center" vertical="center" wrapText="1"/>
      <protection/>
    </xf>
    <xf numFmtId="181" fontId="3" fillId="0" borderId="49" xfId="69" applyNumberFormat="1" applyFont="1" applyFill="1" applyBorder="1" applyAlignment="1" applyProtection="1">
      <alignment horizontal="center" vertical="center" wrapText="1"/>
      <protection/>
    </xf>
    <xf numFmtId="181" fontId="3" fillId="0" borderId="111" xfId="69" applyNumberFormat="1" applyFont="1" applyFill="1" applyBorder="1" applyAlignment="1" applyProtection="1">
      <alignment horizontal="center" vertical="center" wrapText="1"/>
      <protection/>
    </xf>
    <xf numFmtId="181" fontId="3" fillId="0" borderId="47" xfId="69" applyNumberFormat="1" applyFont="1" applyFill="1" applyBorder="1" applyAlignment="1" applyProtection="1">
      <alignment horizontal="center" vertical="center" wrapText="1"/>
      <protection/>
    </xf>
    <xf numFmtId="181" fontId="3" fillId="0" borderId="110" xfId="69" applyNumberFormat="1" applyFont="1" applyFill="1" applyBorder="1" applyAlignment="1" applyProtection="1">
      <alignment horizontal="center" vertical="center" wrapText="1"/>
      <protection/>
    </xf>
    <xf numFmtId="181" fontId="3" fillId="0" borderId="144" xfId="52" applyNumberFormat="1" applyFont="1" applyFill="1" applyBorder="1" applyAlignment="1" applyProtection="1">
      <alignment horizontal="center" vertical="center"/>
      <protection/>
    </xf>
    <xf numFmtId="181" fontId="3" fillId="0" borderId="213" xfId="69" applyNumberFormat="1" applyFont="1" applyFill="1" applyBorder="1" applyAlignment="1" applyProtection="1" quotePrefix="1">
      <alignment horizontal="center" vertical="center" wrapText="1"/>
      <protection/>
    </xf>
    <xf numFmtId="181" fontId="3" fillId="0" borderId="250" xfId="69" applyNumberFormat="1" applyFont="1" applyFill="1" applyBorder="1" applyAlignment="1" applyProtection="1" quotePrefix="1">
      <alignment horizontal="center" vertical="center" wrapText="1"/>
      <protection/>
    </xf>
    <xf numFmtId="181" fontId="3" fillId="0" borderId="211" xfId="69" applyNumberFormat="1" applyFont="1" applyFill="1" applyBorder="1" applyAlignment="1" applyProtection="1">
      <alignment horizontal="center" vertical="center" wrapText="1"/>
      <protection/>
    </xf>
    <xf numFmtId="181" fontId="3" fillId="0" borderId="249" xfId="69" applyNumberFormat="1" applyFont="1" applyFill="1" applyBorder="1" applyAlignment="1" applyProtection="1">
      <alignment horizontal="center" vertical="center" wrapText="1"/>
      <protection/>
    </xf>
    <xf numFmtId="181" fontId="4" fillId="0" borderId="251" xfId="69" applyNumberFormat="1" applyFont="1" applyFill="1" applyBorder="1" applyAlignment="1" applyProtection="1">
      <alignment horizontal="center" vertical="center"/>
      <protection/>
    </xf>
    <xf numFmtId="194" fontId="3" fillId="0" borderId="211" xfId="69" applyNumberFormat="1" applyFont="1" applyFill="1" applyBorder="1" applyAlignment="1" applyProtection="1">
      <alignment horizontal="center" vertical="center"/>
      <protection/>
    </xf>
    <xf numFmtId="194" fontId="4" fillId="0" borderId="249" xfId="69" applyNumberFormat="1" applyFont="1" applyFill="1" applyBorder="1" applyAlignment="1" applyProtection="1">
      <alignment horizontal="center" vertical="center"/>
      <protection/>
    </xf>
    <xf numFmtId="194" fontId="3" fillId="0" borderId="213" xfId="69" applyNumberFormat="1" applyFont="1" applyFill="1" applyBorder="1" applyAlignment="1" applyProtection="1">
      <alignment horizontal="center" vertical="center"/>
      <protection/>
    </xf>
    <xf numFmtId="194" fontId="4" fillId="0" borderId="250" xfId="69" applyNumberFormat="1" applyFont="1" applyFill="1" applyBorder="1" applyAlignment="1" applyProtection="1">
      <alignment horizontal="center" vertical="center"/>
      <protection/>
    </xf>
    <xf numFmtId="181" fontId="4" fillId="0" borderId="250" xfId="69" applyNumberFormat="1" applyFont="1" applyFill="1" applyBorder="1" applyAlignment="1" applyProtection="1">
      <alignment horizontal="center" vertical="center"/>
      <protection/>
    </xf>
    <xf numFmtId="181" fontId="3" fillId="0" borderId="249" xfId="69" applyNumberFormat="1" applyFont="1" applyFill="1" applyBorder="1" applyAlignment="1" applyProtection="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3" xfId="65"/>
    <cellStyle name="入力" xfId="66"/>
    <cellStyle name="標準 2" xfId="67"/>
    <cellStyle name="標準 2 2" xfId="68"/>
    <cellStyle name="標準 3" xfId="69"/>
    <cellStyle name="標準 4" xfId="70"/>
    <cellStyle name="標準_Sheet1" xfId="71"/>
    <cellStyle name="Followed Hyperlink" xfId="72"/>
    <cellStyle name="良い" xfId="73"/>
  </cellStyles>
  <dxfs count="7">
    <dxf>
      <fill>
        <patternFill>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auto="1"/>
      </font>
      <fill>
        <patternFill patternType="solid">
          <bgColor rgb="FFFFFF99"/>
        </patternFill>
      </fill>
    </dxf>
    <dxf>
      <fill>
        <patternFill patternType="solid">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Z69"/>
  <sheetViews>
    <sheetView zoomScaleSheetLayoutView="100" zoomScalePageLayoutView="0" workbookViewId="0" topLeftCell="A40">
      <pane xSplit="9" topLeftCell="J1" activePane="topRight" state="frozen"/>
      <selection pane="topLeft" activeCell="A1" sqref="A1"/>
      <selection pane="topRight" activeCell="N52" sqref="N52:N53"/>
    </sheetView>
  </sheetViews>
  <sheetFormatPr defaultColWidth="12.50390625" defaultRowHeight="18.75" customHeight="1"/>
  <cols>
    <col min="1" max="1" width="6.25390625" style="67" customWidth="1"/>
    <col min="2" max="2" width="6.25390625" style="174" customWidth="1"/>
    <col min="3" max="3" width="9.375" style="174" customWidth="1"/>
    <col min="4" max="4" width="4.375" style="174" customWidth="1"/>
    <col min="5" max="5" width="9.375" style="174" customWidth="1"/>
    <col min="6" max="6" width="15.625" style="174" customWidth="1"/>
    <col min="7" max="9" width="4.375" style="174" customWidth="1"/>
    <col min="10" max="24" width="9.375" style="67" customWidth="1"/>
    <col min="25" max="26" width="12.50390625" style="67" customWidth="1"/>
    <col min="27" max="41" width="9.375" style="67" customWidth="1"/>
    <col min="42" max="42" width="15.625" style="67" customWidth="1"/>
    <col min="43" max="43" width="9.375" style="67" customWidth="1"/>
    <col min="44" max="44" width="11.25390625" style="67" customWidth="1"/>
    <col min="45" max="51" width="9.375" style="67" customWidth="1"/>
    <col min="52" max="53" width="4.375" style="67" customWidth="1"/>
    <col min="54" max="78" width="9.375" style="67" customWidth="1"/>
    <col min="79" max="16384" width="12.50390625" style="67" customWidth="1"/>
  </cols>
  <sheetData>
    <row r="1" spans="1:9" ht="18.75" customHeight="1">
      <c r="A1" s="391" t="s">
        <v>3830</v>
      </c>
      <c r="B1" s="66"/>
      <c r="C1" s="390"/>
      <c r="D1" s="67"/>
      <c r="E1" s="67"/>
      <c r="F1" s="67"/>
      <c r="G1" s="67"/>
      <c r="H1" s="67"/>
      <c r="I1" s="67"/>
    </row>
    <row r="2" spans="1:9" ht="18.75" customHeight="1">
      <c r="A2" s="68" t="s">
        <v>3635</v>
      </c>
      <c r="B2" s="67"/>
      <c r="C2" s="67"/>
      <c r="D2" s="67"/>
      <c r="E2" s="67"/>
      <c r="F2" s="67"/>
      <c r="G2" s="67"/>
      <c r="H2" s="67"/>
      <c r="I2" s="67"/>
    </row>
    <row r="3" spans="1:9" ht="18.75" customHeight="1" thickBot="1">
      <c r="A3" s="68"/>
      <c r="B3" s="67"/>
      <c r="C3" s="67"/>
      <c r="D3" s="67"/>
      <c r="E3" s="67"/>
      <c r="F3" s="67"/>
      <c r="G3" s="67"/>
      <c r="H3" s="67"/>
      <c r="I3" s="67"/>
    </row>
    <row r="4" spans="1:78" ht="18.75" customHeight="1" thickBot="1">
      <c r="A4" s="69"/>
      <c r="B4" s="70"/>
      <c r="C4" s="70"/>
      <c r="D4" s="70"/>
      <c r="E4" s="70"/>
      <c r="F4" s="70"/>
      <c r="G4" s="70"/>
      <c r="H4" s="70"/>
      <c r="I4" s="71"/>
      <c r="J4" s="72"/>
      <c r="K4" s="70"/>
      <c r="L4" s="70"/>
      <c r="M4" s="70"/>
      <c r="N4" s="70"/>
      <c r="O4" s="70"/>
      <c r="P4" s="70"/>
      <c r="Q4" s="70"/>
      <c r="R4" s="70"/>
      <c r="S4" s="70"/>
      <c r="T4" s="70"/>
      <c r="U4" s="70"/>
      <c r="V4" s="73"/>
      <c r="W4" s="70"/>
      <c r="X4" s="70"/>
      <c r="Y4" s="741" t="s">
        <v>4173</v>
      </c>
      <c r="Z4" s="70"/>
      <c r="AA4" s="70"/>
      <c r="AB4" s="70"/>
      <c r="AC4" s="70"/>
      <c r="AD4" s="70"/>
      <c r="AE4" s="70"/>
      <c r="AF4" s="70"/>
      <c r="AG4" s="71"/>
      <c r="AH4" s="69"/>
      <c r="AI4" s="70"/>
      <c r="AJ4" s="70"/>
      <c r="AK4" s="70"/>
      <c r="AL4" s="70"/>
      <c r="AM4" s="70"/>
      <c r="AN4" s="70"/>
      <c r="AO4" s="70"/>
      <c r="AP4" s="71"/>
      <c r="AQ4" s="69"/>
      <c r="AR4" s="70"/>
      <c r="AS4" s="70"/>
      <c r="AT4" s="70"/>
      <c r="AU4" s="70"/>
      <c r="AV4" s="71"/>
      <c r="AW4" s="69"/>
      <c r="AX4" s="70"/>
      <c r="AY4" s="71"/>
      <c r="AZ4" s="69"/>
      <c r="BA4" s="70"/>
      <c r="BB4" s="70"/>
      <c r="BC4" s="70"/>
      <c r="BD4" s="70"/>
      <c r="BE4" s="70"/>
      <c r="BF4" s="70"/>
      <c r="BG4" s="70"/>
      <c r="BH4" s="70"/>
      <c r="BI4" s="70"/>
      <c r="BJ4" s="70"/>
      <c r="BK4" s="70"/>
      <c r="BL4" s="70"/>
      <c r="BM4" s="70"/>
      <c r="BN4" s="70"/>
      <c r="BO4" s="70"/>
      <c r="BP4" s="70"/>
      <c r="BQ4" s="70"/>
      <c r="BR4" s="70"/>
      <c r="BS4" s="70"/>
      <c r="BT4" s="70"/>
      <c r="BU4" s="70"/>
      <c r="BV4" s="70"/>
      <c r="BW4" s="70"/>
      <c r="BX4" s="70"/>
      <c r="BY4" s="742" t="s">
        <v>4172</v>
      </c>
      <c r="BZ4" s="71"/>
    </row>
    <row r="5" spans="1:78" s="75" customFormat="1" ht="18.75" customHeight="1" thickBot="1">
      <c r="A5" s="738" t="e">
        <f>IF(C9="県分",VLOOKUP(B9,'団体コード'!A:C,3,FALSE),VLOOKUP(C9,'団体コード'!B:C,2,FALSE))</f>
        <v>#N/A</v>
      </c>
      <c r="B5" s="739" t="s">
        <v>3658</v>
      </c>
      <c r="I5" s="76"/>
      <c r="J5" s="74" t="s">
        <v>3636</v>
      </c>
      <c r="X5" s="77"/>
      <c r="Y5" s="78">
        <f>SUMIF(Y9:Y23,"&lt;&gt;#VALUE!",Y9:Y23)+SUMIF(Y29:Y48,"&lt;&gt;#VALUE!",Y29:Y48)</f>
        <v>0</v>
      </c>
      <c r="Z5" s="77" t="s">
        <v>3657</v>
      </c>
      <c r="AA5" s="77" t="s">
        <v>3657</v>
      </c>
      <c r="AB5" s="77" t="s">
        <v>3657</v>
      </c>
      <c r="AC5" s="77" t="s">
        <v>3657</v>
      </c>
      <c r="AD5" s="77" t="s">
        <v>3657</v>
      </c>
      <c r="AE5" s="77" t="s">
        <v>3657</v>
      </c>
      <c r="AF5" s="77" t="s">
        <v>3657</v>
      </c>
      <c r="AG5" s="183" t="str">
        <f>IF(OR(Y5=0,$E$9=0),"-",ROUND(Y5/$E$9,3)*100)</f>
        <v>-</v>
      </c>
      <c r="AH5" s="74" t="s">
        <v>3649</v>
      </c>
      <c r="AP5" s="76"/>
      <c r="AQ5" s="74" t="s">
        <v>3652</v>
      </c>
      <c r="AV5" s="76"/>
      <c r="AW5" s="869" t="s">
        <v>4282</v>
      </c>
      <c r="AY5" s="76"/>
      <c r="AZ5" s="74" t="s">
        <v>3651</v>
      </c>
      <c r="BW5" s="77"/>
      <c r="BX5" s="81" t="s">
        <v>4174</v>
      </c>
      <c r="BY5" s="78">
        <f>SUMIF(BY9:BY23,"&lt;&gt;#VALUE!",BY9:BY23)+SUMIF(BY29:BY48,"&lt;&gt;#VALUE!",BY29:BY48)+SUMIF(BY54:BY68,"&lt;&gt;#VALUE!",BY54:BY68)</f>
        <v>0</v>
      </c>
      <c r="BZ5" s="76"/>
    </row>
    <row r="6" spans="1:78" s="75" customFormat="1" ht="18.75" customHeight="1" thickBot="1">
      <c r="A6" s="740" t="s">
        <v>4170</v>
      </c>
      <c r="B6" s="721" t="s">
        <v>7</v>
      </c>
      <c r="I6" s="76"/>
      <c r="J6" s="79" t="s">
        <v>7</v>
      </c>
      <c r="Y6" s="80" t="s">
        <v>3726</v>
      </c>
      <c r="AG6" s="81" t="s">
        <v>3666</v>
      </c>
      <c r="AH6" s="79" t="s">
        <v>7</v>
      </c>
      <c r="AP6" s="81" t="s">
        <v>3666</v>
      </c>
      <c r="AQ6" s="79" t="s">
        <v>7</v>
      </c>
      <c r="AV6" s="81" t="s">
        <v>3666</v>
      </c>
      <c r="AW6" s="79" t="s">
        <v>7</v>
      </c>
      <c r="AY6" s="81" t="s">
        <v>3666</v>
      </c>
      <c r="AZ6" s="79" t="s">
        <v>7</v>
      </c>
      <c r="BY6" s="80" t="s">
        <v>3726</v>
      </c>
      <c r="BZ6" s="81" t="s">
        <v>3666</v>
      </c>
    </row>
    <row r="7" spans="1:78" s="103" customFormat="1" ht="18.75" customHeight="1">
      <c r="A7" s="908" t="s">
        <v>4179</v>
      </c>
      <c r="B7" s="910" t="s">
        <v>4180</v>
      </c>
      <c r="C7" s="910" t="s">
        <v>4171</v>
      </c>
      <c r="D7" s="910" t="s">
        <v>4181</v>
      </c>
      <c r="E7" s="913" t="s">
        <v>3648</v>
      </c>
      <c r="F7" s="915" t="s">
        <v>6</v>
      </c>
      <c r="G7" s="913" t="s">
        <v>3928</v>
      </c>
      <c r="H7" s="910" t="s">
        <v>4276</v>
      </c>
      <c r="I7" s="924" t="s">
        <v>25</v>
      </c>
      <c r="J7" s="83" t="s">
        <v>3637</v>
      </c>
      <c r="K7" s="84"/>
      <c r="L7" s="84"/>
      <c r="M7" s="84"/>
      <c r="N7" s="84"/>
      <c r="O7" s="85" t="s">
        <v>3638</v>
      </c>
      <c r="P7" s="86" t="s">
        <v>5</v>
      </c>
      <c r="Q7" s="87"/>
      <c r="R7" s="84"/>
      <c r="S7" s="84"/>
      <c r="T7" s="84"/>
      <c r="U7" s="85" t="s">
        <v>4</v>
      </c>
      <c r="V7" s="85" t="s">
        <v>3</v>
      </c>
      <c r="W7" s="85" t="s">
        <v>3663</v>
      </c>
      <c r="X7" s="85" t="s">
        <v>3664</v>
      </c>
      <c r="Y7" s="85" t="s">
        <v>3730</v>
      </c>
      <c r="Z7" s="85" t="s">
        <v>3732</v>
      </c>
      <c r="AA7" s="86" t="s">
        <v>3667</v>
      </c>
      <c r="AB7" s="88"/>
      <c r="AC7" s="94" t="s">
        <v>4176</v>
      </c>
      <c r="AD7" s="94" t="s">
        <v>4177</v>
      </c>
      <c r="AE7" s="926" t="s">
        <v>4188</v>
      </c>
      <c r="AF7" s="85" t="s">
        <v>3668</v>
      </c>
      <c r="AG7" s="928" t="s">
        <v>4189</v>
      </c>
      <c r="AH7" s="930" t="s">
        <v>4190</v>
      </c>
      <c r="AI7" s="90" t="s">
        <v>3669</v>
      </c>
      <c r="AJ7" s="90" t="s">
        <v>3670</v>
      </c>
      <c r="AK7" s="921"/>
      <c r="AL7" s="90" t="s">
        <v>3671</v>
      </c>
      <c r="AM7" s="90" t="s">
        <v>3672</v>
      </c>
      <c r="AN7" s="90" t="s">
        <v>3673</v>
      </c>
      <c r="AO7" s="91" t="s">
        <v>3674</v>
      </c>
      <c r="AP7" s="92"/>
      <c r="AQ7" s="93" t="s">
        <v>3675</v>
      </c>
      <c r="AR7" s="94" t="s">
        <v>3676</v>
      </c>
      <c r="AS7" s="94" t="s">
        <v>3677</v>
      </c>
      <c r="AT7" s="94" t="s">
        <v>3678</v>
      </c>
      <c r="AU7" s="94" t="s">
        <v>3679</v>
      </c>
      <c r="AV7" s="95" t="s">
        <v>3680</v>
      </c>
      <c r="AW7" s="899" t="s">
        <v>4279</v>
      </c>
      <c r="AX7" s="900"/>
      <c r="AY7" s="901"/>
      <c r="AZ7" s="940" t="s">
        <v>3654</v>
      </c>
      <c r="BA7" s="910" t="s">
        <v>4192</v>
      </c>
      <c r="BB7" s="96" t="s">
        <v>3675</v>
      </c>
      <c r="BC7" s="96" t="s">
        <v>3659</v>
      </c>
      <c r="BD7" s="96" t="s">
        <v>3660</v>
      </c>
      <c r="BE7" s="96" t="s">
        <v>3661</v>
      </c>
      <c r="BF7" s="96" t="s">
        <v>3662</v>
      </c>
      <c r="BG7" s="97" t="s">
        <v>3734</v>
      </c>
      <c r="BH7" s="98" t="s">
        <v>3681</v>
      </c>
      <c r="BI7" s="99"/>
      <c r="BJ7" s="99"/>
      <c r="BK7" s="99"/>
      <c r="BL7" s="99"/>
      <c r="BM7" s="100" t="s">
        <v>3682</v>
      </c>
      <c r="BN7" s="84"/>
      <c r="BO7" s="101"/>
      <c r="BP7" s="99" t="s">
        <v>3683</v>
      </c>
      <c r="BQ7" s="99"/>
      <c r="BR7" s="99"/>
      <c r="BS7" s="99"/>
      <c r="BT7" s="82" t="s">
        <v>3684</v>
      </c>
      <c r="BU7" s="89" t="s">
        <v>3685</v>
      </c>
      <c r="BV7" s="913" t="s">
        <v>3686</v>
      </c>
      <c r="BW7" s="95" t="s">
        <v>3735</v>
      </c>
      <c r="BX7" s="241" t="s">
        <v>3736</v>
      </c>
      <c r="BY7" s="102" t="s">
        <v>3665</v>
      </c>
      <c r="BZ7" s="937" t="s">
        <v>4199</v>
      </c>
    </row>
    <row r="8" spans="1:78" s="103" customFormat="1" ht="37.5" customHeight="1" thickBot="1">
      <c r="A8" s="909"/>
      <c r="B8" s="911"/>
      <c r="C8" s="911"/>
      <c r="D8" s="912"/>
      <c r="E8" s="914"/>
      <c r="F8" s="911"/>
      <c r="G8" s="923"/>
      <c r="H8" s="918"/>
      <c r="I8" s="925"/>
      <c r="J8" s="105" t="s">
        <v>3687</v>
      </c>
      <c r="K8" s="106" t="s">
        <v>10</v>
      </c>
      <c r="L8" s="107" t="s">
        <v>9</v>
      </c>
      <c r="M8" s="107" t="s">
        <v>8</v>
      </c>
      <c r="N8" s="108" t="s">
        <v>4182</v>
      </c>
      <c r="O8" s="104" t="s">
        <v>1</v>
      </c>
      <c r="P8" s="109" t="s">
        <v>3688</v>
      </c>
      <c r="Q8" s="110" t="s">
        <v>3644</v>
      </c>
      <c r="R8" s="111" t="s">
        <v>3645</v>
      </c>
      <c r="S8" s="111" t="s">
        <v>3646</v>
      </c>
      <c r="T8" s="108" t="s">
        <v>4183</v>
      </c>
      <c r="U8" s="112" t="s">
        <v>4184</v>
      </c>
      <c r="V8" s="112" t="s">
        <v>4185</v>
      </c>
      <c r="W8" s="112" t="s">
        <v>3689</v>
      </c>
      <c r="X8" s="112" t="s">
        <v>3728</v>
      </c>
      <c r="Y8" s="112" t="s">
        <v>3729</v>
      </c>
      <c r="Z8" s="112" t="s">
        <v>3731</v>
      </c>
      <c r="AA8" s="113" t="s">
        <v>3690</v>
      </c>
      <c r="AB8" s="108" t="s">
        <v>3647</v>
      </c>
      <c r="AC8" s="112" t="s">
        <v>4186</v>
      </c>
      <c r="AD8" s="112" t="s">
        <v>4187</v>
      </c>
      <c r="AE8" s="927"/>
      <c r="AF8" s="104" t="s">
        <v>3634</v>
      </c>
      <c r="AG8" s="929"/>
      <c r="AH8" s="931"/>
      <c r="AI8" s="114" t="s">
        <v>3650</v>
      </c>
      <c r="AJ8" s="114" t="s">
        <v>4191</v>
      </c>
      <c r="AK8" s="922"/>
      <c r="AL8" s="114" t="s">
        <v>3691</v>
      </c>
      <c r="AM8" s="114" t="s">
        <v>3692</v>
      </c>
      <c r="AN8" s="114" t="s">
        <v>3693</v>
      </c>
      <c r="AO8" s="115" t="s">
        <v>3694</v>
      </c>
      <c r="AP8" s="116" t="s">
        <v>11</v>
      </c>
      <c r="AQ8" s="117" t="s">
        <v>3695</v>
      </c>
      <c r="AR8" s="112" t="s">
        <v>3696</v>
      </c>
      <c r="AS8" s="112" t="s">
        <v>3697</v>
      </c>
      <c r="AT8" s="112" t="s">
        <v>3698</v>
      </c>
      <c r="AU8" s="112" t="s">
        <v>3699</v>
      </c>
      <c r="AV8" s="118" t="s">
        <v>3700</v>
      </c>
      <c r="AW8" s="896" t="s">
        <v>4280</v>
      </c>
      <c r="AX8" s="897" t="s">
        <v>4280</v>
      </c>
      <c r="AY8" s="898" t="s">
        <v>4281</v>
      </c>
      <c r="AZ8" s="941"/>
      <c r="BA8" s="918"/>
      <c r="BB8" s="119" t="s">
        <v>4193</v>
      </c>
      <c r="BC8" s="112" t="s">
        <v>3733</v>
      </c>
      <c r="BD8" s="112" t="s">
        <v>4194</v>
      </c>
      <c r="BE8" s="112" t="s">
        <v>3653</v>
      </c>
      <c r="BF8" s="104" t="s">
        <v>3701</v>
      </c>
      <c r="BG8" s="118" t="s">
        <v>4195</v>
      </c>
      <c r="BH8" s="120" t="s">
        <v>19</v>
      </c>
      <c r="BI8" s="111" t="s">
        <v>23</v>
      </c>
      <c r="BJ8" s="111" t="s">
        <v>13</v>
      </c>
      <c r="BK8" s="111" t="s">
        <v>12</v>
      </c>
      <c r="BL8" s="121" t="s">
        <v>4196</v>
      </c>
      <c r="BM8" s="122" t="s">
        <v>22</v>
      </c>
      <c r="BN8" s="107" t="s">
        <v>21</v>
      </c>
      <c r="BO8" s="121" t="s">
        <v>20</v>
      </c>
      <c r="BP8" s="123" t="s">
        <v>19</v>
      </c>
      <c r="BQ8" s="111" t="s">
        <v>14</v>
      </c>
      <c r="BR8" s="111" t="s">
        <v>3703</v>
      </c>
      <c r="BS8" s="124" t="s">
        <v>3704</v>
      </c>
      <c r="BT8" s="112" t="s">
        <v>3705</v>
      </c>
      <c r="BU8" s="112" t="s">
        <v>17</v>
      </c>
      <c r="BV8" s="939"/>
      <c r="BW8" s="118" t="s">
        <v>4197</v>
      </c>
      <c r="BX8" s="242" t="s">
        <v>3702</v>
      </c>
      <c r="BY8" s="125" t="s">
        <v>4198</v>
      </c>
      <c r="BZ8" s="938"/>
    </row>
    <row r="9" spans="1:78" s="130" customFormat="1" ht="18.75" customHeight="1" thickTop="1">
      <c r="A9" s="175"/>
      <c r="B9" s="232"/>
      <c r="C9" s="232"/>
      <c r="D9" s="23"/>
      <c r="E9" s="23"/>
      <c r="F9" s="227"/>
      <c r="G9" s="228"/>
      <c r="H9" s="23"/>
      <c r="I9" s="224" t="s">
        <v>25</v>
      </c>
      <c r="J9" s="887" t="str">
        <f>IF(H9=1,K9-L9-M9,IF(H9=2,K9-L9-M9-N9,IF(H9=3,K9-L9-M9-N9,"-")))</f>
        <v>-</v>
      </c>
      <c r="K9" s="199"/>
      <c r="L9" s="199"/>
      <c r="M9" s="199"/>
      <c r="N9" s="888"/>
      <c r="O9" s="23"/>
      <c r="P9" s="135" t="str">
        <f aca="true" t="shared" si="0" ref="P9:P23">IF(H9=1,Q9-R9-S9,IF(H9=2,Q9-R9-S9-T9,IF(H9=3,Q9-R9-S9-T9,"-")))</f>
        <v>-</v>
      </c>
      <c r="Q9" s="200"/>
      <c r="R9" s="200"/>
      <c r="S9" s="199"/>
      <c r="T9" s="889" t="str">
        <f aca="true" t="shared" si="1" ref="T9:T23">IF(H9=1,"-",IF(H9=2,AV9,IF(H9=3,AV9,"-")))</f>
        <v>-</v>
      </c>
      <c r="U9" s="207"/>
      <c r="V9" s="24"/>
      <c r="W9" s="209" t="str">
        <f>IF(H9=1,J9+O9-P9,IF(H9=2,IF((J9+O9-P9)&gt;0,J9+O9-P9,MIN(J9+O9-P9+U9+V9,0)),IF(H9=3,IF((J9+O9-P9)&gt;0,J9+O9-P9,MIN(J9+O9-P9+U9+V9,0)),"-")))</f>
        <v>-</v>
      </c>
      <c r="X9" s="1">
        <f aca="true" t="shared" si="2" ref="X9:X23">AH9</f>
        <v>0</v>
      </c>
      <c r="Y9" s="1" t="e">
        <f aca="true" t="shared" si="3" ref="Y9:Y14">IF((W9-X9)&gt;=0,-(W9-X9),-MIN(W9,0))</f>
        <v>#VALUE!</v>
      </c>
      <c r="Z9" s="1" t="e">
        <f aca="true" t="shared" si="4" ref="Z9:Z14">IF((W9+M9-S9-X9)&gt;0,W9+M9-S9-X9,"-")</f>
        <v>#VALUE!</v>
      </c>
      <c r="AA9" s="743"/>
      <c r="AB9" s="33"/>
      <c r="AC9" s="207"/>
      <c r="AD9" s="209" t="str">
        <f>IF(H9=1,AA9,IF(H9=2,AA9,IF(H9=3,AC9,"-")))</f>
        <v>-</v>
      </c>
      <c r="AE9" s="3" t="e">
        <f aca="true" t="shared" si="5" ref="AE9:AE23">IF(OR(Z9="-",AD9=0),"-",ROUNDDOWN(Z9/AD9,3)*100)</f>
        <v>#VALUE!</v>
      </c>
      <c r="AF9" s="63"/>
      <c r="AG9" s="181" t="e">
        <f aca="true" t="shared" si="6" ref="AG9:AG23">IF(OR(Y9=0,$E$9=0),"-",ROUND(Y9/$E$9,3)*100)</f>
        <v>#VALUE!</v>
      </c>
      <c r="AH9" s="5">
        <f aca="true" t="shared" si="7" ref="AH9:AH23">IF(W9&gt;0,AN9+AO9,0)</f>
        <v>0</v>
      </c>
      <c r="AI9" s="26"/>
      <c r="AJ9" s="27"/>
      <c r="AK9" s="126" t="s">
        <v>4175</v>
      </c>
      <c r="AL9" s="27"/>
      <c r="AM9" s="27"/>
      <c r="AN9" s="26"/>
      <c r="AO9" s="28"/>
      <c r="AP9" s="184"/>
      <c r="AQ9" s="29"/>
      <c r="AR9" s="24"/>
      <c r="AS9" s="13" t="str">
        <f>IF(H9=1,"-",IF(H9=2,IF(AQ9-AR9&gt;0,AQ9-AR9,0),IF(H9=3,IF(AQ9-AR9&gt;0,AQ9-AR9,0),"-")))</f>
        <v>-</v>
      </c>
      <c r="AT9" s="24"/>
      <c r="AU9" s="24"/>
      <c r="AV9" s="30"/>
      <c r="AW9" s="863"/>
      <c r="AX9" s="176"/>
      <c r="AY9" s="864"/>
      <c r="AZ9" s="17"/>
      <c r="BA9" s="18"/>
      <c r="BB9" s="31"/>
      <c r="BC9" s="24"/>
      <c r="BD9" s="209">
        <f aca="true" t="shared" si="8" ref="BD9:BD23">ROUNDDOWN(BB9*BC9,0)</f>
        <v>0</v>
      </c>
      <c r="BE9" s="24"/>
      <c r="BF9" s="24"/>
      <c r="BG9" s="10">
        <f>IF(AZ9="有",IF(BA9="無",MAX(BD9+BE9,BF9),BD9+BE9),IF(AZ9="無",MAX(BE9,BF9),))</f>
        <v>0</v>
      </c>
      <c r="BH9" s="127">
        <f>BI9+BJ9+BK9-BL9</f>
        <v>0</v>
      </c>
      <c r="BI9" s="32"/>
      <c r="BJ9" s="32"/>
      <c r="BK9" s="32"/>
      <c r="BL9" s="33"/>
      <c r="BM9" s="128">
        <f aca="true" t="shared" si="9" ref="BM9:BM23">BN9+BO9</f>
        <v>0</v>
      </c>
      <c r="BN9" s="32"/>
      <c r="BO9" s="34"/>
      <c r="BP9" s="129">
        <f aca="true" t="shared" si="10" ref="BP9:BP14">BQ9+BR9+BS9</f>
        <v>0</v>
      </c>
      <c r="BQ9" s="32"/>
      <c r="BR9" s="32"/>
      <c r="BS9" s="33"/>
      <c r="BT9" s="35"/>
      <c r="BU9" s="35"/>
      <c r="BV9" s="35"/>
      <c r="BW9" s="239">
        <f>MAX((BH9-BM9)-(BP9-BT9+BU9)-BV9,0)</f>
        <v>0</v>
      </c>
      <c r="BX9" s="246"/>
      <c r="BY9" s="188" t="e">
        <f>IF(H9=1,BG9,IF(H9=2,BG9+BW9,IF(H9=3,BW9,"-")))+BX9</f>
        <v>#VALUE!</v>
      </c>
      <c r="BZ9" s="190" t="e">
        <f aca="true" t="shared" si="11" ref="BZ9:BZ23">IF(OR(BY9=0,$E$9=0),"-",ROUND(BY9/$E$9,3)*100)</f>
        <v>#VALUE!</v>
      </c>
    </row>
    <row r="10" spans="1:78" s="130" customFormat="1" ht="18.75" customHeight="1">
      <c r="A10" s="233">
        <f aca="true" t="shared" si="12" ref="A10:E23">IF(NOT($F10=""),A$9,"")</f>
      </c>
      <c r="B10" s="234">
        <f t="shared" si="12"/>
      </c>
      <c r="C10" s="234">
        <f t="shared" si="12"/>
      </c>
      <c r="D10" s="1">
        <f t="shared" si="12"/>
      </c>
      <c r="E10" s="1">
        <f t="shared" si="12"/>
      </c>
      <c r="F10" s="229"/>
      <c r="G10" s="228"/>
      <c r="H10" s="36"/>
      <c r="I10" s="225" t="s">
        <v>25</v>
      </c>
      <c r="J10" s="133" t="str">
        <f aca="true" t="shared" si="13" ref="J10:J23">IF(H10=1,K10-L10-M10,IF(H10=2,K10-L10-M10-N10,IF(H10=3,K10-L10-M10-N10,"-")))</f>
        <v>-</v>
      </c>
      <c r="K10" s="202"/>
      <c r="L10" s="202"/>
      <c r="M10" s="202"/>
      <c r="N10" s="890"/>
      <c r="O10" s="36"/>
      <c r="P10" s="135" t="str">
        <f t="shared" si="0"/>
        <v>-</v>
      </c>
      <c r="Q10" s="202"/>
      <c r="R10" s="202"/>
      <c r="S10" s="202"/>
      <c r="T10" s="891" t="str">
        <f t="shared" si="1"/>
        <v>-</v>
      </c>
      <c r="U10" s="37"/>
      <c r="V10" s="37"/>
      <c r="W10" s="1" t="str">
        <f aca="true" t="shared" si="14" ref="W10:W23">IF(H10=1,J10+O10-P10,IF(H10=2,IF((J10+O10-P10)&gt;0,J10+O10-P10,MIN(J10+O10-P10+U10+V10,0)),IF(H10=3,IF((J10+O10-P10)&gt;0,J10+O10-P10,MIN(J10+O10-P10+U10+V10,0)),"-")))</f>
        <v>-</v>
      </c>
      <c r="X10" s="1">
        <f>AH10</f>
        <v>0</v>
      </c>
      <c r="Y10" s="1" t="e">
        <f t="shared" si="3"/>
        <v>#VALUE!</v>
      </c>
      <c r="Z10" s="1" t="e">
        <f t="shared" si="4"/>
        <v>#VALUE!</v>
      </c>
      <c r="AA10" s="744"/>
      <c r="AB10" s="45"/>
      <c r="AC10" s="37"/>
      <c r="AD10" s="1" t="str">
        <f aca="true" t="shared" si="15" ref="AD10:AD23">IF(H10=1,AA10,IF(H10=2,AA10,IF(H10=3,AC10,"-")))</f>
        <v>-</v>
      </c>
      <c r="AE10" s="3" t="e">
        <f>IF(OR(Z10="-",AD10=0),"-",ROUNDDOWN(Z10/AD10,3)*100)</f>
        <v>#VALUE!</v>
      </c>
      <c r="AF10" s="64"/>
      <c r="AG10" s="181" t="e">
        <f t="shared" si="6"/>
        <v>#VALUE!</v>
      </c>
      <c r="AH10" s="6">
        <f>IF(W10&gt;0,AN10+AO10,0)</f>
        <v>0</v>
      </c>
      <c r="AI10" s="38"/>
      <c r="AJ10" s="39"/>
      <c r="AK10" s="132" t="s">
        <v>4175</v>
      </c>
      <c r="AL10" s="39"/>
      <c r="AM10" s="39"/>
      <c r="AN10" s="38"/>
      <c r="AO10" s="40"/>
      <c r="AP10" s="185"/>
      <c r="AQ10" s="41"/>
      <c r="AR10" s="37"/>
      <c r="AS10" s="8" t="str">
        <f>IF(H10=1,"-",IF(H10=2,IF(AQ10-AR10&gt;0,AQ10-AR10,0),IF(H10=3,IF(AQ10-AR10&gt;0,AQ10-AR10,0),"-")))</f>
        <v>-</v>
      </c>
      <c r="AT10" s="37"/>
      <c r="AU10" s="37"/>
      <c r="AV10" s="42"/>
      <c r="AW10" s="865"/>
      <c r="AX10" s="177"/>
      <c r="AY10" s="866"/>
      <c r="AZ10" s="19"/>
      <c r="BA10" s="20"/>
      <c r="BB10" s="43"/>
      <c r="BC10" s="37"/>
      <c r="BD10" s="1">
        <f>ROUNDDOWN(BB10*BC10,0)</f>
        <v>0</v>
      </c>
      <c r="BE10" s="37"/>
      <c r="BF10" s="37"/>
      <c r="BG10" s="11">
        <f aca="true" t="shared" si="16" ref="BG10:BG23">IF(AZ10="有",IF(BA10="無",MAX(BD10+BE10,BF10),BD10+BE10),IF(AZ10="無",MAX(BE10,BF10),))</f>
        <v>0</v>
      </c>
      <c r="BH10" s="133">
        <f aca="true" t="shared" si="17" ref="BH10:BH23">BI10+BJ10+BK10-BL10</f>
        <v>0</v>
      </c>
      <c r="BI10" s="44"/>
      <c r="BJ10" s="44"/>
      <c r="BK10" s="44"/>
      <c r="BL10" s="45"/>
      <c r="BM10" s="134">
        <f>BN10+BO10</f>
        <v>0</v>
      </c>
      <c r="BN10" s="44"/>
      <c r="BO10" s="46"/>
      <c r="BP10" s="135">
        <f t="shared" si="10"/>
        <v>0</v>
      </c>
      <c r="BQ10" s="44"/>
      <c r="BR10" s="44"/>
      <c r="BS10" s="45"/>
      <c r="BT10" s="47"/>
      <c r="BU10" s="47"/>
      <c r="BV10" s="47"/>
      <c r="BW10" s="187">
        <f>MAX((BH10-BM10)-(BP10-BT10+BU10)-BV10,0)</f>
        <v>0</v>
      </c>
      <c r="BX10" s="247"/>
      <c r="BY10" s="188" t="e">
        <f aca="true" t="shared" si="18" ref="BY10:BY23">IF(H10=1,BG10,IF(H10=2,BG10+BW10,IF(H10=3,BW10,"-")))+BX10</f>
        <v>#VALUE!</v>
      </c>
      <c r="BZ10" s="191" t="e">
        <f t="shared" si="11"/>
        <v>#VALUE!</v>
      </c>
    </row>
    <row r="11" spans="1:78" s="130" customFormat="1" ht="18.75" customHeight="1">
      <c r="A11" s="233">
        <f t="shared" si="12"/>
      </c>
      <c r="B11" s="234">
        <f t="shared" si="12"/>
      </c>
      <c r="C11" s="234">
        <f t="shared" si="12"/>
      </c>
      <c r="D11" s="1">
        <f t="shared" si="12"/>
      </c>
      <c r="E11" s="1">
        <f t="shared" si="12"/>
      </c>
      <c r="F11" s="229"/>
      <c r="G11" s="228"/>
      <c r="H11" s="36"/>
      <c r="I11" s="225" t="s">
        <v>25</v>
      </c>
      <c r="J11" s="133" t="str">
        <f t="shared" si="13"/>
        <v>-</v>
      </c>
      <c r="K11" s="202"/>
      <c r="L11" s="202"/>
      <c r="M11" s="202"/>
      <c r="N11" s="890"/>
      <c r="O11" s="36"/>
      <c r="P11" s="135" t="str">
        <f t="shared" si="0"/>
        <v>-</v>
      </c>
      <c r="Q11" s="202"/>
      <c r="R11" s="202"/>
      <c r="S11" s="202"/>
      <c r="T11" s="891" t="str">
        <f t="shared" si="1"/>
        <v>-</v>
      </c>
      <c r="U11" s="37"/>
      <c r="V11" s="37"/>
      <c r="W11" s="1" t="str">
        <f t="shared" si="14"/>
        <v>-</v>
      </c>
      <c r="X11" s="1">
        <f>AH11</f>
        <v>0</v>
      </c>
      <c r="Y11" s="1" t="e">
        <f t="shared" si="3"/>
        <v>#VALUE!</v>
      </c>
      <c r="Z11" s="1" t="e">
        <f t="shared" si="4"/>
        <v>#VALUE!</v>
      </c>
      <c r="AA11" s="744"/>
      <c r="AB11" s="45"/>
      <c r="AC11" s="37"/>
      <c r="AD11" s="1" t="str">
        <f t="shared" si="15"/>
        <v>-</v>
      </c>
      <c r="AE11" s="3" t="e">
        <f>IF(OR(Z11="-",AD11=0),"-",ROUNDDOWN(Z11/AD11,3)*100)</f>
        <v>#VALUE!</v>
      </c>
      <c r="AF11" s="64"/>
      <c r="AG11" s="181" t="e">
        <f t="shared" si="6"/>
        <v>#VALUE!</v>
      </c>
      <c r="AH11" s="6">
        <f t="shared" si="7"/>
        <v>0</v>
      </c>
      <c r="AI11" s="38"/>
      <c r="AJ11" s="39"/>
      <c r="AK11" s="132" t="s">
        <v>4175</v>
      </c>
      <c r="AL11" s="39"/>
      <c r="AM11" s="39"/>
      <c r="AN11" s="38"/>
      <c r="AO11" s="40"/>
      <c r="AP11" s="185"/>
      <c r="AQ11" s="41"/>
      <c r="AR11" s="37"/>
      <c r="AS11" s="8" t="str">
        <f>IF(H11=1,"-",IF(H11=2,IF(AQ11-AR11&gt;0,AQ11-AR11,0),IF(H11=3,IF(AQ11-AR11&gt;0,AQ11-AR11,0),"-")))</f>
        <v>-</v>
      </c>
      <c r="AT11" s="37"/>
      <c r="AU11" s="37"/>
      <c r="AV11" s="42"/>
      <c r="AW11" s="865"/>
      <c r="AX11" s="177"/>
      <c r="AY11" s="866"/>
      <c r="AZ11" s="19"/>
      <c r="BA11" s="20"/>
      <c r="BB11" s="43"/>
      <c r="BC11" s="37"/>
      <c r="BD11" s="1">
        <f>ROUNDDOWN(BB11*BC11,0)</f>
        <v>0</v>
      </c>
      <c r="BE11" s="37"/>
      <c r="BF11" s="37"/>
      <c r="BG11" s="11">
        <f t="shared" si="16"/>
        <v>0</v>
      </c>
      <c r="BH11" s="133">
        <f t="shared" si="17"/>
        <v>0</v>
      </c>
      <c r="BI11" s="44"/>
      <c r="BJ11" s="44"/>
      <c r="BK11" s="44"/>
      <c r="BL11" s="45"/>
      <c r="BM11" s="134">
        <f>BN11+BO11</f>
        <v>0</v>
      </c>
      <c r="BN11" s="44"/>
      <c r="BO11" s="46"/>
      <c r="BP11" s="135">
        <f t="shared" si="10"/>
        <v>0</v>
      </c>
      <c r="BQ11" s="44"/>
      <c r="BR11" s="44"/>
      <c r="BS11" s="45"/>
      <c r="BT11" s="47"/>
      <c r="BU11" s="47"/>
      <c r="BV11" s="47"/>
      <c r="BW11" s="187">
        <f aca="true" t="shared" si="19" ref="BW11:BW23">MAX((BH11-BM11)-(BP11-BT11+BU11)-BV11,0)</f>
        <v>0</v>
      </c>
      <c r="BX11" s="247"/>
      <c r="BY11" s="188" t="e">
        <f t="shared" si="18"/>
        <v>#VALUE!</v>
      </c>
      <c r="BZ11" s="191" t="e">
        <f t="shared" si="11"/>
        <v>#VALUE!</v>
      </c>
    </row>
    <row r="12" spans="1:78" s="130" customFormat="1" ht="18.75" customHeight="1">
      <c r="A12" s="233">
        <f t="shared" si="12"/>
      </c>
      <c r="B12" s="234">
        <f t="shared" si="12"/>
      </c>
      <c r="C12" s="234">
        <f t="shared" si="12"/>
      </c>
      <c r="D12" s="1">
        <f t="shared" si="12"/>
      </c>
      <c r="E12" s="1">
        <f t="shared" si="12"/>
      </c>
      <c r="F12" s="229"/>
      <c r="G12" s="228"/>
      <c r="H12" s="36"/>
      <c r="I12" s="225" t="s">
        <v>25</v>
      </c>
      <c r="J12" s="133" t="str">
        <f t="shared" si="13"/>
        <v>-</v>
      </c>
      <c r="K12" s="202"/>
      <c r="L12" s="202"/>
      <c r="M12" s="202"/>
      <c r="N12" s="890"/>
      <c r="O12" s="36"/>
      <c r="P12" s="135" t="str">
        <f t="shared" si="0"/>
        <v>-</v>
      </c>
      <c r="Q12" s="202"/>
      <c r="R12" s="202"/>
      <c r="S12" s="202"/>
      <c r="T12" s="891" t="str">
        <f t="shared" si="1"/>
        <v>-</v>
      </c>
      <c r="U12" s="37"/>
      <c r="V12" s="37"/>
      <c r="W12" s="1" t="str">
        <f t="shared" si="14"/>
        <v>-</v>
      </c>
      <c r="X12" s="1">
        <f>AH12</f>
        <v>0</v>
      </c>
      <c r="Y12" s="1" t="e">
        <f t="shared" si="3"/>
        <v>#VALUE!</v>
      </c>
      <c r="Z12" s="1" t="e">
        <f t="shared" si="4"/>
        <v>#VALUE!</v>
      </c>
      <c r="AA12" s="744"/>
      <c r="AB12" s="45"/>
      <c r="AC12" s="37"/>
      <c r="AD12" s="1" t="str">
        <f t="shared" si="15"/>
        <v>-</v>
      </c>
      <c r="AE12" s="3" t="e">
        <f>IF(OR(Z12="-",AD12=0),"-",ROUNDDOWN(Z12/AD12,3)*100)</f>
        <v>#VALUE!</v>
      </c>
      <c r="AF12" s="64"/>
      <c r="AG12" s="181" t="e">
        <f t="shared" si="6"/>
        <v>#VALUE!</v>
      </c>
      <c r="AH12" s="6">
        <f t="shared" si="7"/>
        <v>0</v>
      </c>
      <c r="AI12" s="38"/>
      <c r="AJ12" s="39"/>
      <c r="AK12" s="132" t="s">
        <v>4175</v>
      </c>
      <c r="AL12" s="39"/>
      <c r="AM12" s="39"/>
      <c r="AN12" s="38"/>
      <c r="AO12" s="40"/>
      <c r="AP12" s="185"/>
      <c r="AQ12" s="41"/>
      <c r="AR12" s="37"/>
      <c r="AS12" s="8" t="str">
        <f aca="true" t="shared" si="20" ref="AS12:AS23">IF(H12=1,"-",IF(H12=2,IF(AQ12-AR12&gt;0,AQ12-AR12,0),IF(H12=3,IF(AQ12-AR12&gt;0,AQ12-AR12,0),"-")))</f>
        <v>-</v>
      </c>
      <c r="AT12" s="37"/>
      <c r="AU12" s="37"/>
      <c r="AV12" s="42"/>
      <c r="AW12" s="865"/>
      <c r="AX12" s="177"/>
      <c r="AY12" s="866"/>
      <c r="AZ12" s="19"/>
      <c r="BA12" s="20"/>
      <c r="BB12" s="43"/>
      <c r="BC12" s="37"/>
      <c r="BD12" s="1">
        <f>ROUNDDOWN(BB12*BC12,0)</f>
        <v>0</v>
      </c>
      <c r="BE12" s="37"/>
      <c r="BF12" s="37"/>
      <c r="BG12" s="11">
        <f t="shared" si="16"/>
        <v>0</v>
      </c>
      <c r="BH12" s="133">
        <f t="shared" si="17"/>
        <v>0</v>
      </c>
      <c r="BI12" s="44"/>
      <c r="BJ12" s="44"/>
      <c r="BK12" s="44"/>
      <c r="BL12" s="45"/>
      <c r="BM12" s="134">
        <f>BN12+BO12</f>
        <v>0</v>
      </c>
      <c r="BN12" s="44"/>
      <c r="BO12" s="46"/>
      <c r="BP12" s="135">
        <f t="shared" si="10"/>
        <v>0</v>
      </c>
      <c r="BQ12" s="44"/>
      <c r="BR12" s="44"/>
      <c r="BS12" s="45"/>
      <c r="BT12" s="47"/>
      <c r="BU12" s="47"/>
      <c r="BV12" s="47"/>
      <c r="BW12" s="187">
        <f t="shared" si="19"/>
        <v>0</v>
      </c>
      <c r="BX12" s="247"/>
      <c r="BY12" s="188" t="e">
        <f t="shared" si="18"/>
        <v>#VALUE!</v>
      </c>
      <c r="BZ12" s="191" t="e">
        <f t="shared" si="11"/>
        <v>#VALUE!</v>
      </c>
    </row>
    <row r="13" spans="1:78" s="130" customFormat="1" ht="18.75" customHeight="1">
      <c r="A13" s="233">
        <f t="shared" si="12"/>
      </c>
      <c r="B13" s="234">
        <f t="shared" si="12"/>
      </c>
      <c r="C13" s="234">
        <f t="shared" si="12"/>
      </c>
      <c r="D13" s="1">
        <f t="shared" si="12"/>
      </c>
      <c r="E13" s="1">
        <f t="shared" si="12"/>
      </c>
      <c r="F13" s="229"/>
      <c r="G13" s="228"/>
      <c r="H13" s="36"/>
      <c r="I13" s="225" t="s">
        <v>25</v>
      </c>
      <c r="J13" s="133" t="str">
        <f t="shared" si="13"/>
        <v>-</v>
      </c>
      <c r="K13" s="202"/>
      <c r="L13" s="202"/>
      <c r="M13" s="202"/>
      <c r="N13" s="890"/>
      <c r="O13" s="36"/>
      <c r="P13" s="135" t="str">
        <f t="shared" si="0"/>
        <v>-</v>
      </c>
      <c r="Q13" s="202"/>
      <c r="R13" s="202"/>
      <c r="S13" s="202"/>
      <c r="T13" s="891" t="str">
        <f t="shared" si="1"/>
        <v>-</v>
      </c>
      <c r="U13" s="37"/>
      <c r="V13" s="37"/>
      <c r="W13" s="1" t="str">
        <f t="shared" si="14"/>
        <v>-</v>
      </c>
      <c r="X13" s="1">
        <f>AH13</f>
        <v>0</v>
      </c>
      <c r="Y13" s="1" t="e">
        <f t="shared" si="3"/>
        <v>#VALUE!</v>
      </c>
      <c r="Z13" s="1" t="e">
        <f t="shared" si="4"/>
        <v>#VALUE!</v>
      </c>
      <c r="AA13" s="744"/>
      <c r="AB13" s="45"/>
      <c r="AC13" s="37"/>
      <c r="AD13" s="1" t="str">
        <f t="shared" si="15"/>
        <v>-</v>
      </c>
      <c r="AE13" s="3" t="e">
        <f>IF(OR(Z13="-",AD13=0),"-",ROUNDDOWN(Z13/AD13,3)*100)</f>
        <v>#VALUE!</v>
      </c>
      <c r="AF13" s="64"/>
      <c r="AG13" s="181" t="e">
        <f t="shared" si="6"/>
        <v>#VALUE!</v>
      </c>
      <c r="AH13" s="6">
        <f t="shared" si="7"/>
        <v>0</v>
      </c>
      <c r="AI13" s="38"/>
      <c r="AJ13" s="39"/>
      <c r="AK13" s="132" t="s">
        <v>4175</v>
      </c>
      <c r="AL13" s="39"/>
      <c r="AM13" s="39"/>
      <c r="AN13" s="38"/>
      <c r="AO13" s="40"/>
      <c r="AP13" s="185"/>
      <c r="AQ13" s="41"/>
      <c r="AR13" s="37"/>
      <c r="AS13" s="8" t="str">
        <f t="shared" si="20"/>
        <v>-</v>
      </c>
      <c r="AT13" s="37"/>
      <c r="AU13" s="37"/>
      <c r="AV13" s="42"/>
      <c r="AW13" s="865"/>
      <c r="AX13" s="177"/>
      <c r="AY13" s="866"/>
      <c r="AZ13" s="19"/>
      <c r="BA13" s="20"/>
      <c r="BB13" s="43"/>
      <c r="BC13" s="37"/>
      <c r="BD13" s="1">
        <f>ROUNDDOWN(BB13*BC13,0)</f>
        <v>0</v>
      </c>
      <c r="BE13" s="37"/>
      <c r="BF13" s="37"/>
      <c r="BG13" s="11">
        <f t="shared" si="16"/>
        <v>0</v>
      </c>
      <c r="BH13" s="133">
        <f t="shared" si="17"/>
        <v>0</v>
      </c>
      <c r="BI13" s="44"/>
      <c r="BJ13" s="44"/>
      <c r="BK13" s="44"/>
      <c r="BL13" s="45"/>
      <c r="BM13" s="134">
        <f>BN13+BO13</f>
        <v>0</v>
      </c>
      <c r="BN13" s="44"/>
      <c r="BO13" s="46"/>
      <c r="BP13" s="135">
        <f t="shared" si="10"/>
        <v>0</v>
      </c>
      <c r="BQ13" s="44"/>
      <c r="BR13" s="44"/>
      <c r="BS13" s="45"/>
      <c r="BT13" s="47"/>
      <c r="BU13" s="47"/>
      <c r="BV13" s="47"/>
      <c r="BW13" s="187">
        <f t="shared" si="19"/>
        <v>0</v>
      </c>
      <c r="BX13" s="247"/>
      <c r="BY13" s="188" t="e">
        <f t="shared" si="18"/>
        <v>#VALUE!</v>
      </c>
      <c r="BZ13" s="191" t="e">
        <f t="shared" si="11"/>
        <v>#VALUE!</v>
      </c>
    </row>
    <row r="14" spans="1:78" s="130" customFormat="1" ht="18.75" customHeight="1">
      <c r="A14" s="233">
        <f t="shared" si="12"/>
      </c>
      <c r="B14" s="234">
        <f t="shared" si="12"/>
      </c>
      <c r="C14" s="234">
        <f t="shared" si="12"/>
      </c>
      <c r="D14" s="1">
        <f t="shared" si="12"/>
      </c>
      <c r="E14" s="1">
        <f t="shared" si="12"/>
      </c>
      <c r="F14" s="229"/>
      <c r="G14" s="228"/>
      <c r="H14" s="36"/>
      <c r="I14" s="225" t="s">
        <v>25</v>
      </c>
      <c r="J14" s="133" t="str">
        <f t="shared" si="13"/>
        <v>-</v>
      </c>
      <c r="K14" s="202"/>
      <c r="L14" s="202"/>
      <c r="M14" s="202"/>
      <c r="N14" s="890"/>
      <c r="O14" s="36"/>
      <c r="P14" s="135" t="str">
        <f t="shared" si="0"/>
        <v>-</v>
      </c>
      <c r="Q14" s="202"/>
      <c r="R14" s="202"/>
      <c r="S14" s="202"/>
      <c r="T14" s="891" t="str">
        <f t="shared" si="1"/>
        <v>-</v>
      </c>
      <c r="U14" s="37"/>
      <c r="V14" s="37"/>
      <c r="W14" s="1" t="str">
        <f t="shared" si="14"/>
        <v>-</v>
      </c>
      <c r="X14" s="1">
        <f>AH14</f>
        <v>0</v>
      </c>
      <c r="Y14" s="1" t="e">
        <f t="shared" si="3"/>
        <v>#VALUE!</v>
      </c>
      <c r="Z14" s="1" t="e">
        <f t="shared" si="4"/>
        <v>#VALUE!</v>
      </c>
      <c r="AA14" s="744"/>
      <c r="AB14" s="45"/>
      <c r="AC14" s="37"/>
      <c r="AD14" s="1" t="str">
        <f t="shared" si="15"/>
        <v>-</v>
      </c>
      <c r="AE14" s="3" t="e">
        <f>IF(OR(Z14="-",AD14=0),"-",ROUNDDOWN(Z14/AD14,3)*100)</f>
        <v>#VALUE!</v>
      </c>
      <c r="AF14" s="64"/>
      <c r="AG14" s="181" t="e">
        <f t="shared" si="6"/>
        <v>#VALUE!</v>
      </c>
      <c r="AH14" s="6">
        <f t="shared" si="7"/>
        <v>0</v>
      </c>
      <c r="AI14" s="38"/>
      <c r="AJ14" s="39"/>
      <c r="AK14" s="132" t="s">
        <v>4175</v>
      </c>
      <c r="AL14" s="39"/>
      <c r="AM14" s="39"/>
      <c r="AN14" s="38"/>
      <c r="AO14" s="40"/>
      <c r="AP14" s="185"/>
      <c r="AQ14" s="41"/>
      <c r="AR14" s="37"/>
      <c r="AS14" s="8" t="str">
        <f t="shared" si="20"/>
        <v>-</v>
      </c>
      <c r="AT14" s="37"/>
      <c r="AU14" s="37"/>
      <c r="AV14" s="42"/>
      <c r="AW14" s="865"/>
      <c r="AX14" s="177"/>
      <c r="AY14" s="866"/>
      <c r="AZ14" s="19"/>
      <c r="BA14" s="20"/>
      <c r="BB14" s="43"/>
      <c r="BC14" s="37"/>
      <c r="BD14" s="1">
        <f>ROUNDDOWN(BB14*BC14,0)</f>
        <v>0</v>
      </c>
      <c r="BE14" s="37"/>
      <c r="BF14" s="37"/>
      <c r="BG14" s="11">
        <f t="shared" si="16"/>
        <v>0</v>
      </c>
      <c r="BH14" s="133">
        <f t="shared" si="17"/>
        <v>0</v>
      </c>
      <c r="BI14" s="44"/>
      <c r="BJ14" s="44"/>
      <c r="BK14" s="44"/>
      <c r="BL14" s="45"/>
      <c r="BM14" s="134">
        <f>BN14+BO14</f>
        <v>0</v>
      </c>
      <c r="BN14" s="44"/>
      <c r="BO14" s="46"/>
      <c r="BP14" s="135">
        <f t="shared" si="10"/>
        <v>0</v>
      </c>
      <c r="BQ14" s="44"/>
      <c r="BR14" s="44"/>
      <c r="BS14" s="45"/>
      <c r="BT14" s="47"/>
      <c r="BU14" s="47"/>
      <c r="BV14" s="47"/>
      <c r="BW14" s="187">
        <f t="shared" si="19"/>
        <v>0</v>
      </c>
      <c r="BX14" s="247"/>
      <c r="BY14" s="188" t="e">
        <f t="shared" si="18"/>
        <v>#VALUE!</v>
      </c>
      <c r="BZ14" s="191" t="e">
        <f t="shared" si="11"/>
        <v>#VALUE!</v>
      </c>
    </row>
    <row r="15" spans="1:78" s="130" customFormat="1" ht="18.75" customHeight="1">
      <c r="A15" s="233">
        <f t="shared" si="12"/>
      </c>
      <c r="B15" s="234">
        <f t="shared" si="12"/>
      </c>
      <c r="C15" s="234">
        <f t="shared" si="12"/>
      </c>
      <c r="D15" s="1">
        <f t="shared" si="12"/>
      </c>
      <c r="E15" s="1">
        <f t="shared" si="12"/>
      </c>
      <c r="F15" s="229"/>
      <c r="G15" s="228"/>
      <c r="H15" s="36"/>
      <c r="I15" s="225" t="s">
        <v>25</v>
      </c>
      <c r="J15" s="133" t="str">
        <f t="shared" si="13"/>
        <v>-</v>
      </c>
      <c r="K15" s="202"/>
      <c r="L15" s="202"/>
      <c r="M15" s="202"/>
      <c r="N15" s="890"/>
      <c r="O15" s="36"/>
      <c r="P15" s="135" t="str">
        <f t="shared" si="0"/>
        <v>-</v>
      </c>
      <c r="Q15" s="202"/>
      <c r="R15" s="202"/>
      <c r="S15" s="202"/>
      <c r="T15" s="891" t="str">
        <f t="shared" si="1"/>
        <v>-</v>
      </c>
      <c r="U15" s="37"/>
      <c r="V15" s="37"/>
      <c r="W15" s="1" t="str">
        <f t="shared" si="14"/>
        <v>-</v>
      </c>
      <c r="X15" s="1">
        <f t="shared" si="2"/>
        <v>0</v>
      </c>
      <c r="Y15" s="1" t="e">
        <f aca="true" t="shared" si="21" ref="Y15:Y23">IF((W15-X15)&gt;=0,-(W15-X15),-MIN(W15,0))</f>
        <v>#VALUE!</v>
      </c>
      <c r="Z15" s="1" t="e">
        <f aca="true" t="shared" si="22" ref="Z15:Z23">IF((W15+M15-S15-X15)&gt;0,W15+M15-S15-X15,"-")</f>
        <v>#VALUE!</v>
      </c>
      <c r="AA15" s="744"/>
      <c r="AB15" s="45"/>
      <c r="AC15" s="37"/>
      <c r="AD15" s="1" t="str">
        <f t="shared" si="15"/>
        <v>-</v>
      </c>
      <c r="AE15" s="3" t="e">
        <f t="shared" si="5"/>
        <v>#VALUE!</v>
      </c>
      <c r="AF15" s="64"/>
      <c r="AG15" s="181" t="e">
        <f t="shared" si="6"/>
        <v>#VALUE!</v>
      </c>
      <c r="AH15" s="6">
        <f t="shared" si="7"/>
        <v>0</v>
      </c>
      <c r="AI15" s="38"/>
      <c r="AJ15" s="39"/>
      <c r="AK15" s="132" t="s">
        <v>4175</v>
      </c>
      <c r="AL15" s="39"/>
      <c r="AM15" s="39"/>
      <c r="AN15" s="38"/>
      <c r="AO15" s="40"/>
      <c r="AP15" s="185"/>
      <c r="AQ15" s="41"/>
      <c r="AR15" s="37"/>
      <c r="AS15" s="8" t="str">
        <f t="shared" si="20"/>
        <v>-</v>
      </c>
      <c r="AT15" s="37"/>
      <c r="AU15" s="37"/>
      <c r="AV15" s="42"/>
      <c r="AW15" s="865"/>
      <c r="AX15" s="177"/>
      <c r="AY15" s="866"/>
      <c r="AZ15" s="19"/>
      <c r="BA15" s="20"/>
      <c r="BB15" s="43"/>
      <c r="BC15" s="37"/>
      <c r="BD15" s="1">
        <f t="shared" si="8"/>
        <v>0</v>
      </c>
      <c r="BE15" s="37"/>
      <c r="BF15" s="37"/>
      <c r="BG15" s="11">
        <f t="shared" si="16"/>
        <v>0</v>
      </c>
      <c r="BH15" s="133">
        <f t="shared" si="17"/>
        <v>0</v>
      </c>
      <c r="BI15" s="44"/>
      <c r="BJ15" s="44"/>
      <c r="BK15" s="44"/>
      <c r="BL15" s="45"/>
      <c r="BM15" s="134">
        <f t="shared" si="9"/>
        <v>0</v>
      </c>
      <c r="BN15" s="44"/>
      <c r="BO15" s="46"/>
      <c r="BP15" s="135">
        <f aca="true" t="shared" si="23" ref="BP15:BP23">BQ15+BR15+BS15</f>
        <v>0</v>
      </c>
      <c r="BQ15" s="44"/>
      <c r="BR15" s="44"/>
      <c r="BS15" s="45"/>
      <c r="BT15" s="47"/>
      <c r="BU15" s="47"/>
      <c r="BV15" s="47"/>
      <c r="BW15" s="187">
        <f t="shared" si="19"/>
        <v>0</v>
      </c>
      <c r="BX15" s="247"/>
      <c r="BY15" s="188" t="e">
        <f t="shared" si="18"/>
        <v>#VALUE!</v>
      </c>
      <c r="BZ15" s="191" t="e">
        <f t="shared" si="11"/>
        <v>#VALUE!</v>
      </c>
    </row>
    <row r="16" spans="1:78" s="130" customFormat="1" ht="19.5" customHeight="1">
      <c r="A16" s="233">
        <f t="shared" si="12"/>
      </c>
      <c r="B16" s="234">
        <f t="shared" si="12"/>
      </c>
      <c r="C16" s="234">
        <f t="shared" si="12"/>
      </c>
      <c r="D16" s="1">
        <f t="shared" si="12"/>
      </c>
      <c r="E16" s="1">
        <f t="shared" si="12"/>
      </c>
      <c r="F16" s="229"/>
      <c r="G16" s="228"/>
      <c r="H16" s="36"/>
      <c r="I16" s="225" t="s">
        <v>25</v>
      </c>
      <c r="J16" s="133" t="str">
        <f t="shared" si="13"/>
        <v>-</v>
      </c>
      <c r="K16" s="202"/>
      <c r="L16" s="202"/>
      <c r="M16" s="202"/>
      <c r="N16" s="890"/>
      <c r="O16" s="36"/>
      <c r="P16" s="135" t="str">
        <f t="shared" si="0"/>
        <v>-</v>
      </c>
      <c r="Q16" s="202"/>
      <c r="R16" s="202"/>
      <c r="S16" s="202"/>
      <c r="T16" s="891" t="str">
        <f t="shared" si="1"/>
        <v>-</v>
      </c>
      <c r="U16" s="37"/>
      <c r="V16" s="37"/>
      <c r="W16" s="1" t="str">
        <f t="shared" si="14"/>
        <v>-</v>
      </c>
      <c r="X16" s="1">
        <f t="shared" si="2"/>
        <v>0</v>
      </c>
      <c r="Y16" s="1" t="e">
        <f t="shared" si="21"/>
        <v>#VALUE!</v>
      </c>
      <c r="Z16" s="1" t="e">
        <f t="shared" si="22"/>
        <v>#VALUE!</v>
      </c>
      <c r="AA16" s="744"/>
      <c r="AB16" s="45"/>
      <c r="AC16" s="37"/>
      <c r="AD16" s="1" t="str">
        <f t="shared" si="15"/>
        <v>-</v>
      </c>
      <c r="AE16" s="3" t="e">
        <f t="shared" si="5"/>
        <v>#VALUE!</v>
      </c>
      <c r="AF16" s="64"/>
      <c r="AG16" s="181" t="e">
        <f t="shared" si="6"/>
        <v>#VALUE!</v>
      </c>
      <c r="AH16" s="6">
        <f t="shared" si="7"/>
        <v>0</v>
      </c>
      <c r="AI16" s="38"/>
      <c r="AJ16" s="39"/>
      <c r="AK16" s="132" t="s">
        <v>4175</v>
      </c>
      <c r="AL16" s="39"/>
      <c r="AM16" s="39"/>
      <c r="AN16" s="38"/>
      <c r="AO16" s="40"/>
      <c r="AP16" s="185"/>
      <c r="AQ16" s="41"/>
      <c r="AR16" s="37"/>
      <c r="AS16" s="8" t="str">
        <f t="shared" si="20"/>
        <v>-</v>
      </c>
      <c r="AT16" s="37"/>
      <c r="AU16" s="37"/>
      <c r="AV16" s="42"/>
      <c r="AW16" s="865"/>
      <c r="AX16" s="177"/>
      <c r="AY16" s="866"/>
      <c r="AZ16" s="19"/>
      <c r="BA16" s="20"/>
      <c r="BB16" s="43"/>
      <c r="BC16" s="37"/>
      <c r="BD16" s="1">
        <f t="shared" si="8"/>
        <v>0</v>
      </c>
      <c r="BE16" s="37"/>
      <c r="BF16" s="37"/>
      <c r="BG16" s="11">
        <f t="shared" si="16"/>
        <v>0</v>
      </c>
      <c r="BH16" s="133">
        <f t="shared" si="17"/>
        <v>0</v>
      </c>
      <c r="BI16" s="44"/>
      <c r="BJ16" s="44"/>
      <c r="BK16" s="44"/>
      <c r="BL16" s="45"/>
      <c r="BM16" s="134">
        <f t="shared" si="9"/>
        <v>0</v>
      </c>
      <c r="BN16" s="44"/>
      <c r="BO16" s="46"/>
      <c r="BP16" s="135">
        <f t="shared" si="23"/>
        <v>0</v>
      </c>
      <c r="BQ16" s="44"/>
      <c r="BR16" s="44"/>
      <c r="BS16" s="45"/>
      <c r="BT16" s="47"/>
      <c r="BU16" s="47"/>
      <c r="BV16" s="47"/>
      <c r="BW16" s="187">
        <f t="shared" si="19"/>
        <v>0</v>
      </c>
      <c r="BX16" s="247"/>
      <c r="BY16" s="188" t="e">
        <f t="shared" si="18"/>
        <v>#VALUE!</v>
      </c>
      <c r="BZ16" s="191" t="e">
        <f t="shared" si="11"/>
        <v>#VALUE!</v>
      </c>
    </row>
    <row r="17" spans="1:78" s="130" customFormat="1" ht="18.75" customHeight="1">
      <c r="A17" s="233">
        <f t="shared" si="12"/>
      </c>
      <c r="B17" s="234">
        <f t="shared" si="12"/>
      </c>
      <c r="C17" s="234">
        <f t="shared" si="12"/>
      </c>
      <c r="D17" s="1">
        <f t="shared" si="12"/>
      </c>
      <c r="E17" s="1">
        <f t="shared" si="12"/>
      </c>
      <c r="F17" s="229"/>
      <c r="G17" s="228"/>
      <c r="H17" s="36"/>
      <c r="I17" s="225" t="s">
        <v>25</v>
      </c>
      <c r="J17" s="133" t="str">
        <f t="shared" si="13"/>
        <v>-</v>
      </c>
      <c r="K17" s="202"/>
      <c r="L17" s="202"/>
      <c r="M17" s="202"/>
      <c r="N17" s="890"/>
      <c r="O17" s="36"/>
      <c r="P17" s="135" t="str">
        <f t="shared" si="0"/>
        <v>-</v>
      </c>
      <c r="Q17" s="202"/>
      <c r="R17" s="202"/>
      <c r="S17" s="202"/>
      <c r="T17" s="891" t="str">
        <f t="shared" si="1"/>
        <v>-</v>
      </c>
      <c r="U17" s="37"/>
      <c r="V17" s="37"/>
      <c r="W17" s="1" t="str">
        <f t="shared" si="14"/>
        <v>-</v>
      </c>
      <c r="X17" s="1">
        <f t="shared" si="2"/>
        <v>0</v>
      </c>
      <c r="Y17" s="1" t="e">
        <f t="shared" si="21"/>
        <v>#VALUE!</v>
      </c>
      <c r="Z17" s="1" t="e">
        <f t="shared" si="22"/>
        <v>#VALUE!</v>
      </c>
      <c r="AA17" s="744"/>
      <c r="AB17" s="45"/>
      <c r="AC17" s="37"/>
      <c r="AD17" s="1" t="str">
        <f t="shared" si="15"/>
        <v>-</v>
      </c>
      <c r="AE17" s="3" t="e">
        <f t="shared" si="5"/>
        <v>#VALUE!</v>
      </c>
      <c r="AF17" s="64"/>
      <c r="AG17" s="181" t="e">
        <f t="shared" si="6"/>
        <v>#VALUE!</v>
      </c>
      <c r="AH17" s="6">
        <f t="shared" si="7"/>
        <v>0</v>
      </c>
      <c r="AI17" s="38"/>
      <c r="AJ17" s="39"/>
      <c r="AK17" s="132" t="s">
        <v>4175</v>
      </c>
      <c r="AL17" s="39"/>
      <c r="AM17" s="39"/>
      <c r="AN17" s="38"/>
      <c r="AO17" s="40"/>
      <c r="AP17" s="185"/>
      <c r="AQ17" s="41"/>
      <c r="AR17" s="37"/>
      <c r="AS17" s="8" t="str">
        <f t="shared" si="20"/>
        <v>-</v>
      </c>
      <c r="AT17" s="37"/>
      <c r="AU17" s="37"/>
      <c r="AV17" s="42"/>
      <c r="AW17" s="865"/>
      <c r="AX17" s="177"/>
      <c r="AY17" s="866"/>
      <c r="AZ17" s="19"/>
      <c r="BA17" s="20"/>
      <c r="BB17" s="43"/>
      <c r="BC17" s="37"/>
      <c r="BD17" s="1">
        <f t="shared" si="8"/>
        <v>0</v>
      </c>
      <c r="BE17" s="37"/>
      <c r="BF17" s="37"/>
      <c r="BG17" s="11">
        <f t="shared" si="16"/>
        <v>0</v>
      </c>
      <c r="BH17" s="133">
        <f t="shared" si="17"/>
        <v>0</v>
      </c>
      <c r="BI17" s="44"/>
      <c r="BJ17" s="44"/>
      <c r="BK17" s="44"/>
      <c r="BL17" s="45"/>
      <c r="BM17" s="134">
        <f t="shared" si="9"/>
        <v>0</v>
      </c>
      <c r="BN17" s="44"/>
      <c r="BO17" s="46"/>
      <c r="BP17" s="135">
        <f t="shared" si="23"/>
        <v>0</v>
      </c>
      <c r="BQ17" s="44"/>
      <c r="BR17" s="44"/>
      <c r="BS17" s="45"/>
      <c r="BT17" s="47"/>
      <c r="BU17" s="47"/>
      <c r="BV17" s="47"/>
      <c r="BW17" s="187">
        <f t="shared" si="19"/>
        <v>0</v>
      </c>
      <c r="BX17" s="247"/>
      <c r="BY17" s="188" t="e">
        <f t="shared" si="18"/>
        <v>#VALUE!</v>
      </c>
      <c r="BZ17" s="191" t="e">
        <f t="shared" si="11"/>
        <v>#VALUE!</v>
      </c>
    </row>
    <row r="18" spans="1:78" s="130" customFormat="1" ht="18.75" customHeight="1">
      <c r="A18" s="233">
        <f t="shared" si="12"/>
      </c>
      <c r="B18" s="234">
        <f t="shared" si="12"/>
      </c>
      <c r="C18" s="234">
        <f t="shared" si="12"/>
      </c>
      <c r="D18" s="1">
        <f t="shared" si="12"/>
      </c>
      <c r="E18" s="1">
        <f t="shared" si="12"/>
      </c>
      <c r="F18" s="229"/>
      <c r="G18" s="228"/>
      <c r="H18" s="36"/>
      <c r="I18" s="225" t="s">
        <v>25</v>
      </c>
      <c r="J18" s="133" t="str">
        <f t="shared" si="13"/>
        <v>-</v>
      </c>
      <c r="K18" s="202"/>
      <c r="L18" s="202"/>
      <c r="M18" s="202"/>
      <c r="N18" s="890"/>
      <c r="O18" s="36"/>
      <c r="P18" s="135" t="str">
        <f t="shared" si="0"/>
        <v>-</v>
      </c>
      <c r="Q18" s="202"/>
      <c r="R18" s="202"/>
      <c r="S18" s="202"/>
      <c r="T18" s="891" t="str">
        <f t="shared" si="1"/>
        <v>-</v>
      </c>
      <c r="U18" s="37"/>
      <c r="V18" s="37"/>
      <c r="W18" s="1" t="str">
        <f t="shared" si="14"/>
        <v>-</v>
      </c>
      <c r="X18" s="1">
        <f t="shared" si="2"/>
        <v>0</v>
      </c>
      <c r="Y18" s="1" t="e">
        <f t="shared" si="21"/>
        <v>#VALUE!</v>
      </c>
      <c r="Z18" s="1" t="e">
        <f t="shared" si="22"/>
        <v>#VALUE!</v>
      </c>
      <c r="AA18" s="744"/>
      <c r="AB18" s="45"/>
      <c r="AC18" s="37"/>
      <c r="AD18" s="1" t="str">
        <f t="shared" si="15"/>
        <v>-</v>
      </c>
      <c r="AE18" s="3" t="e">
        <f t="shared" si="5"/>
        <v>#VALUE!</v>
      </c>
      <c r="AF18" s="64"/>
      <c r="AG18" s="181" t="e">
        <f t="shared" si="6"/>
        <v>#VALUE!</v>
      </c>
      <c r="AH18" s="6">
        <f t="shared" si="7"/>
        <v>0</v>
      </c>
      <c r="AI18" s="38"/>
      <c r="AJ18" s="39"/>
      <c r="AK18" s="132" t="s">
        <v>4175</v>
      </c>
      <c r="AL18" s="39"/>
      <c r="AM18" s="39"/>
      <c r="AN18" s="38"/>
      <c r="AO18" s="40"/>
      <c r="AP18" s="185"/>
      <c r="AQ18" s="41"/>
      <c r="AR18" s="37"/>
      <c r="AS18" s="8" t="str">
        <f t="shared" si="20"/>
        <v>-</v>
      </c>
      <c r="AT18" s="37"/>
      <c r="AU18" s="37"/>
      <c r="AV18" s="42"/>
      <c r="AW18" s="865"/>
      <c r="AX18" s="177"/>
      <c r="AY18" s="866"/>
      <c r="AZ18" s="19"/>
      <c r="BA18" s="20"/>
      <c r="BB18" s="43"/>
      <c r="BC18" s="37"/>
      <c r="BD18" s="1">
        <f t="shared" si="8"/>
        <v>0</v>
      </c>
      <c r="BE18" s="37"/>
      <c r="BF18" s="37"/>
      <c r="BG18" s="11">
        <f t="shared" si="16"/>
        <v>0</v>
      </c>
      <c r="BH18" s="133">
        <f t="shared" si="17"/>
        <v>0</v>
      </c>
      <c r="BI18" s="44"/>
      <c r="BJ18" s="44"/>
      <c r="BK18" s="44"/>
      <c r="BL18" s="45"/>
      <c r="BM18" s="134">
        <f t="shared" si="9"/>
        <v>0</v>
      </c>
      <c r="BN18" s="44"/>
      <c r="BO18" s="46"/>
      <c r="BP18" s="135">
        <f t="shared" si="23"/>
        <v>0</v>
      </c>
      <c r="BQ18" s="44"/>
      <c r="BR18" s="44"/>
      <c r="BS18" s="45"/>
      <c r="BT18" s="47"/>
      <c r="BU18" s="47"/>
      <c r="BV18" s="47"/>
      <c r="BW18" s="187">
        <f t="shared" si="19"/>
        <v>0</v>
      </c>
      <c r="BX18" s="247"/>
      <c r="BY18" s="188" t="e">
        <f t="shared" si="18"/>
        <v>#VALUE!</v>
      </c>
      <c r="BZ18" s="191" t="e">
        <f t="shared" si="11"/>
        <v>#VALUE!</v>
      </c>
    </row>
    <row r="19" spans="1:78" s="130" customFormat="1" ht="18.75" customHeight="1">
      <c r="A19" s="233">
        <f t="shared" si="12"/>
      </c>
      <c r="B19" s="234">
        <f t="shared" si="12"/>
      </c>
      <c r="C19" s="234">
        <f t="shared" si="12"/>
      </c>
      <c r="D19" s="1">
        <f t="shared" si="12"/>
      </c>
      <c r="E19" s="1">
        <f t="shared" si="12"/>
      </c>
      <c r="F19" s="229"/>
      <c r="G19" s="228"/>
      <c r="H19" s="36"/>
      <c r="I19" s="225" t="s">
        <v>25</v>
      </c>
      <c r="J19" s="133" t="str">
        <f t="shared" si="13"/>
        <v>-</v>
      </c>
      <c r="K19" s="202"/>
      <c r="L19" s="202"/>
      <c r="M19" s="202"/>
      <c r="N19" s="890"/>
      <c r="O19" s="36"/>
      <c r="P19" s="135" t="str">
        <f t="shared" si="0"/>
        <v>-</v>
      </c>
      <c r="Q19" s="202"/>
      <c r="R19" s="202"/>
      <c r="S19" s="202"/>
      <c r="T19" s="891" t="str">
        <f t="shared" si="1"/>
        <v>-</v>
      </c>
      <c r="U19" s="37"/>
      <c r="V19" s="37"/>
      <c r="W19" s="1" t="str">
        <f t="shared" si="14"/>
        <v>-</v>
      </c>
      <c r="X19" s="1">
        <f t="shared" si="2"/>
        <v>0</v>
      </c>
      <c r="Y19" s="1" t="e">
        <f t="shared" si="21"/>
        <v>#VALUE!</v>
      </c>
      <c r="Z19" s="1" t="e">
        <f t="shared" si="22"/>
        <v>#VALUE!</v>
      </c>
      <c r="AA19" s="744"/>
      <c r="AB19" s="45"/>
      <c r="AC19" s="37"/>
      <c r="AD19" s="1" t="str">
        <f t="shared" si="15"/>
        <v>-</v>
      </c>
      <c r="AE19" s="3" t="e">
        <f t="shared" si="5"/>
        <v>#VALUE!</v>
      </c>
      <c r="AF19" s="64"/>
      <c r="AG19" s="181" t="e">
        <f t="shared" si="6"/>
        <v>#VALUE!</v>
      </c>
      <c r="AH19" s="6">
        <f t="shared" si="7"/>
        <v>0</v>
      </c>
      <c r="AI19" s="38"/>
      <c r="AJ19" s="39"/>
      <c r="AK19" s="132" t="s">
        <v>4175</v>
      </c>
      <c r="AL19" s="39"/>
      <c r="AM19" s="39"/>
      <c r="AN19" s="38"/>
      <c r="AO19" s="40"/>
      <c r="AP19" s="185"/>
      <c r="AQ19" s="41"/>
      <c r="AR19" s="37"/>
      <c r="AS19" s="8" t="str">
        <f t="shared" si="20"/>
        <v>-</v>
      </c>
      <c r="AT19" s="37"/>
      <c r="AU19" s="37"/>
      <c r="AV19" s="42"/>
      <c r="AW19" s="865"/>
      <c r="AX19" s="177"/>
      <c r="AY19" s="866"/>
      <c r="AZ19" s="19"/>
      <c r="BA19" s="20"/>
      <c r="BB19" s="43"/>
      <c r="BC19" s="37"/>
      <c r="BD19" s="1">
        <f t="shared" si="8"/>
        <v>0</v>
      </c>
      <c r="BE19" s="37"/>
      <c r="BF19" s="37"/>
      <c r="BG19" s="11">
        <f t="shared" si="16"/>
        <v>0</v>
      </c>
      <c r="BH19" s="133">
        <f t="shared" si="17"/>
        <v>0</v>
      </c>
      <c r="BI19" s="44"/>
      <c r="BJ19" s="44"/>
      <c r="BK19" s="44"/>
      <c r="BL19" s="45"/>
      <c r="BM19" s="134">
        <f t="shared" si="9"/>
        <v>0</v>
      </c>
      <c r="BN19" s="44"/>
      <c r="BO19" s="46"/>
      <c r="BP19" s="135">
        <f t="shared" si="23"/>
        <v>0</v>
      </c>
      <c r="BQ19" s="44"/>
      <c r="BR19" s="44"/>
      <c r="BS19" s="45"/>
      <c r="BT19" s="47"/>
      <c r="BU19" s="47"/>
      <c r="BV19" s="47"/>
      <c r="BW19" s="187">
        <f t="shared" si="19"/>
        <v>0</v>
      </c>
      <c r="BX19" s="247"/>
      <c r="BY19" s="188" t="e">
        <f t="shared" si="18"/>
        <v>#VALUE!</v>
      </c>
      <c r="BZ19" s="191" t="e">
        <f t="shared" si="11"/>
        <v>#VALUE!</v>
      </c>
    </row>
    <row r="20" spans="1:78" s="130" customFormat="1" ht="18.75" customHeight="1">
      <c r="A20" s="233">
        <f t="shared" si="12"/>
      </c>
      <c r="B20" s="234">
        <f t="shared" si="12"/>
      </c>
      <c r="C20" s="234">
        <f t="shared" si="12"/>
      </c>
      <c r="D20" s="1">
        <f t="shared" si="12"/>
      </c>
      <c r="E20" s="1">
        <f t="shared" si="12"/>
      </c>
      <c r="F20" s="229"/>
      <c r="G20" s="228"/>
      <c r="H20" s="36"/>
      <c r="I20" s="225" t="s">
        <v>25</v>
      </c>
      <c r="J20" s="133" t="str">
        <f t="shared" si="13"/>
        <v>-</v>
      </c>
      <c r="K20" s="202"/>
      <c r="L20" s="202"/>
      <c r="M20" s="202"/>
      <c r="N20" s="890"/>
      <c r="O20" s="36"/>
      <c r="P20" s="135" t="str">
        <f t="shared" si="0"/>
        <v>-</v>
      </c>
      <c r="Q20" s="202"/>
      <c r="R20" s="202"/>
      <c r="S20" s="202"/>
      <c r="T20" s="891" t="str">
        <f t="shared" si="1"/>
        <v>-</v>
      </c>
      <c r="U20" s="37"/>
      <c r="V20" s="37"/>
      <c r="W20" s="1" t="str">
        <f t="shared" si="14"/>
        <v>-</v>
      </c>
      <c r="X20" s="1">
        <f t="shared" si="2"/>
        <v>0</v>
      </c>
      <c r="Y20" s="1" t="e">
        <f t="shared" si="21"/>
        <v>#VALUE!</v>
      </c>
      <c r="Z20" s="1" t="e">
        <f t="shared" si="22"/>
        <v>#VALUE!</v>
      </c>
      <c r="AA20" s="744"/>
      <c r="AB20" s="45"/>
      <c r="AC20" s="37"/>
      <c r="AD20" s="1" t="str">
        <f t="shared" si="15"/>
        <v>-</v>
      </c>
      <c r="AE20" s="3" t="e">
        <f t="shared" si="5"/>
        <v>#VALUE!</v>
      </c>
      <c r="AF20" s="64"/>
      <c r="AG20" s="181" t="e">
        <f t="shared" si="6"/>
        <v>#VALUE!</v>
      </c>
      <c r="AH20" s="6">
        <f t="shared" si="7"/>
        <v>0</v>
      </c>
      <c r="AI20" s="38"/>
      <c r="AJ20" s="39"/>
      <c r="AK20" s="132" t="s">
        <v>4175</v>
      </c>
      <c r="AL20" s="39"/>
      <c r="AM20" s="39"/>
      <c r="AN20" s="38"/>
      <c r="AO20" s="40"/>
      <c r="AP20" s="185"/>
      <c r="AQ20" s="41"/>
      <c r="AR20" s="37"/>
      <c r="AS20" s="8" t="str">
        <f t="shared" si="20"/>
        <v>-</v>
      </c>
      <c r="AT20" s="37"/>
      <c r="AU20" s="37"/>
      <c r="AV20" s="42"/>
      <c r="AW20" s="865"/>
      <c r="AX20" s="177"/>
      <c r="AY20" s="866"/>
      <c r="AZ20" s="19"/>
      <c r="BA20" s="20"/>
      <c r="BB20" s="43"/>
      <c r="BC20" s="37"/>
      <c r="BD20" s="1">
        <f t="shared" si="8"/>
        <v>0</v>
      </c>
      <c r="BE20" s="37"/>
      <c r="BF20" s="37"/>
      <c r="BG20" s="11">
        <f t="shared" si="16"/>
        <v>0</v>
      </c>
      <c r="BH20" s="133">
        <f t="shared" si="17"/>
        <v>0</v>
      </c>
      <c r="BI20" s="44"/>
      <c r="BJ20" s="44"/>
      <c r="BK20" s="44"/>
      <c r="BL20" s="45"/>
      <c r="BM20" s="134">
        <f t="shared" si="9"/>
        <v>0</v>
      </c>
      <c r="BN20" s="44"/>
      <c r="BO20" s="46"/>
      <c r="BP20" s="135">
        <f t="shared" si="23"/>
        <v>0</v>
      </c>
      <c r="BQ20" s="44"/>
      <c r="BR20" s="44"/>
      <c r="BS20" s="45"/>
      <c r="BT20" s="47"/>
      <c r="BU20" s="47"/>
      <c r="BV20" s="47"/>
      <c r="BW20" s="187">
        <f t="shared" si="19"/>
        <v>0</v>
      </c>
      <c r="BX20" s="247"/>
      <c r="BY20" s="188" t="e">
        <f t="shared" si="18"/>
        <v>#VALUE!</v>
      </c>
      <c r="BZ20" s="191" t="e">
        <f t="shared" si="11"/>
        <v>#VALUE!</v>
      </c>
    </row>
    <row r="21" spans="1:78" s="130" customFormat="1" ht="18.75" customHeight="1">
      <c r="A21" s="233">
        <f t="shared" si="12"/>
      </c>
      <c r="B21" s="234">
        <f t="shared" si="12"/>
      </c>
      <c r="C21" s="234">
        <f t="shared" si="12"/>
      </c>
      <c r="D21" s="1">
        <f t="shared" si="12"/>
      </c>
      <c r="E21" s="1">
        <f t="shared" si="12"/>
      </c>
      <c r="F21" s="229"/>
      <c r="G21" s="228"/>
      <c r="H21" s="36"/>
      <c r="I21" s="225" t="s">
        <v>25</v>
      </c>
      <c r="J21" s="133" t="str">
        <f t="shared" si="13"/>
        <v>-</v>
      </c>
      <c r="K21" s="202"/>
      <c r="L21" s="202"/>
      <c r="M21" s="202"/>
      <c r="N21" s="890"/>
      <c r="O21" s="36"/>
      <c r="P21" s="135" t="str">
        <f t="shared" si="0"/>
        <v>-</v>
      </c>
      <c r="Q21" s="202"/>
      <c r="R21" s="202"/>
      <c r="S21" s="202"/>
      <c r="T21" s="891" t="str">
        <f t="shared" si="1"/>
        <v>-</v>
      </c>
      <c r="U21" s="37"/>
      <c r="V21" s="37"/>
      <c r="W21" s="1" t="str">
        <f t="shared" si="14"/>
        <v>-</v>
      </c>
      <c r="X21" s="1">
        <f t="shared" si="2"/>
        <v>0</v>
      </c>
      <c r="Y21" s="1" t="e">
        <f t="shared" si="21"/>
        <v>#VALUE!</v>
      </c>
      <c r="Z21" s="1" t="e">
        <f t="shared" si="22"/>
        <v>#VALUE!</v>
      </c>
      <c r="AA21" s="744"/>
      <c r="AB21" s="45"/>
      <c r="AC21" s="37"/>
      <c r="AD21" s="1" t="str">
        <f t="shared" si="15"/>
        <v>-</v>
      </c>
      <c r="AE21" s="3" t="e">
        <f t="shared" si="5"/>
        <v>#VALUE!</v>
      </c>
      <c r="AF21" s="64"/>
      <c r="AG21" s="181" t="e">
        <f t="shared" si="6"/>
        <v>#VALUE!</v>
      </c>
      <c r="AH21" s="6">
        <f t="shared" si="7"/>
        <v>0</v>
      </c>
      <c r="AI21" s="38"/>
      <c r="AJ21" s="39"/>
      <c r="AK21" s="132" t="s">
        <v>4175</v>
      </c>
      <c r="AL21" s="39"/>
      <c r="AM21" s="39"/>
      <c r="AN21" s="38"/>
      <c r="AO21" s="40"/>
      <c r="AP21" s="185"/>
      <c r="AQ21" s="41"/>
      <c r="AR21" s="37"/>
      <c r="AS21" s="8" t="str">
        <f t="shared" si="20"/>
        <v>-</v>
      </c>
      <c r="AT21" s="37"/>
      <c r="AU21" s="37"/>
      <c r="AV21" s="42"/>
      <c r="AW21" s="865"/>
      <c r="AX21" s="177"/>
      <c r="AY21" s="866"/>
      <c r="AZ21" s="19"/>
      <c r="BA21" s="20"/>
      <c r="BB21" s="43"/>
      <c r="BC21" s="37"/>
      <c r="BD21" s="1">
        <f t="shared" si="8"/>
        <v>0</v>
      </c>
      <c r="BE21" s="37"/>
      <c r="BF21" s="37"/>
      <c r="BG21" s="11">
        <f t="shared" si="16"/>
        <v>0</v>
      </c>
      <c r="BH21" s="133">
        <f t="shared" si="17"/>
        <v>0</v>
      </c>
      <c r="BI21" s="44"/>
      <c r="BJ21" s="44"/>
      <c r="BK21" s="44"/>
      <c r="BL21" s="45"/>
      <c r="BM21" s="134">
        <f t="shared" si="9"/>
        <v>0</v>
      </c>
      <c r="BN21" s="44"/>
      <c r="BO21" s="46"/>
      <c r="BP21" s="135">
        <f t="shared" si="23"/>
        <v>0</v>
      </c>
      <c r="BQ21" s="44"/>
      <c r="BR21" s="44"/>
      <c r="BS21" s="45"/>
      <c r="BT21" s="47"/>
      <c r="BU21" s="47"/>
      <c r="BV21" s="47"/>
      <c r="BW21" s="187">
        <f t="shared" si="19"/>
        <v>0</v>
      </c>
      <c r="BX21" s="247"/>
      <c r="BY21" s="188" t="e">
        <f t="shared" si="18"/>
        <v>#VALUE!</v>
      </c>
      <c r="BZ21" s="191" t="e">
        <f t="shared" si="11"/>
        <v>#VALUE!</v>
      </c>
    </row>
    <row r="22" spans="1:78" s="130" customFormat="1" ht="18.75" customHeight="1">
      <c r="A22" s="233">
        <f t="shared" si="12"/>
      </c>
      <c r="B22" s="234">
        <f t="shared" si="12"/>
      </c>
      <c r="C22" s="234">
        <f t="shared" si="12"/>
      </c>
      <c r="D22" s="1">
        <f t="shared" si="12"/>
      </c>
      <c r="E22" s="1">
        <f t="shared" si="12"/>
      </c>
      <c r="F22" s="229"/>
      <c r="G22" s="228"/>
      <c r="H22" s="36"/>
      <c r="I22" s="225" t="s">
        <v>25</v>
      </c>
      <c r="J22" s="133" t="str">
        <f t="shared" si="13"/>
        <v>-</v>
      </c>
      <c r="K22" s="202"/>
      <c r="L22" s="202"/>
      <c r="M22" s="202"/>
      <c r="N22" s="890"/>
      <c r="O22" s="36"/>
      <c r="P22" s="135" t="str">
        <f t="shared" si="0"/>
        <v>-</v>
      </c>
      <c r="Q22" s="202"/>
      <c r="R22" s="202"/>
      <c r="S22" s="202"/>
      <c r="T22" s="891" t="str">
        <f t="shared" si="1"/>
        <v>-</v>
      </c>
      <c r="U22" s="37"/>
      <c r="V22" s="37"/>
      <c r="W22" s="1" t="str">
        <f t="shared" si="14"/>
        <v>-</v>
      </c>
      <c r="X22" s="1">
        <f t="shared" si="2"/>
        <v>0</v>
      </c>
      <c r="Y22" s="1" t="e">
        <f t="shared" si="21"/>
        <v>#VALUE!</v>
      </c>
      <c r="Z22" s="1" t="e">
        <f t="shared" si="22"/>
        <v>#VALUE!</v>
      </c>
      <c r="AA22" s="744"/>
      <c r="AB22" s="45"/>
      <c r="AC22" s="37"/>
      <c r="AD22" s="1" t="str">
        <f t="shared" si="15"/>
        <v>-</v>
      </c>
      <c r="AE22" s="3" t="e">
        <f t="shared" si="5"/>
        <v>#VALUE!</v>
      </c>
      <c r="AF22" s="64"/>
      <c r="AG22" s="181" t="e">
        <f t="shared" si="6"/>
        <v>#VALUE!</v>
      </c>
      <c r="AH22" s="6">
        <f t="shared" si="7"/>
        <v>0</v>
      </c>
      <c r="AI22" s="38"/>
      <c r="AJ22" s="39"/>
      <c r="AK22" s="132" t="s">
        <v>4175</v>
      </c>
      <c r="AL22" s="39"/>
      <c r="AM22" s="39"/>
      <c r="AN22" s="38"/>
      <c r="AO22" s="40"/>
      <c r="AP22" s="185"/>
      <c r="AQ22" s="41"/>
      <c r="AR22" s="37"/>
      <c r="AS22" s="8" t="str">
        <f t="shared" si="20"/>
        <v>-</v>
      </c>
      <c r="AT22" s="37"/>
      <c r="AU22" s="37"/>
      <c r="AV22" s="42"/>
      <c r="AW22" s="865"/>
      <c r="AX22" s="177"/>
      <c r="AY22" s="866"/>
      <c r="AZ22" s="19"/>
      <c r="BA22" s="20"/>
      <c r="BB22" s="43"/>
      <c r="BC22" s="37"/>
      <c r="BD22" s="1">
        <f t="shared" si="8"/>
        <v>0</v>
      </c>
      <c r="BE22" s="37"/>
      <c r="BF22" s="37"/>
      <c r="BG22" s="11">
        <f t="shared" si="16"/>
        <v>0</v>
      </c>
      <c r="BH22" s="133">
        <f t="shared" si="17"/>
        <v>0</v>
      </c>
      <c r="BI22" s="44"/>
      <c r="BJ22" s="44"/>
      <c r="BK22" s="44"/>
      <c r="BL22" s="45"/>
      <c r="BM22" s="134">
        <f t="shared" si="9"/>
        <v>0</v>
      </c>
      <c r="BN22" s="44"/>
      <c r="BO22" s="46"/>
      <c r="BP22" s="135">
        <f t="shared" si="23"/>
        <v>0</v>
      </c>
      <c r="BQ22" s="44"/>
      <c r="BR22" s="44"/>
      <c r="BS22" s="45"/>
      <c r="BT22" s="47"/>
      <c r="BU22" s="47"/>
      <c r="BV22" s="47"/>
      <c r="BW22" s="187">
        <f t="shared" si="19"/>
        <v>0</v>
      </c>
      <c r="BX22" s="247"/>
      <c r="BY22" s="188" t="e">
        <f t="shared" si="18"/>
        <v>#VALUE!</v>
      </c>
      <c r="BZ22" s="191" t="e">
        <f t="shared" si="11"/>
        <v>#VALUE!</v>
      </c>
    </row>
    <row r="23" spans="1:78" s="130" customFormat="1" ht="18.75" customHeight="1" thickBot="1">
      <c r="A23" s="235">
        <f t="shared" si="12"/>
      </c>
      <c r="B23" s="236">
        <f t="shared" si="12"/>
      </c>
      <c r="C23" s="236">
        <f t="shared" si="12"/>
      </c>
      <c r="D23" s="2">
        <f t="shared" si="12"/>
      </c>
      <c r="E23" s="2">
        <f t="shared" si="12"/>
      </c>
      <c r="F23" s="230"/>
      <c r="G23" s="231"/>
      <c r="H23" s="48"/>
      <c r="I23" s="226" t="s">
        <v>25</v>
      </c>
      <c r="J23" s="138" t="str">
        <f t="shared" si="13"/>
        <v>-</v>
      </c>
      <c r="K23" s="204"/>
      <c r="L23" s="204"/>
      <c r="M23" s="204"/>
      <c r="N23" s="892"/>
      <c r="O23" s="48"/>
      <c r="P23" s="140" t="str">
        <f t="shared" si="0"/>
        <v>-</v>
      </c>
      <c r="Q23" s="204"/>
      <c r="R23" s="204"/>
      <c r="S23" s="204"/>
      <c r="T23" s="893" t="str">
        <f t="shared" si="1"/>
        <v>-</v>
      </c>
      <c r="U23" s="49"/>
      <c r="V23" s="49"/>
      <c r="W23" s="2" t="str">
        <f t="shared" si="14"/>
        <v>-</v>
      </c>
      <c r="X23" s="2">
        <f t="shared" si="2"/>
        <v>0</v>
      </c>
      <c r="Y23" s="2" t="e">
        <f t="shared" si="21"/>
        <v>#VALUE!</v>
      </c>
      <c r="Z23" s="2" t="e">
        <f t="shared" si="22"/>
        <v>#VALUE!</v>
      </c>
      <c r="AA23" s="745"/>
      <c r="AB23" s="57"/>
      <c r="AC23" s="49"/>
      <c r="AD23" s="2" t="str">
        <f t="shared" si="15"/>
        <v>-</v>
      </c>
      <c r="AE23" s="4" t="e">
        <f t="shared" si="5"/>
        <v>#VALUE!</v>
      </c>
      <c r="AF23" s="65"/>
      <c r="AG23" s="182" t="e">
        <f t="shared" si="6"/>
        <v>#VALUE!</v>
      </c>
      <c r="AH23" s="7">
        <f t="shared" si="7"/>
        <v>0</v>
      </c>
      <c r="AI23" s="50"/>
      <c r="AJ23" s="51"/>
      <c r="AK23" s="137" t="s">
        <v>4175</v>
      </c>
      <c r="AL23" s="51"/>
      <c r="AM23" s="51"/>
      <c r="AN23" s="50"/>
      <c r="AO23" s="52"/>
      <c r="AP23" s="186"/>
      <c r="AQ23" s="53"/>
      <c r="AR23" s="49"/>
      <c r="AS23" s="9" t="str">
        <f t="shared" si="20"/>
        <v>-</v>
      </c>
      <c r="AT23" s="49"/>
      <c r="AU23" s="49"/>
      <c r="AV23" s="54"/>
      <c r="AW23" s="867"/>
      <c r="AX23" s="178"/>
      <c r="AY23" s="868"/>
      <c r="AZ23" s="21"/>
      <c r="BA23" s="22"/>
      <c r="BB23" s="55"/>
      <c r="BC23" s="49"/>
      <c r="BD23" s="2">
        <f t="shared" si="8"/>
        <v>0</v>
      </c>
      <c r="BE23" s="49"/>
      <c r="BF23" s="49"/>
      <c r="BG23" s="12">
        <f t="shared" si="16"/>
        <v>0</v>
      </c>
      <c r="BH23" s="138">
        <f t="shared" si="17"/>
        <v>0</v>
      </c>
      <c r="BI23" s="56"/>
      <c r="BJ23" s="56"/>
      <c r="BK23" s="56"/>
      <c r="BL23" s="57"/>
      <c r="BM23" s="139">
        <f t="shared" si="9"/>
        <v>0</v>
      </c>
      <c r="BN23" s="56"/>
      <c r="BO23" s="58"/>
      <c r="BP23" s="140">
        <f t="shared" si="23"/>
        <v>0</v>
      </c>
      <c r="BQ23" s="56"/>
      <c r="BR23" s="56"/>
      <c r="BS23" s="57"/>
      <c r="BT23" s="59"/>
      <c r="BU23" s="59"/>
      <c r="BV23" s="59"/>
      <c r="BW23" s="240">
        <f t="shared" si="19"/>
        <v>0</v>
      </c>
      <c r="BX23" s="248"/>
      <c r="BY23" s="221" t="e">
        <f t="shared" si="18"/>
        <v>#VALUE!</v>
      </c>
      <c r="BZ23" s="192" t="e">
        <f t="shared" si="11"/>
        <v>#VALUE!</v>
      </c>
    </row>
    <row r="24" spans="1:78" s="75" customFormat="1" ht="18.75" customHeight="1">
      <c r="A24" s="141"/>
      <c r="B24" s="80"/>
      <c r="C24" s="80"/>
      <c r="D24" s="80"/>
      <c r="E24" s="80"/>
      <c r="F24" s="80"/>
      <c r="G24" s="80"/>
      <c r="H24" s="80"/>
      <c r="I24" s="142"/>
      <c r="J24" s="143"/>
      <c r="K24" s="80"/>
      <c r="L24" s="80"/>
      <c r="M24" s="80"/>
      <c r="N24" s="80"/>
      <c r="O24" s="80"/>
      <c r="P24" s="80"/>
      <c r="Q24" s="80"/>
      <c r="R24" s="80"/>
      <c r="S24" s="80"/>
      <c r="T24" s="80"/>
      <c r="U24" s="80"/>
      <c r="V24" s="80"/>
      <c r="W24" s="80"/>
      <c r="X24" s="80"/>
      <c r="Y24" s="80"/>
      <c r="Z24" s="80"/>
      <c r="AA24" s="80"/>
      <c r="AB24" s="80"/>
      <c r="AC24" s="80"/>
      <c r="AD24" s="80"/>
      <c r="AE24" s="80"/>
      <c r="AF24" s="80"/>
      <c r="AG24" s="142"/>
      <c r="AH24" s="143"/>
      <c r="AI24" s="80"/>
      <c r="AJ24" s="80"/>
      <c r="AK24" s="80"/>
      <c r="AL24" s="80"/>
      <c r="AM24" s="80"/>
      <c r="AN24" s="80"/>
      <c r="AO24" s="80"/>
      <c r="AP24" s="142"/>
      <c r="AQ24" s="143"/>
      <c r="AR24" s="80"/>
      <c r="AS24" s="80"/>
      <c r="AT24" s="80"/>
      <c r="AU24" s="80"/>
      <c r="AV24" s="142"/>
      <c r="AW24" s="170"/>
      <c r="AY24" s="76"/>
      <c r="AZ24" s="143"/>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142"/>
    </row>
    <row r="25" spans="1:78" s="75" customFormat="1" ht="18.75" customHeight="1">
      <c r="A25" s="74" t="s">
        <v>3658</v>
      </c>
      <c r="B25" s="80"/>
      <c r="C25" s="80"/>
      <c r="D25" s="80"/>
      <c r="E25" s="144"/>
      <c r="F25" s="80"/>
      <c r="G25" s="145"/>
      <c r="H25" s="146"/>
      <c r="I25" s="142"/>
      <c r="J25" s="74" t="s">
        <v>3706</v>
      </c>
      <c r="K25" s="147"/>
      <c r="L25" s="147"/>
      <c r="M25" s="147"/>
      <c r="N25" s="147"/>
      <c r="O25" s="144"/>
      <c r="P25" s="144"/>
      <c r="Q25" s="144"/>
      <c r="R25" s="144"/>
      <c r="S25" s="144"/>
      <c r="T25" s="147"/>
      <c r="U25" s="144"/>
      <c r="V25" s="144"/>
      <c r="W25" s="148"/>
      <c r="X25" s="149"/>
      <c r="Y25" s="148"/>
      <c r="Z25" s="148"/>
      <c r="AA25" s="150"/>
      <c r="AB25" s="150"/>
      <c r="AC25" s="147"/>
      <c r="AD25" s="144"/>
      <c r="AE25" s="151"/>
      <c r="AF25" s="144"/>
      <c r="AG25" s="152"/>
      <c r="AH25" s="74" t="s">
        <v>3649</v>
      </c>
      <c r="AI25" s="153"/>
      <c r="AJ25" s="153"/>
      <c r="AK25" s="153"/>
      <c r="AL25" s="153"/>
      <c r="AM25" s="153"/>
      <c r="AN25" s="153"/>
      <c r="AO25" s="154"/>
      <c r="AP25" s="155"/>
      <c r="AQ25" s="74" t="s">
        <v>3652</v>
      </c>
      <c r="AR25" s="156"/>
      <c r="AS25" s="77"/>
      <c r="AT25" s="77"/>
      <c r="AU25" s="156"/>
      <c r="AV25" s="157"/>
      <c r="AW25" s="869" t="s">
        <v>4282</v>
      </c>
      <c r="AY25" s="76"/>
      <c r="AZ25" s="74" t="s">
        <v>3707</v>
      </c>
      <c r="BA25" s="146"/>
      <c r="BB25" s="158"/>
      <c r="BC25" s="145"/>
      <c r="BD25" s="145"/>
      <c r="BE25" s="145"/>
      <c r="BF25" s="145"/>
      <c r="BG25" s="145"/>
      <c r="BH25" s="145"/>
      <c r="BI25" s="144"/>
      <c r="BJ25" s="144"/>
      <c r="BK25" s="144"/>
      <c r="BL25" s="144"/>
      <c r="BM25" s="145"/>
      <c r="BN25" s="144"/>
      <c r="BO25" s="144"/>
      <c r="BP25" s="145"/>
      <c r="BQ25" s="144"/>
      <c r="BR25" s="144"/>
      <c r="BS25" s="144"/>
      <c r="BT25" s="77"/>
      <c r="BU25" s="148"/>
      <c r="BV25" s="150"/>
      <c r="BW25" s="148"/>
      <c r="BX25" s="148"/>
      <c r="BY25" s="159"/>
      <c r="BZ25" s="160"/>
    </row>
    <row r="26" spans="1:78" s="75" customFormat="1" ht="18.75" customHeight="1" thickBot="1">
      <c r="A26" s="737" t="s">
        <v>3656</v>
      </c>
      <c r="B26" s="722"/>
      <c r="I26" s="76"/>
      <c r="J26" s="79" t="s">
        <v>3656</v>
      </c>
      <c r="AG26" s="81" t="s">
        <v>3708</v>
      </c>
      <c r="AH26" s="79" t="s">
        <v>3656</v>
      </c>
      <c r="AP26" s="81" t="s">
        <v>3708</v>
      </c>
      <c r="AQ26" s="79" t="s">
        <v>3656</v>
      </c>
      <c r="AV26" s="81" t="s">
        <v>3708</v>
      </c>
      <c r="AW26" s="79" t="s">
        <v>3656</v>
      </c>
      <c r="AY26" s="81" t="s">
        <v>3666</v>
      </c>
      <c r="AZ26" s="79" t="s">
        <v>3656</v>
      </c>
      <c r="BZ26" s="81" t="s">
        <v>3708</v>
      </c>
    </row>
    <row r="27" spans="1:78" s="103" customFormat="1" ht="18.75" customHeight="1">
      <c r="A27" s="908" t="s">
        <v>4179</v>
      </c>
      <c r="B27" s="932" t="s">
        <v>4180</v>
      </c>
      <c r="C27" s="932" t="s">
        <v>4178</v>
      </c>
      <c r="D27" s="932" t="s">
        <v>4181</v>
      </c>
      <c r="E27" s="913" t="s">
        <v>3709</v>
      </c>
      <c r="F27" s="934" t="s">
        <v>6</v>
      </c>
      <c r="G27" s="916" t="s">
        <v>3928</v>
      </c>
      <c r="H27" s="910" t="s">
        <v>4276</v>
      </c>
      <c r="I27" s="919" t="s">
        <v>26</v>
      </c>
      <c r="J27" s="83" t="s">
        <v>3675</v>
      </c>
      <c r="K27" s="85" t="s">
        <v>3676</v>
      </c>
      <c r="L27" s="86" t="s">
        <v>3677</v>
      </c>
      <c r="M27" s="84"/>
      <c r="N27" s="87"/>
      <c r="O27" s="161"/>
      <c r="P27" s="161"/>
      <c r="Q27" s="161"/>
      <c r="R27" s="161"/>
      <c r="S27" s="84"/>
      <c r="T27" s="85" t="s">
        <v>3710</v>
      </c>
      <c r="U27" s="85" t="s">
        <v>3678</v>
      </c>
      <c r="V27" s="85" t="s">
        <v>3679</v>
      </c>
      <c r="W27" s="85" t="s">
        <v>3663</v>
      </c>
      <c r="X27" s="85" t="s">
        <v>3664</v>
      </c>
      <c r="Y27" s="85" t="s">
        <v>3730</v>
      </c>
      <c r="Z27" s="85" t="s">
        <v>3732</v>
      </c>
      <c r="AA27" s="86" t="s">
        <v>3667</v>
      </c>
      <c r="AB27" s="88"/>
      <c r="AC27" s="94" t="s">
        <v>4176</v>
      </c>
      <c r="AD27" s="94" t="s">
        <v>4177</v>
      </c>
      <c r="AE27" s="926" t="s">
        <v>4188</v>
      </c>
      <c r="AF27" s="921"/>
      <c r="AG27" s="928" t="s">
        <v>4189</v>
      </c>
      <c r="AH27" s="935" t="s">
        <v>4190</v>
      </c>
      <c r="AI27" s="90" t="s">
        <v>3669</v>
      </c>
      <c r="AJ27" s="921"/>
      <c r="AK27" s="90" t="s">
        <v>3711</v>
      </c>
      <c r="AL27" s="90" t="s">
        <v>3671</v>
      </c>
      <c r="AM27" s="90" t="s">
        <v>3672</v>
      </c>
      <c r="AN27" s="90" t="s">
        <v>3673</v>
      </c>
      <c r="AO27" s="91" t="s">
        <v>3712</v>
      </c>
      <c r="AP27" s="92"/>
      <c r="AQ27" s="93" t="s">
        <v>3669</v>
      </c>
      <c r="AR27" s="94" t="s">
        <v>3670</v>
      </c>
      <c r="AS27" s="94" t="s">
        <v>3711</v>
      </c>
      <c r="AT27" s="94" t="s">
        <v>3671</v>
      </c>
      <c r="AU27" s="94" t="s">
        <v>3672</v>
      </c>
      <c r="AV27" s="942"/>
      <c r="AW27" s="899" t="s">
        <v>4279</v>
      </c>
      <c r="AX27" s="900"/>
      <c r="AY27" s="901"/>
      <c r="AZ27" s="940" t="s">
        <v>3654</v>
      </c>
      <c r="BA27" s="910" t="s">
        <v>4192</v>
      </c>
      <c r="BB27" s="96" t="s">
        <v>3669</v>
      </c>
      <c r="BC27" s="96" t="s">
        <v>3659</v>
      </c>
      <c r="BD27" s="96" t="s">
        <v>3660</v>
      </c>
      <c r="BE27" s="96" t="s">
        <v>3661</v>
      </c>
      <c r="BF27" s="96" t="s">
        <v>3662</v>
      </c>
      <c r="BG27" s="97" t="s">
        <v>3734</v>
      </c>
      <c r="BH27" s="162" t="s">
        <v>3713</v>
      </c>
      <c r="BI27" s="89" t="s">
        <v>3682</v>
      </c>
      <c r="BJ27" s="89" t="s">
        <v>3683</v>
      </c>
      <c r="BK27" s="921"/>
      <c r="BL27" s="921"/>
      <c r="BM27" s="921"/>
      <c r="BN27" s="921"/>
      <c r="BO27" s="921"/>
      <c r="BP27" s="921"/>
      <c r="BQ27" s="921"/>
      <c r="BR27" s="921"/>
      <c r="BS27" s="921"/>
      <c r="BT27" s="921"/>
      <c r="BU27" s="921"/>
      <c r="BV27" s="913" t="s">
        <v>3686</v>
      </c>
      <c r="BW27" s="95" t="s">
        <v>3735</v>
      </c>
      <c r="BX27" s="241" t="s">
        <v>3736</v>
      </c>
      <c r="BY27" s="102" t="s">
        <v>3665</v>
      </c>
      <c r="BZ27" s="937" t="s">
        <v>4199</v>
      </c>
    </row>
    <row r="28" spans="1:78" s="103" customFormat="1" ht="37.5" customHeight="1" thickBot="1">
      <c r="A28" s="909"/>
      <c r="B28" s="933"/>
      <c r="C28" s="933"/>
      <c r="D28" s="933"/>
      <c r="E28" s="914"/>
      <c r="F28" s="933"/>
      <c r="G28" s="917"/>
      <c r="H28" s="918"/>
      <c r="I28" s="920"/>
      <c r="J28" s="120" t="s">
        <v>2</v>
      </c>
      <c r="K28" s="104" t="s">
        <v>1</v>
      </c>
      <c r="L28" s="113" t="s">
        <v>3714</v>
      </c>
      <c r="M28" s="124" t="s">
        <v>0</v>
      </c>
      <c r="N28" s="107" t="s">
        <v>3639</v>
      </c>
      <c r="O28" s="107" t="s">
        <v>3640</v>
      </c>
      <c r="P28" s="107" t="s">
        <v>3641</v>
      </c>
      <c r="Q28" s="108" t="s">
        <v>3642</v>
      </c>
      <c r="R28" s="107" t="s">
        <v>3643</v>
      </c>
      <c r="S28" s="108" t="s">
        <v>3727</v>
      </c>
      <c r="T28" s="112" t="s">
        <v>4200</v>
      </c>
      <c r="U28" s="112" t="s">
        <v>4184</v>
      </c>
      <c r="V28" s="112" t="s">
        <v>4185</v>
      </c>
      <c r="W28" s="112" t="s">
        <v>3715</v>
      </c>
      <c r="X28" s="112" t="s">
        <v>3728</v>
      </c>
      <c r="Y28" s="112" t="s">
        <v>3729</v>
      </c>
      <c r="Z28" s="112" t="s">
        <v>3731</v>
      </c>
      <c r="AA28" s="113" t="s">
        <v>3690</v>
      </c>
      <c r="AB28" s="108" t="s">
        <v>3647</v>
      </c>
      <c r="AC28" s="112" t="s">
        <v>4186</v>
      </c>
      <c r="AD28" s="112" t="s">
        <v>4187</v>
      </c>
      <c r="AE28" s="927"/>
      <c r="AF28" s="922"/>
      <c r="AG28" s="929"/>
      <c r="AH28" s="936"/>
      <c r="AI28" s="114" t="s">
        <v>3650</v>
      </c>
      <c r="AJ28" s="922"/>
      <c r="AK28" s="114" t="s">
        <v>4201</v>
      </c>
      <c r="AL28" s="114" t="s">
        <v>3691</v>
      </c>
      <c r="AM28" s="114" t="s">
        <v>3692</v>
      </c>
      <c r="AN28" s="114" t="s">
        <v>3716</v>
      </c>
      <c r="AO28" s="115" t="s">
        <v>3717</v>
      </c>
      <c r="AP28" s="116" t="s">
        <v>11</v>
      </c>
      <c r="AQ28" s="117" t="s">
        <v>3718</v>
      </c>
      <c r="AR28" s="112" t="s">
        <v>3719</v>
      </c>
      <c r="AS28" s="112" t="s">
        <v>3720</v>
      </c>
      <c r="AT28" s="112" t="s">
        <v>3721</v>
      </c>
      <c r="AU28" s="112" t="s">
        <v>3722</v>
      </c>
      <c r="AV28" s="943"/>
      <c r="AW28" s="896" t="s">
        <v>4280</v>
      </c>
      <c r="AX28" s="897" t="s">
        <v>4280</v>
      </c>
      <c r="AY28" s="898" t="s">
        <v>4281</v>
      </c>
      <c r="AZ28" s="941"/>
      <c r="BA28" s="918"/>
      <c r="BB28" s="119" t="s">
        <v>4193</v>
      </c>
      <c r="BC28" s="112" t="s">
        <v>3733</v>
      </c>
      <c r="BD28" s="112" t="s">
        <v>4194</v>
      </c>
      <c r="BE28" s="112" t="s">
        <v>3653</v>
      </c>
      <c r="BF28" s="104" t="s">
        <v>3701</v>
      </c>
      <c r="BG28" s="118" t="s">
        <v>4195</v>
      </c>
      <c r="BH28" s="117" t="s">
        <v>18</v>
      </c>
      <c r="BI28" s="112" t="s">
        <v>17</v>
      </c>
      <c r="BJ28" s="112" t="s">
        <v>16</v>
      </c>
      <c r="BK28" s="922"/>
      <c r="BL28" s="922"/>
      <c r="BM28" s="922"/>
      <c r="BN28" s="922"/>
      <c r="BO28" s="922"/>
      <c r="BP28" s="922"/>
      <c r="BQ28" s="922"/>
      <c r="BR28" s="922"/>
      <c r="BS28" s="922"/>
      <c r="BT28" s="922"/>
      <c r="BU28" s="922"/>
      <c r="BV28" s="939"/>
      <c r="BW28" s="118" t="s">
        <v>4202</v>
      </c>
      <c r="BX28" s="242" t="s">
        <v>3702</v>
      </c>
      <c r="BY28" s="125" t="s">
        <v>4198</v>
      </c>
      <c r="BZ28" s="938"/>
    </row>
    <row r="29" spans="1:78" s="130" customFormat="1" ht="18.75" customHeight="1" thickTop="1">
      <c r="A29" s="233">
        <f>IF(NOT($F29=""),A$9,"")</f>
      </c>
      <c r="B29" s="234">
        <f>IF(NOT($F29=""),B$9,"")</f>
      </c>
      <c r="C29" s="234">
        <f>IF(NOT($F29=""),C$9,"")</f>
      </c>
      <c r="D29" s="1">
        <f>IF(NOT($F29=""),D$9,"")</f>
      </c>
      <c r="E29" s="1">
        <f>IF(NOT($F29=""),E$9,"")</f>
      </c>
      <c r="F29" s="227"/>
      <c r="G29" s="228"/>
      <c r="H29" s="23"/>
      <c r="I29" s="238" t="s">
        <v>26</v>
      </c>
      <c r="J29" s="193"/>
      <c r="K29" s="25"/>
      <c r="L29" s="196">
        <f>M29-N29-O29-P29-Q29-R29+S29</f>
        <v>0</v>
      </c>
      <c r="M29" s="199"/>
      <c r="N29" s="199"/>
      <c r="O29" s="199"/>
      <c r="P29" s="199"/>
      <c r="Q29" s="200"/>
      <c r="R29" s="200"/>
      <c r="S29" s="201"/>
      <c r="T29" s="206" t="str">
        <f>IF(H29=1,"-",IF(H29=2,AU29,IF(H29=3,AU29,"-")))</f>
        <v>-</v>
      </c>
      <c r="U29" s="207"/>
      <c r="V29" s="24"/>
      <c r="W29" s="208" t="str">
        <f>IF(H29=1,J29+K29-L29,IF(H29=2,IF((J29+K29-L29-T29)&gt;0,J29+K29-L29-T29,MIN(J29+K29-L29-T29+U29+V29,0)),IF(H29=3,IF((J29+K29-L29-T29)&gt;0,J29+K29-L29-T29,MIN(J29+K29-L29-T29+U29+V29,0)),"-")))</f>
        <v>-</v>
      </c>
      <c r="X29" s="1">
        <f>AH29</f>
        <v>0</v>
      </c>
      <c r="Y29" s="1" t="e">
        <f>IF((W29-X29)&gt;=0,-(W29-X29),-MIN(W29,0))</f>
        <v>#VALUE!</v>
      </c>
      <c r="Z29" s="208" t="e">
        <f>IF(-Y29&gt;0,-Y29,"-")</f>
        <v>#VALUE!</v>
      </c>
      <c r="AA29" s="743"/>
      <c r="AB29" s="33"/>
      <c r="AC29" s="207"/>
      <c r="AD29" s="209" t="str">
        <f>IF(H29=1,AA29,IF(H29=2,AA29,IF(H29=3,AC29,"-")))</f>
        <v>-</v>
      </c>
      <c r="AE29" s="3" t="e">
        <f>IF(OR(Z29="-",AD29=0),"-",ROUNDDOWN(Z29/AD29,3)*100)</f>
        <v>#VALUE!</v>
      </c>
      <c r="AF29" s="179" t="s">
        <v>4175</v>
      </c>
      <c r="AG29" s="181" t="e">
        <f>IF(OR(Y29=0,$E$9=0),"-",ROUND(Y29/$E$9,3)*100)</f>
        <v>#VALUE!</v>
      </c>
      <c r="AH29" s="210">
        <f>IF(W29&gt;0,AN29+AO29,0)</f>
        <v>0</v>
      </c>
      <c r="AI29" s="26"/>
      <c r="AJ29" s="126" t="s">
        <v>4175</v>
      </c>
      <c r="AK29" s="27"/>
      <c r="AL29" s="27"/>
      <c r="AM29" s="27"/>
      <c r="AN29" s="26"/>
      <c r="AO29" s="28"/>
      <c r="AP29" s="184"/>
      <c r="AQ29" s="29"/>
      <c r="AR29" s="24"/>
      <c r="AS29" s="213" t="str">
        <f aca="true" t="shared" si="24" ref="AS29:AS48">IF(H29=1,"-",IF(H29=2,IF(AQ29-AR29&gt;0,AQ29-AR29,0),IF(H29=3,IF(AQ29-AR29&gt;0,AQ29-AR29,0),"-")))</f>
        <v>-</v>
      </c>
      <c r="AT29" s="24"/>
      <c r="AU29" s="24"/>
      <c r="AV29" s="164" t="s">
        <v>4175</v>
      </c>
      <c r="AW29" s="857"/>
      <c r="AX29" s="200"/>
      <c r="AY29" s="858"/>
      <c r="AZ29" s="17"/>
      <c r="BA29" s="18"/>
      <c r="BB29" s="216"/>
      <c r="BC29" s="24"/>
      <c r="BD29" s="209">
        <f>ROUNDDOWN(BB29*BC29,0)</f>
        <v>0</v>
      </c>
      <c r="BE29" s="24"/>
      <c r="BF29" s="24"/>
      <c r="BG29" s="10">
        <f>IF(AZ29="有",IF(BA29="無",MAX(BD29+BE29,BF29),BD29+BE29),IF(AZ29="無",MAX(BE29,BF29),))</f>
        <v>0</v>
      </c>
      <c r="BH29" s="60"/>
      <c r="BI29" s="35"/>
      <c r="BJ29" s="35"/>
      <c r="BK29" s="163" t="s">
        <v>4175</v>
      </c>
      <c r="BL29" s="163" t="s">
        <v>4175</v>
      </c>
      <c r="BM29" s="163" t="s">
        <v>4175</v>
      </c>
      <c r="BN29" s="163" t="s">
        <v>4175</v>
      </c>
      <c r="BO29" s="163" t="s">
        <v>4175</v>
      </c>
      <c r="BP29" s="163" t="s">
        <v>4175</v>
      </c>
      <c r="BQ29" s="163" t="s">
        <v>4175</v>
      </c>
      <c r="BR29" s="163" t="s">
        <v>4175</v>
      </c>
      <c r="BS29" s="163" t="s">
        <v>4175</v>
      </c>
      <c r="BT29" s="163" t="s">
        <v>4175</v>
      </c>
      <c r="BU29" s="163" t="s">
        <v>4175</v>
      </c>
      <c r="BV29" s="35"/>
      <c r="BW29" s="187">
        <f>MAX(BH29-(BI29+BJ29)-BV29,0)</f>
        <v>0</v>
      </c>
      <c r="BX29" s="246"/>
      <c r="BY29" s="249" t="e">
        <f>IF(H29=1,BG29,IF(H29=2,BG29+BW29,IF(H29=3,BW29,"-")))+BX29</f>
        <v>#VALUE!</v>
      </c>
      <c r="BZ29" s="190" t="e">
        <f>IF(OR(BY29=0,$E$9=0),"-",ROUND(BY29/$E$9,3)*100)</f>
        <v>#VALUE!</v>
      </c>
    </row>
    <row r="30" spans="1:78" s="130" customFormat="1" ht="18.75" customHeight="1">
      <c r="A30" s="233">
        <f aca="true" t="shared" si="25" ref="A30:E48">IF(NOT($F30=""),A$9,"")</f>
      </c>
      <c r="B30" s="234">
        <f t="shared" si="25"/>
      </c>
      <c r="C30" s="234">
        <f t="shared" si="25"/>
      </c>
      <c r="D30" s="1">
        <f t="shared" si="25"/>
      </c>
      <c r="E30" s="1">
        <f t="shared" si="25"/>
      </c>
      <c r="F30" s="229"/>
      <c r="G30" s="228"/>
      <c r="H30" s="36"/>
      <c r="I30" s="225" t="s">
        <v>26</v>
      </c>
      <c r="J30" s="194"/>
      <c r="K30" s="36"/>
      <c r="L30" s="197">
        <f>M30-N30-O30-P30-Q30-R30+S30</f>
        <v>0</v>
      </c>
      <c r="M30" s="202"/>
      <c r="N30" s="202"/>
      <c r="O30" s="202"/>
      <c r="P30" s="202"/>
      <c r="Q30" s="202"/>
      <c r="R30" s="202"/>
      <c r="S30" s="203"/>
      <c r="T30" s="1" t="str">
        <f aca="true" t="shared" si="26" ref="T30:T48">IF(H30=1,"-",IF(H30=2,AU30,IF(H30=3,AU30,"-")))</f>
        <v>-</v>
      </c>
      <c r="U30" s="37"/>
      <c r="V30" s="37"/>
      <c r="W30" s="1" t="str">
        <f>IF(H30=1,J30+K30-L30,IF(H30=2,IF((J30+K30-L30-T30)&gt;0,J30+K30-L30-T30,MIN(J30+K30-L30-T30+U30+V30,0)),IF(H30=3,IF((J30+K30-L30-T30)&gt;0,J30+K30-L30-T30,MIN(J30+K30-L30-T30+U30+V30,0)),"-")))</f>
        <v>-</v>
      </c>
      <c r="X30" s="1">
        <f aca="true" t="shared" si="27" ref="X30:X48">AH30</f>
        <v>0</v>
      </c>
      <c r="Y30" s="1" t="e">
        <f aca="true" t="shared" si="28" ref="Y30:Y48">IF((W30-X30)&gt;=0,-(W30-X30),-MIN(W30,0))</f>
        <v>#VALUE!</v>
      </c>
      <c r="Z30" s="1" t="e">
        <f aca="true" t="shared" si="29" ref="Z30:Z48">IF(-Y30&gt;0,-Y30,"-")</f>
        <v>#VALUE!</v>
      </c>
      <c r="AA30" s="744"/>
      <c r="AB30" s="45"/>
      <c r="AC30" s="37"/>
      <c r="AD30" s="1" t="str">
        <f aca="true" t="shared" si="30" ref="AD30:AD48">IF(H30=1,AA30,IF(H30=2,AA30,IF(H30=3,AC30,"-")))</f>
        <v>-</v>
      </c>
      <c r="AE30" s="3" t="e">
        <f aca="true" t="shared" si="31" ref="AE30:AE48">IF(OR(Z30="-",AD30=0),"-",ROUNDDOWN(Z30/AD30,3)*100)</f>
        <v>#VALUE!</v>
      </c>
      <c r="AF30" s="179" t="s">
        <v>4175</v>
      </c>
      <c r="AG30" s="181" t="e">
        <f aca="true" t="shared" si="32" ref="AG30:AG48">IF(OR(Y30=0,$E$9=0),"-",ROUND(Y30/$E$9,3)*100)</f>
        <v>#VALUE!</v>
      </c>
      <c r="AH30" s="211">
        <f aca="true" t="shared" si="33" ref="AH30:AH48">IF(W30&gt;0,AN30+AO30,0)</f>
        <v>0</v>
      </c>
      <c r="AI30" s="38"/>
      <c r="AJ30" s="132" t="s">
        <v>4175</v>
      </c>
      <c r="AK30" s="39"/>
      <c r="AL30" s="39"/>
      <c r="AM30" s="39"/>
      <c r="AN30" s="38"/>
      <c r="AO30" s="40"/>
      <c r="AP30" s="185"/>
      <c r="AQ30" s="41"/>
      <c r="AR30" s="37"/>
      <c r="AS30" s="214" t="str">
        <f t="shared" si="24"/>
        <v>-</v>
      </c>
      <c r="AT30" s="37"/>
      <c r="AU30" s="37"/>
      <c r="AV30" s="165" t="s">
        <v>4175</v>
      </c>
      <c r="AW30" s="859"/>
      <c r="AX30" s="202"/>
      <c r="AY30" s="860"/>
      <c r="AZ30" s="19"/>
      <c r="BA30" s="20"/>
      <c r="BB30" s="217"/>
      <c r="BC30" s="37"/>
      <c r="BD30" s="1">
        <f aca="true" t="shared" si="34" ref="BD30:BD48">ROUNDDOWN(BB30*BC30,0)</f>
        <v>0</v>
      </c>
      <c r="BE30" s="37"/>
      <c r="BF30" s="37"/>
      <c r="BG30" s="11">
        <f aca="true" t="shared" si="35" ref="BG30:BG48">IF(AZ30="有",IF(BA30="無",MAX(BD30+BE30,BF30),BD30+BE30),IF(AZ30="無",MAX(BE30,BF30),))</f>
        <v>0</v>
      </c>
      <c r="BH30" s="61"/>
      <c r="BI30" s="47"/>
      <c r="BJ30" s="47"/>
      <c r="BK30" s="163" t="s">
        <v>4175</v>
      </c>
      <c r="BL30" s="163" t="s">
        <v>4175</v>
      </c>
      <c r="BM30" s="163" t="s">
        <v>4175</v>
      </c>
      <c r="BN30" s="163" t="s">
        <v>4175</v>
      </c>
      <c r="BO30" s="163" t="s">
        <v>4175</v>
      </c>
      <c r="BP30" s="163" t="s">
        <v>4175</v>
      </c>
      <c r="BQ30" s="163" t="s">
        <v>4175</v>
      </c>
      <c r="BR30" s="163" t="s">
        <v>4175</v>
      </c>
      <c r="BS30" s="163" t="s">
        <v>4175</v>
      </c>
      <c r="BT30" s="163" t="s">
        <v>4175</v>
      </c>
      <c r="BU30" s="163" t="s">
        <v>4175</v>
      </c>
      <c r="BV30" s="47"/>
      <c r="BW30" s="187">
        <f aca="true" t="shared" si="36" ref="BW30:BW48">MAX(BH30-(BI30+BJ30)-BV30,0)</f>
        <v>0</v>
      </c>
      <c r="BX30" s="247"/>
      <c r="BY30" s="219" t="e">
        <f aca="true" t="shared" si="37" ref="BY30:BY47">IF(H30=1,BG30,IF(H30=2,BG30+BW30,IF(H30=3,BW30,"-")))+BX30</f>
        <v>#VALUE!</v>
      </c>
      <c r="BZ30" s="191" t="e">
        <f aca="true" t="shared" si="38" ref="BZ30:BZ48">IF(OR(BY30=0,$E$9=0),"-",ROUND(BY30/$E$9,3)*100)</f>
        <v>#VALUE!</v>
      </c>
    </row>
    <row r="31" spans="1:78" s="130" customFormat="1" ht="18.75" customHeight="1">
      <c r="A31" s="233">
        <f t="shared" si="25"/>
      </c>
      <c r="B31" s="234">
        <f t="shared" si="25"/>
      </c>
      <c r="C31" s="234">
        <f t="shared" si="25"/>
      </c>
      <c r="D31" s="1">
        <f t="shared" si="25"/>
      </c>
      <c r="E31" s="1">
        <f t="shared" si="25"/>
      </c>
      <c r="F31" s="229"/>
      <c r="G31" s="228"/>
      <c r="H31" s="36"/>
      <c r="I31" s="225" t="s">
        <v>26</v>
      </c>
      <c r="J31" s="194"/>
      <c r="K31" s="36"/>
      <c r="L31" s="197">
        <f aca="true" t="shared" si="39" ref="L31:L48">M31-N31-O31-P31-Q31-R31+S31</f>
        <v>0</v>
      </c>
      <c r="M31" s="202"/>
      <c r="N31" s="202"/>
      <c r="O31" s="202"/>
      <c r="P31" s="202"/>
      <c r="Q31" s="202"/>
      <c r="R31" s="202"/>
      <c r="S31" s="203"/>
      <c r="T31" s="1" t="str">
        <f t="shared" si="26"/>
        <v>-</v>
      </c>
      <c r="U31" s="37"/>
      <c r="V31" s="37"/>
      <c r="W31" s="1" t="str">
        <f aca="true" t="shared" si="40" ref="W31:W48">IF(H31=1,J31+K31-L31,IF(H31=2,IF((J31+K31-L31-T31)&gt;0,J31+K31-L31-T31,MIN(J31+K31-L31-T31+U31+V31,0)),IF(H31=3,IF((J31+K31-L31-T31)&gt;0,J31+K31-L31-T31,MIN(J31+K31-L31-T31+U31+V31,0)),"-")))</f>
        <v>-</v>
      </c>
      <c r="X31" s="1">
        <f t="shared" si="27"/>
        <v>0</v>
      </c>
      <c r="Y31" s="1" t="e">
        <f t="shared" si="28"/>
        <v>#VALUE!</v>
      </c>
      <c r="Z31" s="1" t="e">
        <f t="shared" si="29"/>
        <v>#VALUE!</v>
      </c>
      <c r="AA31" s="744"/>
      <c r="AB31" s="45"/>
      <c r="AC31" s="37"/>
      <c r="AD31" s="1" t="str">
        <f t="shared" si="30"/>
        <v>-</v>
      </c>
      <c r="AE31" s="3" t="e">
        <f t="shared" si="31"/>
        <v>#VALUE!</v>
      </c>
      <c r="AF31" s="179" t="s">
        <v>4175</v>
      </c>
      <c r="AG31" s="181" t="e">
        <f t="shared" si="32"/>
        <v>#VALUE!</v>
      </c>
      <c r="AH31" s="211">
        <f t="shared" si="33"/>
        <v>0</v>
      </c>
      <c r="AI31" s="38"/>
      <c r="AJ31" s="132" t="s">
        <v>4175</v>
      </c>
      <c r="AK31" s="39"/>
      <c r="AL31" s="39"/>
      <c r="AM31" s="39"/>
      <c r="AN31" s="38"/>
      <c r="AO31" s="40"/>
      <c r="AP31" s="185"/>
      <c r="AQ31" s="41"/>
      <c r="AR31" s="37"/>
      <c r="AS31" s="214" t="str">
        <f t="shared" si="24"/>
        <v>-</v>
      </c>
      <c r="AT31" s="37"/>
      <c r="AU31" s="37"/>
      <c r="AV31" s="165" t="s">
        <v>4175</v>
      </c>
      <c r="AW31" s="859"/>
      <c r="AX31" s="202"/>
      <c r="AY31" s="860"/>
      <c r="AZ31" s="19"/>
      <c r="BA31" s="20"/>
      <c r="BB31" s="217"/>
      <c r="BC31" s="37"/>
      <c r="BD31" s="1">
        <f t="shared" si="34"/>
        <v>0</v>
      </c>
      <c r="BE31" s="37"/>
      <c r="BF31" s="37"/>
      <c r="BG31" s="11">
        <f t="shared" si="35"/>
        <v>0</v>
      </c>
      <c r="BH31" s="61"/>
      <c r="BI31" s="47"/>
      <c r="BJ31" s="47"/>
      <c r="BK31" s="163" t="s">
        <v>4175</v>
      </c>
      <c r="BL31" s="163" t="s">
        <v>4175</v>
      </c>
      <c r="BM31" s="163" t="s">
        <v>4175</v>
      </c>
      <c r="BN31" s="163" t="s">
        <v>4175</v>
      </c>
      <c r="BO31" s="163" t="s">
        <v>4175</v>
      </c>
      <c r="BP31" s="163" t="s">
        <v>4175</v>
      </c>
      <c r="BQ31" s="163" t="s">
        <v>4175</v>
      </c>
      <c r="BR31" s="163" t="s">
        <v>4175</v>
      </c>
      <c r="BS31" s="163" t="s">
        <v>4175</v>
      </c>
      <c r="BT31" s="163" t="s">
        <v>4175</v>
      </c>
      <c r="BU31" s="163" t="s">
        <v>4175</v>
      </c>
      <c r="BV31" s="47"/>
      <c r="BW31" s="187">
        <f t="shared" si="36"/>
        <v>0</v>
      </c>
      <c r="BX31" s="247"/>
      <c r="BY31" s="219" t="e">
        <f t="shared" si="37"/>
        <v>#VALUE!</v>
      </c>
      <c r="BZ31" s="191" t="e">
        <f t="shared" si="38"/>
        <v>#VALUE!</v>
      </c>
    </row>
    <row r="32" spans="1:78" s="130" customFormat="1" ht="18.75" customHeight="1">
      <c r="A32" s="233">
        <f t="shared" si="25"/>
      </c>
      <c r="B32" s="234">
        <f t="shared" si="25"/>
      </c>
      <c r="C32" s="234">
        <f t="shared" si="25"/>
      </c>
      <c r="D32" s="1">
        <f t="shared" si="25"/>
      </c>
      <c r="E32" s="1">
        <f t="shared" si="25"/>
      </c>
      <c r="F32" s="229"/>
      <c r="G32" s="228"/>
      <c r="H32" s="36"/>
      <c r="I32" s="225" t="s">
        <v>26</v>
      </c>
      <c r="J32" s="194"/>
      <c r="K32" s="36"/>
      <c r="L32" s="197">
        <f t="shared" si="39"/>
        <v>0</v>
      </c>
      <c r="M32" s="202"/>
      <c r="N32" s="202"/>
      <c r="O32" s="202"/>
      <c r="P32" s="202"/>
      <c r="Q32" s="202"/>
      <c r="R32" s="202"/>
      <c r="S32" s="203"/>
      <c r="T32" s="1" t="str">
        <f t="shared" si="26"/>
        <v>-</v>
      </c>
      <c r="U32" s="37"/>
      <c r="V32" s="37"/>
      <c r="W32" s="1" t="str">
        <f t="shared" si="40"/>
        <v>-</v>
      </c>
      <c r="X32" s="1">
        <f t="shared" si="27"/>
        <v>0</v>
      </c>
      <c r="Y32" s="1" t="e">
        <f t="shared" si="28"/>
        <v>#VALUE!</v>
      </c>
      <c r="Z32" s="1" t="e">
        <f t="shared" si="29"/>
        <v>#VALUE!</v>
      </c>
      <c r="AA32" s="744"/>
      <c r="AB32" s="45"/>
      <c r="AC32" s="37"/>
      <c r="AD32" s="1" t="str">
        <f t="shared" si="30"/>
        <v>-</v>
      </c>
      <c r="AE32" s="3" t="e">
        <f>IF(OR(Z32="-",AD32=0),"-",ROUNDDOWN(Z32/AD32,3)*100)</f>
        <v>#VALUE!</v>
      </c>
      <c r="AF32" s="179" t="s">
        <v>4175</v>
      </c>
      <c r="AG32" s="181" t="e">
        <f>IF(OR(Y32=0,$E$9=0),"-",ROUND(Y32/$E$9,3)*100)</f>
        <v>#VALUE!</v>
      </c>
      <c r="AH32" s="211">
        <f t="shared" si="33"/>
        <v>0</v>
      </c>
      <c r="AI32" s="38"/>
      <c r="AJ32" s="132" t="s">
        <v>4175</v>
      </c>
      <c r="AK32" s="39"/>
      <c r="AL32" s="39"/>
      <c r="AM32" s="39"/>
      <c r="AN32" s="38"/>
      <c r="AO32" s="40"/>
      <c r="AP32" s="185"/>
      <c r="AQ32" s="41"/>
      <c r="AR32" s="37"/>
      <c r="AS32" s="214" t="str">
        <f>IF(H32=1,"-",IF(H32=2,IF(AQ32-AR32&gt;0,AQ32-AR32,0),IF(H32=3,IF(AQ32-AR32&gt;0,AQ32-AR32,0),"-")))</f>
        <v>-</v>
      </c>
      <c r="AT32" s="37"/>
      <c r="AU32" s="37"/>
      <c r="AV32" s="165" t="s">
        <v>4175</v>
      </c>
      <c r="AW32" s="859"/>
      <c r="AX32" s="202"/>
      <c r="AY32" s="860"/>
      <c r="AZ32" s="19"/>
      <c r="BA32" s="20"/>
      <c r="BB32" s="217"/>
      <c r="BC32" s="37"/>
      <c r="BD32" s="1">
        <f t="shared" si="34"/>
        <v>0</v>
      </c>
      <c r="BE32" s="37"/>
      <c r="BF32" s="37"/>
      <c r="BG32" s="11">
        <f t="shared" si="35"/>
        <v>0</v>
      </c>
      <c r="BH32" s="61"/>
      <c r="BI32" s="47"/>
      <c r="BJ32" s="47"/>
      <c r="BK32" s="163" t="s">
        <v>4175</v>
      </c>
      <c r="BL32" s="163" t="s">
        <v>4175</v>
      </c>
      <c r="BM32" s="163" t="s">
        <v>4175</v>
      </c>
      <c r="BN32" s="163" t="s">
        <v>4175</v>
      </c>
      <c r="BO32" s="163" t="s">
        <v>4175</v>
      </c>
      <c r="BP32" s="163" t="s">
        <v>4175</v>
      </c>
      <c r="BQ32" s="163" t="s">
        <v>4175</v>
      </c>
      <c r="BR32" s="163" t="s">
        <v>4175</v>
      </c>
      <c r="BS32" s="163" t="s">
        <v>4175</v>
      </c>
      <c r="BT32" s="163" t="s">
        <v>4175</v>
      </c>
      <c r="BU32" s="163" t="s">
        <v>4175</v>
      </c>
      <c r="BV32" s="47"/>
      <c r="BW32" s="187">
        <f t="shared" si="36"/>
        <v>0</v>
      </c>
      <c r="BX32" s="247"/>
      <c r="BY32" s="219" t="e">
        <f t="shared" si="37"/>
        <v>#VALUE!</v>
      </c>
      <c r="BZ32" s="191" t="e">
        <f t="shared" si="38"/>
        <v>#VALUE!</v>
      </c>
    </row>
    <row r="33" spans="1:78" s="130" customFormat="1" ht="18.75" customHeight="1">
      <c r="A33" s="233">
        <f t="shared" si="25"/>
      </c>
      <c r="B33" s="234">
        <f t="shared" si="25"/>
      </c>
      <c r="C33" s="234">
        <f t="shared" si="25"/>
      </c>
      <c r="D33" s="1">
        <f t="shared" si="25"/>
      </c>
      <c r="E33" s="1">
        <f t="shared" si="25"/>
      </c>
      <c r="F33" s="229"/>
      <c r="G33" s="228"/>
      <c r="H33" s="36"/>
      <c r="I33" s="225" t="s">
        <v>26</v>
      </c>
      <c r="J33" s="194"/>
      <c r="K33" s="36"/>
      <c r="L33" s="197">
        <f t="shared" si="39"/>
        <v>0</v>
      </c>
      <c r="M33" s="202"/>
      <c r="N33" s="202"/>
      <c r="O33" s="202"/>
      <c r="P33" s="202"/>
      <c r="Q33" s="202"/>
      <c r="R33" s="202"/>
      <c r="S33" s="203"/>
      <c r="T33" s="1" t="str">
        <f t="shared" si="26"/>
        <v>-</v>
      </c>
      <c r="U33" s="37"/>
      <c r="V33" s="37"/>
      <c r="W33" s="1" t="str">
        <f t="shared" si="40"/>
        <v>-</v>
      </c>
      <c r="X33" s="1">
        <f t="shared" si="27"/>
        <v>0</v>
      </c>
      <c r="Y33" s="1" t="e">
        <f t="shared" si="28"/>
        <v>#VALUE!</v>
      </c>
      <c r="Z33" s="1" t="e">
        <f t="shared" si="29"/>
        <v>#VALUE!</v>
      </c>
      <c r="AA33" s="744"/>
      <c r="AB33" s="45"/>
      <c r="AC33" s="37"/>
      <c r="AD33" s="1" t="str">
        <f t="shared" si="30"/>
        <v>-</v>
      </c>
      <c r="AE33" s="3" t="e">
        <f t="shared" si="31"/>
        <v>#VALUE!</v>
      </c>
      <c r="AF33" s="179" t="s">
        <v>4175</v>
      </c>
      <c r="AG33" s="181" t="e">
        <f t="shared" si="32"/>
        <v>#VALUE!</v>
      </c>
      <c r="AH33" s="211">
        <f t="shared" si="33"/>
        <v>0</v>
      </c>
      <c r="AI33" s="38"/>
      <c r="AJ33" s="132" t="s">
        <v>4175</v>
      </c>
      <c r="AK33" s="39"/>
      <c r="AL33" s="39"/>
      <c r="AM33" s="39"/>
      <c r="AN33" s="38"/>
      <c r="AO33" s="40"/>
      <c r="AP33" s="185"/>
      <c r="AQ33" s="41"/>
      <c r="AR33" s="37"/>
      <c r="AS33" s="214" t="str">
        <f t="shared" si="24"/>
        <v>-</v>
      </c>
      <c r="AT33" s="37"/>
      <c r="AU33" s="37"/>
      <c r="AV33" s="165" t="s">
        <v>4175</v>
      </c>
      <c r="AW33" s="859"/>
      <c r="AX33" s="202"/>
      <c r="AY33" s="860"/>
      <c r="AZ33" s="19"/>
      <c r="BA33" s="20"/>
      <c r="BB33" s="217"/>
      <c r="BC33" s="37"/>
      <c r="BD33" s="1">
        <f t="shared" si="34"/>
        <v>0</v>
      </c>
      <c r="BE33" s="37"/>
      <c r="BF33" s="37"/>
      <c r="BG33" s="11">
        <f t="shared" si="35"/>
        <v>0</v>
      </c>
      <c r="BH33" s="61"/>
      <c r="BI33" s="47"/>
      <c r="BJ33" s="47"/>
      <c r="BK33" s="163" t="s">
        <v>4175</v>
      </c>
      <c r="BL33" s="163" t="s">
        <v>4175</v>
      </c>
      <c r="BM33" s="163" t="s">
        <v>4175</v>
      </c>
      <c r="BN33" s="163" t="s">
        <v>4175</v>
      </c>
      <c r="BO33" s="163" t="s">
        <v>4175</v>
      </c>
      <c r="BP33" s="163" t="s">
        <v>4175</v>
      </c>
      <c r="BQ33" s="163" t="s">
        <v>4175</v>
      </c>
      <c r="BR33" s="163" t="s">
        <v>4175</v>
      </c>
      <c r="BS33" s="163" t="s">
        <v>4175</v>
      </c>
      <c r="BT33" s="163" t="s">
        <v>4175</v>
      </c>
      <c r="BU33" s="163" t="s">
        <v>4175</v>
      </c>
      <c r="BV33" s="47"/>
      <c r="BW33" s="187">
        <f t="shared" si="36"/>
        <v>0</v>
      </c>
      <c r="BX33" s="247"/>
      <c r="BY33" s="219" t="e">
        <f t="shared" si="37"/>
        <v>#VALUE!</v>
      </c>
      <c r="BZ33" s="191" t="e">
        <f t="shared" si="38"/>
        <v>#VALUE!</v>
      </c>
    </row>
    <row r="34" spans="1:78" s="130" customFormat="1" ht="18.75" customHeight="1">
      <c r="A34" s="233">
        <f t="shared" si="25"/>
      </c>
      <c r="B34" s="234">
        <f t="shared" si="25"/>
      </c>
      <c r="C34" s="234">
        <f t="shared" si="25"/>
      </c>
      <c r="D34" s="1">
        <f t="shared" si="25"/>
      </c>
      <c r="E34" s="1">
        <f t="shared" si="25"/>
      </c>
      <c r="F34" s="229"/>
      <c r="G34" s="228"/>
      <c r="H34" s="36"/>
      <c r="I34" s="225" t="s">
        <v>26</v>
      </c>
      <c r="J34" s="194"/>
      <c r="K34" s="36"/>
      <c r="L34" s="197">
        <f t="shared" si="39"/>
        <v>0</v>
      </c>
      <c r="M34" s="202"/>
      <c r="N34" s="202"/>
      <c r="O34" s="202"/>
      <c r="P34" s="202"/>
      <c r="Q34" s="202"/>
      <c r="R34" s="202"/>
      <c r="S34" s="203"/>
      <c r="T34" s="1" t="str">
        <f t="shared" si="26"/>
        <v>-</v>
      </c>
      <c r="U34" s="37"/>
      <c r="V34" s="37"/>
      <c r="W34" s="1" t="str">
        <f t="shared" si="40"/>
        <v>-</v>
      </c>
      <c r="X34" s="1">
        <f t="shared" si="27"/>
        <v>0</v>
      </c>
      <c r="Y34" s="1" t="e">
        <f t="shared" si="28"/>
        <v>#VALUE!</v>
      </c>
      <c r="Z34" s="1" t="e">
        <f t="shared" si="29"/>
        <v>#VALUE!</v>
      </c>
      <c r="AA34" s="744"/>
      <c r="AB34" s="45"/>
      <c r="AC34" s="37"/>
      <c r="AD34" s="1" t="str">
        <f t="shared" si="30"/>
        <v>-</v>
      </c>
      <c r="AE34" s="3" t="e">
        <f t="shared" si="31"/>
        <v>#VALUE!</v>
      </c>
      <c r="AF34" s="179" t="s">
        <v>4175</v>
      </c>
      <c r="AG34" s="181" t="e">
        <f t="shared" si="32"/>
        <v>#VALUE!</v>
      </c>
      <c r="AH34" s="211">
        <f t="shared" si="33"/>
        <v>0</v>
      </c>
      <c r="AI34" s="38"/>
      <c r="AJ34" s="132" t="s">
        <v>4175</v>
      </c>
      <c r="AK34" s="39"/>
      <c r="AL34" s="39"/>
      <c r="AM34" s="39"/>
      <c r="AN34" s="38"/>
      <c r="AO34" s="40"/>
      <c r="AP34" s="185"/>
      <c r="AQ34" s="41"/>
      <c r="AR34" s="37"/>
      <c r="AS34" s="214" t="str">
        <f t="shared" si="24"/>
        <v>-</v>
      </c>
      <c r="AT34" s="37"/>
      <c r="AU34" s="37"/>
      <c r="AV34" s="165" t="s">
        <v>4175</v>
      </c>
      <c r="AW34" s="859"/>
      <c r="AX34" s="202"/>
      <c r="AY34" s="860"/>
      <c r="AZ34" s="19"/>
      <c r="BA34" s="20"/>
      <c r="BB34" s="217"/>
      <c r="BC34" s="37"/>
      <c r="BD34" s="1">
        <f t="shared" si="34"/>
        <v>0</v>
      </c>
      <c r="BE34" s="37"/>
      <c r="BF34" s="37"/>
      <c r="BG34" s="11">
        <f t="shared" si="35"/>
        <v>0</v>
      </c>
      <c r="BH34" s="61"/>
      <c r="BI34" s="47"/>
      <c r="BJ34" s="47"/>
      <c r="BK34" s="163" t="s">
        <v>4175</v>
      </c>
      <c r="BL34" s="163" t="s">
        <v>4175</v>
      </c>
      <c r="BM34" s="163" t="s">
        <v>4175</v>
      </c>
      <c r="BN34" s="163" t="s">
        <v>4175</v>
      </c>
      <c r="BO34" s="163" t="s">
        <v>4175</v>
      </c>
      <c r="BP34" s="163" t="s">
        <v>4175</v>
      </c>
      <c r="BQ34" s="163" t="s">
        <v>4175</v>
      </c>
      <c r="BR34" s="163" t="s">
        <v>4175</v>
      </c>
      <c r="BS34" s="163" t="s">
        <v>4175</v>
      </c>
      <c r="BT34" s="163" t="s">
        <v>4175</v>
      </c>
      <c r="BU34" s="163" t="s">
        <v>4175</v>
      </c>
      <c r="BV34" s="47"/>
      <c r="BW34" s="187">
        <f t="shared" si="36"/>
        <v>0</v>
      </c>
      <c r="BX34" s="247"/>
      <c r="BY34" s="219" t="e">
        <f t="shared" si="37"/>
        <v>#VALUE!</v>
      </c>
      <c r="BZ34" s="191" t="e">
        <f t="shared" si="38"/>
        <v>#VALUE!</v>
      </c>
    </row>
    <row r="35" spans="1:78" s="130" customFormat="1" ht="18.75" customHeight="1">
      <c r="A35" s="233">
        <f t="shared" si="25"/>
      </c>
      <c r="B35" s="234">
        <f t="shared" si="25"/>
      </c>
      <c r="C35" s="234">
        <f t="shared" si="25"/>
      </c>
      <c r="D35" s="1">
        <f t="shared" si="25"/>
      </c>
      <c r="E35" s="1">
        <f t="shared" si="25"/>
      </c>
      <c r="F35" s="229"/>
      <c r="G35" s="228"/>
      <c r="H35" s="36"/>
      <c r="I35" s="225" t="s">
        <v>26</v>
      </c>
      <c r="J35" s="194"/>
      <c r="K35" s="36"/>
      <c r="L35" s="197">
        <f t="shared" si="39"/>
        <v>0</v>
      </c>
      <c r="M35" s="202"/>
      <c r="N35" s="202"/>
      <c r="O35" s="202"/>
      <c r="P35" s="202"/>
      <c r="Q35" s="202"/>
      <c r="R35" s="202"/>
      <c r="S35" s="203"/>
      <c r="T35" s="1" t="str">
        <f t="shared" si="26"/>
        <v>-</v>
      </c>
      <c r="U35" s="37"/>
      <c r="V35" s="37"/>
      <c r="W35" s="1" t="str">
        <f t="shared" si="40"/>
        <v>-</v>
      </c>
      <c r="X35" s="1">
        <f t="shared" si="27"/>
        <v>0</v>
      </c>
      <c r="Y35" s="1" t="e">
        <f t="shared" si="28"/>
        <v>#VALUE!</v>
      </c>
      <c r="Z35" s="1" t="e">
        <f t="shared" si="29"/>
        <v>#VALUE!</v>
      </c>
      <c r="AA35" s="744"/>
      <c r="AB35" s="45"/>
      <c r="AC35" s="37"/>
      <c r="AD35" s="1" t="str">
        <f t="shared" si="30"/>
        <v>-</v>
      </c>
      <c r="AE35" s="3" t="e">
        <f t="shared" si="31"/>
        <v>#VALUE!</v>
      </c>
      <c r="AF35" s="179" t="s">
        <v>4175</v>
      </c>
      <c r="AG35" s="181" t="e">
        <f t="shared" si="32"/>
        <v>#VALUE!</v>
      </c>
      <c r="AH35" s="211">
        <f t="shared" si="33"/>
        <v>0</v>
      </c>
      <c r="AI35" s="38"/>
      <c r="AJ35" s="132" t="s">
        <v>4175</v>
      </c>
      <c r="AK35" s="39"/>
      <c r="AL35" s="39"/>
      <c r="AM35" s="39"/>
      <c r="AN35" s="38"/>
      <c r="AO35" s="40"/>
      <c r="AP35" s="185"/>
      <c r="AQ35" s="41"/>
      <c r="AR35" s="37"/>
      <c r="AS35" s="214" t="str">
        <f t="shared" si="24"/>
        <v>-</v>
      </c>
      <c r="AT35" s="37"/>
      <c r="AU35" s="37"/>
      <c r="AV35" s="165" t="s">
        <v>4175</v>
      </c>
      <c r="AW35" s="859"/>
      <c r="AX35" s="202"/>
      <c r="AY35" s="860"/>
      <c r="AZ35" s="19"/>
      <c r="BA35" s="20"/>
      <c r="BB35" s="217"/>
      <c r="BC35" s="37"/>
      <c r="BD35" s="1">
        <f t="shared" si="34"/>
        <v>0</v>
      </c>
      <c r="BE35" s="37"/>
      <c r="BF35" s="37"/>
      <c r="BG35" s="11">
        <f t="shared" si="35"/>
        <v>0</v>
      </c>
      <c r="BH35" s="61"/>
      <c r="BI35" s="47"/>
      <c r="BJ35" s="47"/>
      <c r="BK35" s="163" t="s">
        <v>4175</v>
      </c>
      <c r="BL35" s="163" t="s">
        <v>4175</v>
      </c>
      <c r="BM35" s="163" t="s">
        <v>4175</v>
      </c>
      <c r="BN35" s="163" t="s">
        <v>4175</v>
      </c>
      <c r="BO35" s="163" t="s">
        <v>4175</v>
      </c>
      <c r="BP35" s="163" t="s">
        <v>4175</v>
      </c>
      <c r="BQ35" s="163" t="s">
        <v>4175</v>
      </c>
      <c r="BR35" s="163" t="s">
        <v>4175</v>
      </c>
      <c r="BS35" s="163" t="s">
        <v>4175</v>
      </c>
      <c r="BT35" s="163" t="s">
        <v>4175</v>
      </c>
      <c r="BU35" s="163" t="s">
        <v>4175</v>
      </c>
      <c r="BV35" s="47"/>
      <c r="BW35" s="187">
        <f t="shared" si="36"/>
        <v>0</v>
      </c>
      <c r="BX35" s="247"/>
      <c r="BY35" s="219" t="e">
        <f t="shared" si="37"/>
        <v>#VALUE!</v>
      </c>
      <c r="BZ35" s="191" t="e">
        <f t="shared" si="38"/>
        <v>#VALUE!</v>
      </c>
    </row>
    <row r="36" spans="1:78" s="130" customFormat="1" ht="18.75" customHeight="1">
      <c r="A36" s="233">
        <f t="shared" si="25"/>
      </c>
      <c r="B36" s="234">
        <f t="shared" si="25"/>
      </c>
      <c r="C36" s="234">
        <f t="shared" si="25"/>
      </c>
      <c r="D36" s="1">
        <f t="shared" si="25"/>
      </c>
      <c r="E36" s="1">
        <f t="shared" si="25"/>
      </c>
      <c r="F36" s="229"/>
      <c r="G36" s="228"/>
      <c r="H36" s="36"/>
      <c r="I36" s="225" t="s">
        <v>26</v>
      </c>
      <c r="J36" s="194"/>
      <c r="K36" s="36"/>
      <c r="L36" s="197">
        <f t="shared" si="39"/>
        <v>0</v>
      </c>
      <c r="M36" s="202"/>
      <c r="N36" s="202"/>
      <c r="O36" s="202"/>
      <c r="P36" s="202"/>
      <c r="Q36" s="202"/>
      <c r="R36" s="202"/>
      <c r="S36" s="203"/>
      <c r="T36" s="1" t="str">
        <f t="shared" si="26"/>
        <v>-</v>
      </c>
      <c r="U36" s="37"/>
      <c r="V36" s="37"/>
      <c r="W36" s="1" t="str">
        <f t="shared" si="40"/>
        <v>-</v>
      </c>
      <c r="X36" s="1">
        <f t="shared" si="27"/>
        <v>0</v>
      </c>
      <c r="Y36" s="1" t="e">
        <f t="shared" si="28"/>
        <v>#VALUE!</v>
      </c>
      <c r="Z36" s="1" t="e">
        <f t="shared" si="29"/>
        <v>#VALUE!</v>
      </c>
      <c r="AA36" s="744"/>
      <c r="AB36" s="45"/>
      <c r="AC36" s="37"/>
      <c r="AD36" s="1" t="str">
        <f t="shared" si="30"/>
        <v>-</v>
      </c>
      <c r="AE36" s="3" t="e">
        <f t="shared" si="31"/>
        <v>#VALUE!</v>
      </c>
      <c r="AF36" s="179" t="s">
        <v>4175</v>
      </c>
      <c r="AG36" s="181" t="e">
        <f t="shared" si="32"/>
        <v>#VALUE!</v>
      </c>
      <c r="AH36" s="211">
        <f t="shared" si="33"/>
        <v>0</v>
      </c>
      <c r="AI36" s="38"/>
      <c r="AJ36" s="132" t="s">
        <v>4175</v>
      </c>
      <c r="AK36" s="39"/>
      <c r="AL36" s="39"/>
      <c r="AM36" s="39"/>
      <c r="AN36" s="38"/>
      <c r="AO36" s="40"/>
      <c r="AP36" s="185"/>
      <c r="AQ36" s="41"/>
      <c r="AR36" s="37"/>
      <c r="AS36" s="214" t="str">
        <f t="shared" si="24"/>
        <v>-</v>
      </c>
      <c r="AT36" s="37"/>
      <c r="AU36" s="37"/>
      <c r="AV36" s="165" t="s">
        <v>4175</v>
      </c>
      <c r="AW36" s="859"/>
      <c r="AX36" s="202"/>
      <c r="AY36" s="860"/>
      <c r="AZ36" s="19"/>
      <c r="BA36" s="20"/>
      <c r="BB36" s="217"/>
      <c r="BC36" s="37"/>
      <c r="BD36" s="1">
        <f t="shared" si="34"/>
        <v>0</v>
      </c>
      <c r="BE36" s="37"/>
      <c r="BF36" s="37"/>
      <c r="BG36" s="11">
        <f t="shared" si="35"/>
        <v>0</v>
      </c>
      <c r="BH36" s="61"/>
      <c r="BI36" s="47"/>
      <c r="BJ36" s="47"/>
      <c r="BK36" s="163" t="s">
        <v>4175</v>
      </c>
      <c r="BL36" s="163" t="s">
        <v>4175</v>
      </c>
      <c r="BM36" s="163" t="s">
        <v>4175</v>
      </c>
      <c r="BN36" s="163" t="s">
        <v>4175</v>
      </c>
      <c r="BO36" s="163" t="s">
        <v>4175</v>
      </c>
      <c r="BP36" s="163" t="s">
        <v>4175</v>
      </c>
      <c r="BQ36" s="163" t="s">
        <v>4175</v>
      </c>
      <c r="BR36" s="163" t="s">
        <v>4175</v>
      </c>
      <c r="BS36" s="163" t="s">
        <v>4175</v>
      </c>
      <c r="BT36" s="163" t="s">
        <v>4175</v>
      </c>
      <c r="BU36" s="163" t="s">
        <v>4175</v>
      </c>
      <c r="BV36" s="47"/>
      <c r="BW36" s="187">
        <f t="shared" si="36"/>
        <v>0</v>
      </c>
      <c r="BX36" s="247"/>
      <c r="BY36" s="219" t="e">
        <f t="shared" si="37"/>
        <v>#VALUE!</v>
      </c>
      <c r="BZ36" s="191" t="e">
        <f t="shared" si="38"/>
        <v>#VALUE!</v>
      </c>
    </row>
    <row r="37" spans="1:78" s="130" customFormat="1" ht="18.75" customHeight="1">
      <c r="A37" s="233">
        <f t="shared" si="25"/>
      </c>
      <c r="B37" s="234">
        <f t="shared" si="25"/>
      </c>
      <c r="C37" s="234">
        <f t="shared" si="25"/>
      </c>
      <c r="D37" s="1">
        <f t="shared" si="25"/>
      </c>
      <c r="E37" s="1">
        <f t="shared" si="25"/>
      </c>
      <c r="F37" s="229"/>
      <c r="G37" s="228"/>
      <c r="H37" s="36"/>
      <c r="I37" s="225" t="s">
        <v>26</v>
      </c>
      <c r="J37" s="194"/>
      <c r="K37" s="36"/>
      <c r="L37" s="197">
        <f t="shared" si="39"/>
        <v>0</v>
      </c>
      <c r="M37" s="202"/>
      <c r="N37" s="202"/>
      <c r="O37" s="202"/>
      <c r="P37" s="202"/>
      <c r="Q37" s="202"/>
      <c r="R37" s="202"/>
      <c r="S37" s="203"/>
      <c r="T37" s="1" t="str">
        <f t="shared" si="26"/>
        <v>-</v>
      </c>
      <c r="U37" s="37"/>
      <c r="V37" s="37"/>
      <c r="W37" s="1" t="str">
        <f t="shared" si="40"/>
        <v>-</v>
      </c>
      <c r="X37" s="1">
        <f t="shared" si="27"/>
        <v>0</v>
      </c>
      <c r="Y37" s="1" t="e">
        <f t="shared" si="28"/>
        <v>#VALUE!</v>
      </c>
      <c r="Z37" s="1" t="e">
        <f t="shared" si="29"/>
        <v>#VALUE!</v>
      </c>
      <c r="AA37" s="744"/>
      <c r="AB37" s="45"/>
      <c r="AC37" s="37"/>
      <c r="AD37" s="1" t="str">
        <f t="shared" si="30"/>
        <v>-</v>
      </c>
      <c r="AE37" s="3" t="e">
        <f t="shared" si="31"/>
        <v>#VALUE!</v>
      </c>
      <c r="AF37" s="179" t="s">
        <v>4175</v>
      </c>
      <c r="AG37" s="181" t="e">
        <f t="shared" si="32"/>
        <v>#VALUE!</v>
      </c>
      <c r="AH37" s="211">
        <f t="shared" si="33"/>
        <v>0</v>
      </c>
      <c r="AI37" s="38"/>
      <c r="AJ37" s="132" t="s">
        <v>4175</v>
      </c>
      <c r="AK37" s="39"/>
      <c r="AL37" s="39"/>
      <c r="AM37" s="39"/>
      <c r="AN37" s="38"/>
      <c r="AO37" s="40"/>
      <c r="AP37" s="185"/>
      <c r="AQ37" s="41"/>
      <c r="AR37" s="37"/>
      <c r="AS37" s="214" t="str">
        <f t="shared" si="24"/>
        <v>-</v>
      </c>
      <c r="AT37" s="37"/>
      <c r="AU37" s="37"/>
      <c r="AV37" s="165" t="s">
        <v>4175</v>
      </c>
      <c r="AW37" s="859"/>
      <c r="AX37" s="202"/>
      <c r="AY37" s="860"/>
      <c r="AZ37" s="19"/>
      <c r="BA37" s="20"/>
      <c r="BB37" s="217"/>
      <c r="BC37" s="37"/>
      <c r="BD37" s="1">
        <f t="shared" si="34"/>
        <v>0</v>
      </c>
      <c r="BE37" s="37"/>
      <c r="BF37" s="37"/>
      <c r="BG37" s="11">
        <f t="shared" si="35"/>
        <v>0</v>
      </c>
      <c r="BH37" s="61"/>
      <c r="BI37" s="47"/>
      <c r="BJ37" s="47"/>
      <c r="BK37" s="163" t="s">
        <v>4175</v>
      </c>
      <c r="BL37" s="163" t="s">
        <v>4175</v>
      </c>
      <c r="BM37" s="163" t="s">
        <v>4175</v>
      </c>
      <c r="BN37" s="163" t="s">
        <v>4175</v>
      </c>
      <c r="BO37" s="163" t="s">
        <v>4175</v>
      </c>
      <c r="BP37" s="163" t="s">
        <v>4175</v>
      </c>
      <c r="BQ37" s="163" t="s">
        <v>4175</v>
      </c>
      <c r="BR37" s="163" t="s">
        <v>4175</v>
      </c>
      <c r="BS37" s="163" t="s">
        <v>4175</v>
      </c>
      <c r="BT37" s="163" t="s">
        <v>4175</v>
      </c>
      <c r="BU37" s="163" t="s">
        <v>4175</v>
      </c>
      <c r="BV37" s="47"/>
      <c r="BW37" s="187">
        <f t="shared" si="36"/>
        <v>0</v>
      </c>
      <c r="BX37" s="247"/>
      <c r="BY37" s="219" t="e">
        <f t="shared" si="37"/>
        <v>#VALUE!</v>
      </c>
      <c r="BZ37" s="191" t="e">
        <f t="shared" si="38"/>
        <v>#VALUE!</v>
      </c>
    </row>
    <row r="38" spans="1:78" s="130" customFormat="1" ht="18.75" customHeight="1">
      <c r="A38" s="233">
        <f t="shared" si="25"/>
      </c>
      <c r="B38" s="234">
        <f t="shared" si="25"/>
      </c>
      <c r="C38" s="234">
        <f t="shared" si="25"/>
      </c>
      <c r="D38" s="1">
        <f t="shared" si="25"/>
      </c>
      <c r="E38" s="1">
        <f t="shared" si="25"/>
      </c>
      <c r="F38" s="229"/>
      <c r="G38" s="228"/>
      <c r="H38" s="36"/>
      <c r="I38" s="225" t="s">
        <v>26</v>
      </c>
      <c r="J38" s="194"/>
      <c r="K38" s="36"/>
      <c r="L38" s="197">
        <f t="shared" si="39"/>
        <v>0</v>
      </c>
      <c r="M38" s="202"/>
      <c r="N38" s="202"/>
      <c r="O38" s="202"/>
      <c r="P38" s="202"/>
      <c r="Q38" s="202"/>
      <c r="R38" s="202"/>
      <c r="S38" s="203"/>
      <c r="T38" s="1" t="str">
        <f t="shared" si="26"/>
        <v>-</v>
      </c>
      <c r="U38" s="37"/>
      <c r="V38" s="37"/>
      <c r="W38" s="1" t="str">
        <f t="shared" si="40"/>
        <v>-</v>
      </c>
      <c r="X38" s="1">
        <f t="shared" si="27"/>
        <v>0</v>
      </c>
      <c r="Y38" s="1" t="e">
        <f t="shared" si="28"/>
        <v>#VALUE!</v>
      </c>
      <c r="Z38" s="1" t="e">
        <f t="shared" si="29"/>
        <v>#VALUE!</v>
      </c>
      <c r="AA38" s="744"/>
      <c r="AB38" s="45"/>
      <c r="AC38" s="37"/>
      <c r="AD38" s="1" t="str">
        <f t="shared" si="30"/>
        <v>-</v>
      </c>
      <c r="AE38" s="3" t="e">
        <f t="shared" si="31"/>
        <v>#VALUE!</v>
      </c>
      <c r="AF38" s="179" t="s">
        <v>4175</v>
      </c>
      <c r="AG38" s="181" t="e">
        <f t="shared" si="32"/>
        <v>#VALUE!</v>
      </c>
      <c r="AH38" s="211">
        <f t="shared" si="33"/>
        <v>0</v>
      </c>
      <c r="AI38" s="38"/>
      <c r="AJ38" s="132" t="s">
        <v>4175</v>
      </c>
      <c r="AK38" s="39"/>
      <c r="AL38" s="39"/>
      <c r="AM38" s="39"/>
      <c r="AN38" s="38"/>
      <c r="AO38" s="40"/>
      <c r="AP38" s="185"/>
      <c r="AQ38" s="41"/>
      <c r="AR38" s="37"/>
      <c r="AS38" s="214" t="str">
        <f t="shared" si="24"/>
        <v>-</v>
      </c>
      <c r="AT38" s="37"/>
      <c r="AU38" s="37"/>
      <c r="AV38" s="165" t="s">
        <v>4175</v>
      </c>
      <c r="AW38" s="859"/>
      <c r="AX38" s="202"/>
      <c r="AY38" s="860"/>
      <c r="AZ38" s="19"/>
      <c r="BA38" s="20"/>
      <c r="BB38" s="217"/>
      <c r="BC38" s="37"/>
      <c r="BD38" s="1">
        <f t="shared" si="34"/>
        <v>0</v>
      </c>
      <c r="BE38" s="37"/>
      <c r="BF38" s="37"/>
      <c r="BG38" s="11">
        <f t="shared" si="35"/>
        <v>0</v>
      </c>
      <c r="BH38" s="61"/>
      <c r="BI38" s="47"/>
      <c r="BJ38" s="47"/>
      <c r="BK38" s="163" t="s">
        <v>4175</v>
      </c>
      <c r="BL38" s="163" t="s">
        <v>4175</v>
      </c>
      <c r="BM38" s="163" t="s">
        <v>4175</v>
      </c>
      <c r="BN38" s="163" t="s">
        <v>4175</v>
      </c>
      <c r="BO38" s="163" t="s">
        <v>4175</v>
      </c>
      <c r="BP38" s="163" t="s">
        <v>4175</v>
      </c>
      <c r="BQ38" s="163" t="s">
        <v>4175</v>
      </c>
      <c r="BR38" s="163" t="s">
        <v>4175</v>
      </c>
      <c r="BS38" s="163" t="s">
        <v>4175</v>
      </c>
      <c r="BT38" s="163" t="s">
        <v>4175</v>
      </c>
      <c r="BU38" s="163" t="s">
        <v>4175</v>
      </c>
      <c r="BV38" s="47"/>
      <c r="BW38" s="187">
        <f t="shared" si="36"/>
        <v>0</v>
      </c>
      <c r="BX38" s="247"/>
      <c r="BY38" s="219" t="e">
        <f t="shared" si="37"/>
        <v>#VALUE!</v>
      </c>
      <c r="BZ38" s="191" t="e">
        <f t="shared" si="38"/>
        <v>#VALUE!</v>
      </c>
    </row>
    <row r="39" spans="1:78" s="130" customFormat="1" ht="18.75" customHeight="1">
      <c r="A39" s="233">
        <f t="shared" si="25"/>
      </c>
      <c r="B39" s="234">
        <f t="shared" si="25"/>
      </c>
      <c r="C39" s="234">
        <f t="shared" si="25"/>
      </c>
      <c r="D39" s="1">
        <f t="shared" si="25"/>
      </c>
      <c r="E39" s="1">
        <f t="shared" si="25"/>
      </c>
      <c r="F39" s="229"/>
      <c r="G39" s="228"/>
      <c r="H39" s="36"/>
      <c r="I39" s="225" t="s">
        <v>26</v>
      </c>
      <c r="J39" s="194"/>
      <c r="K39" s="36"/>
      <c r="L39" s="197">
        <f t="shared" si="39"/>
        <v>0</v>
      </c>
      <c r="M39" s="202"/>
      <c r="N39" s="202"/>
      <c r="O39" s="202"/>
      <c r="P39" s="202"/>
      <c r="Q39" s="202"/>
      <c r="R39" s="202"/>
      <c r="S39" s="203"/>
      <c r="T39" s="1" t="str">
        <f t="shared" si="26"/>
        <v>-</v>
      </c>
      <c r="U39" s="37"/>
      <c r="V39" s="37"/>
      <c r="W39" s="1" t="str">
        <f t="shared" si="40"/>
        <v>-</v>
      </c>
      <c r="X39" s="1">
        <f t="shared" si="27"/>
        <v>0</v>
      </c>
      <c r="Y39" s="1" t="e">
        <f t="shared" si="28"/>
        <v>#VALUE!</v>
      </c>
      <c r="Z39" s="1" t="e">
        <f t="shared" si="29"/>
        <v>#VALUE!</v>
      </c>
      <c r="AA39" s="744"/>
      <c r="AB39" s="45"/>
      <c r="AC39" s="37"/>
      <c r="AD39" s="1" t="str">
        <f t="shared" si="30"/>
        <v>-</v>
      </c>
      <c r="AE39" s="3" t="e">
        <f t="shared" si="31"/>
        <v>#VALUE!</v>
      </c>
      <c r="AF39" s="179" t="s">
        <v>4175</v>
      </c>
      <c r="AG39" s="181" t="e">
        <f t="shared" si="32"/>
        <v>#VALUE!</v>
      </c>
      <c r="AH39" s="211">
        <f t="shared" si="33"/>
        <v>0</v>
      </c>
      <c r="AI39" s="38"/>
      <c r="AJ39" s="132" t="s">
        <v>4175</v>
      </c>
      <c r="AK39" s="39"/>
      <c r="AL39" s="39"/>
      <c r="AM39" s="39"/>
      <c r="AN39" s="38"/>
      <c r="AO39" s="40"/>
      <c r="AP39" s="185"/>
      <c r="AQ39" s="41"/>
      <c r="AR39" s="37"/>
      <c r="AS39" s="214" t="str">
        <f t="shared" si="24"/>
        <v>-</v>
      </c>
      <c r="AT39" s="37"/>
      <c r="AU39" s="37"/>
      <c r="AV39" s="165" t="s">
        <v>4175</v>
      </c>
      <c r="AW39" s="859"/>
      <c r="AX39" s="202"/>
      <c r="AY39" s="860"/>
      <c r="AZ39" s="19"/>
      <c r="BA39" s="20"/>
      <c r="BB39" s="217"/>
      <c r="BC39" s="37"/>
      <c r="BD39" s="1">
        <f t="shared" si="34"/>
        <v>0</v>
      </c>
      <c r="BE39" s="37"/>
      <c r="BF39" s="37"/>
      <c r="BG39" s="11">
        <f t="shared" si="35"/>
        <v>0</v>
      </c>
      <c r="BH39" s="61"/>
      <c r="BI39" s="47"/>
      <c r="BJ39" s="47"/>
      <c r="BK39" s="163" t="s">
        <v>4175</v>
      </c>
      <c r="BL39" s="163" t="s">
        <v>4175</v>
      </c>
      <c r="BM39" s="163" t="s">
        <v>4175</v>
      </c>
      <c r="BN39" s="163" t="s">
        <v>4175</v>
      </c>
      <c r="BO39" s="163" t="s">
        <v>4175</v>
      </c>
      <c r="BP39" s="163" t="s">
        <v>4175</v>
      </c>
      <c r="BQ39" s="163" t="s">
        <v>4175</v>
      </c>
      <c r="BR39" s="163" t="s">
        <v>4175</v>
      </c>
      <c r="BS39" s="163" t="s">
        <v>4175</v>
      </c>
      <c r="BT39" s="163" t="s">
        <v>4175</v>
      </c>
      <c r="BU39" s="163" t="s">
        <v>4175</v>
      </c>
      <c r="BV39" s="47"/>
      <c r="BW39" s="187">
        <f t="shared" si="36"/>
        <v>0</v>
      </c>
      <c r="BX39" s="247"/>
      <c r="BY39" s="219" t="e">
        <f t="shared" si="37"/>
        <v>#VALUE!</v>
      </c>
      <c r="BZ39" s="191" t="e">
        <f t="shared" si="38"/>
        <v>#VALUE!</v>
      </c>
    </row>
    <row r="40" spans="1:78" s="130" customFormat="1" ht="18.75" customHeight="1">
      <c r="A40" s="233">
        <f t="shared" si="25"/>
      </c>
      <c r="B40" s="234">
        <f t="shared" si="25"/>
      </c>
      <c r="C40" s="234">
        <f t="shared" si="25"/>
      </c>
      <c r="D40" s="1">
        <f t="shared" si="25"/>
      </c>
      <c r="E40" s="1">
        <f t="shared" si="25"/>
      </c>
      <c r="F40" s="229"/>
      <c r="G40" s="228"/>
      <c r="H40" s="36"/>
      <c r="I40" s="225" t="s">
        <v>26</v>
      </c>
      <c r="J40" s="194"/>
      <c r="K40" s="36"/>
      <c r="L40" s="197">
        <f t="shared" si="39"/>
        <v>0</v>
      </c>
      <c r="M40" s="202"/>
      <c r="N40" s="202"/>
      <c r="O40" s="202"/>
      <c r="P40" s="202"/>
      <c r="Q40" s="202"/>
      <c r="R40" s="202"/>
      <c r="S40" s="203"/>
      <c r="T40" s="1" t="str">
        <f t="shared" si="26"/>
        <v>-</v>
      </c>
      <c r="U40" s="37"/>
      <c r="V40" s="37"/>
      <c r="W40" s="1" t="str">
        <f t="shared" si="40"/>
        <v>-</v>
      </c>
      <c r="X40" s="1">
        <f t="shared" si="27"/>
        <v>0</v>
      </c>
      <c r="Y40" s="1" t="e">
        <f t="shared" si="28"/>
        <v>#VALUE!</v>
      </c>
      <c r="Z40" s="1" t="e">
        <f t="shared" si="29"/>
        <v>#VALUE!</v>
      </c>
      <c r="AA40" s="744"/>
      <c r="AB40" s="45"/>
      <c r="AC40" s="37"/>
      <c r="AD40" s="1" t="str">
        <f t="shared" si="30"/>
        <v>-</v>
      </c>
      <c r="AE40" s="3" t="e">
        <f t="shared" si="31"/>
        <v>#VALUE!</v>
      </c>
      <c r="AF40" s="179" t="s">
        <v>4175</v>
      </c>
      <c r="AG40" s="181" t="e">
        <f t="shared" si="32"/>
        <v>#VALUE!</v>
      </c>
      <c r="AH40" s="211">
        <f t="shared" si="33"/>
        <v>0</v>
      </c>
      <c r="AI40" s="38"/>
      <c r="AJ40" s="132" t="s">
        <v>4175</v>
      </c>
      <c r="AK40" s="39"/>
      <c r="AL40" s="39"/>
      <c r="AM40" s="39"/>
      <c r="AN40" s="38"/>
      <c r="AO40" s="40"/>
      <c r="AP40" s="185"/>
      <c r="AQ40" s="41"/>
      <c r="AR40" s="37"/>
      <c r="AS40" s="214" t="str">
        <f t="shared" si="24"/>
        <v>-</v>
      </c>
      <c r="AT40" s="37"/>
      <c r="AU40" s="37"/>
      <c r="AV40" s="165" t="s">
        <v>4175</v>
      </c>
      <c r="AW40" s="859"/>
      <c r="AX40" s="202"/>
      <c r="AY40" s="860"/>
      <c r="AZ40" s="19"/>
      <c r="BA40" s="20"/>
      <c r="BB40" s="217"/>
      <c r="BC40" s="37"/>
      <c r="BD40" s="1">
        <f t="shared" si="34"/>
        <v>0</v>
      </c>
      <c r="BE40" s="37"/>
      <c r="BF40" s="37"/>
      <c r="BG40" s="11">
        <f t="shared" si="35"/>
        <v>0</v>
      </c>
      <c r="BH40" s="61"/>
      <c r="BI40" s="47"/>
      <c r="BJ40" s="47"/>
      <c r="BK40" s="163" t="s">
        <v>4175</v>
      </c>
      <c r="BL40" s="163" t="s">
        <v>4175</v>
      </c>
      <c r="BM40" s="163" t="s">
        <v>4175</v>
      </c>
      <c r="BN40" s="163" t="s">
        <v>4175</v>
      </c>
      <c r="BO40" s="163" t="s">
        <v>4175</v>
      </c>
      <c r="BP40" s="163" t="s">
        <v>4175</v>
      </c>
      <c r="BQ40" s="163" t="s">
        <v>4175</v>
      </c>
      <c r="BR40" s="163" t="s">
        <v>4175</v>
      </c>
      <c r="BS40" s="163" t="s">
        <v>4175</v>
      </c>
      <c r="BT40" s="163" t="s">
        <v>4175</v>
      </c>
      <c r="BU40" s="163" t="s">
        <v>4175</v>
      </c>
      <c r="BV40" s="47"/>
      <c r="BW40" s="187">
        <f t="shared" si="36"/>
        <v>0</v>
      </c>
      <c r="BX40" s="247"/>
      <c r="BY40" s="219" t="e">
        <f t="shared" si="37"/>
        <v>#VALUE!</v>
      </c>
      <c r="BZ40" s="191" t="e">
        <f t="shared" si="38"/>
        <v>#VALUE!</v>
      </c>
    </row>
    <row r="41" spans="1:78" s="130" customFormat="1" ht="18.75" customHeight="1">
      <c r="A41" s="233">
        <f t="shared" si="25"/>
      </c>
      <c r="B41" s="234">
        <f t="shared" si="25"/>
      </c>
      <c r="C41" s="234">
        <f t="shared" si="25"/>
      </c>
      <c r="D41" s="1">
        <f t="shared" si="25"/>
      </c>
      <c r="E41" s="1">
        <f t="shared" si="25"/>
      </c>
      <c r="F41" s="229"/>
      <c r="G41" s="228"/>
      <c r="H41" s="36"/>
      <c r="I41" s="225" t="s">
        <v>26</v>
      </c>
      <c r="J41" s="194"/>
      <c r="K41" s="36"/>
      <c r="L41" s="197">
        <f t="shared" si="39"/>
        <v>0</v>
      </c>
      <c r="M41" s="202"/>
      <c r="N41" s="202"/>
      <c r="O41" s="202"/>
      <c r="P41" s="202"/>
      <c r="Q41" s="202"/>
      <c r="R41" s="202"/>
      <c r="S41" s="203"/>
      <c r="T41" s="1" t="str">
        <f t="shared" si="26"/>
        <v>-</v>
      </c>
      <c r="U41" s="37"/>
      <c r="V41" s="37"/>
      <c r="W41" s="1" t="str">
        <f t="shared" si="40"/>
        <v>-</v>
      </c>
      <c r="X41" s="1">
        <f t="shared" si="27"/>
        <v>0</v>
      </c>
      <c r="Y41" s="1" t="e">
        <f t="shared" si="28"/>
        <v>#VALUE!</v>
      </c>
      <c r="Z41" s="1" t="e">
        <f t="shared" si="29"/>
        <v>#VALUE!</v>
      </c>
      <c r="AA41" s="744"/>
      <c r="AB41" s="45"/>
      <c r="AC41" s="37"/>
      <c r="AD41" s="1" t="str">
        <f t="shared" si="30"/>
        <v>-</v>
      </c>
      <c r="AE41" s="3" t="e">
        <f t="shared" si="31"/>
        <v>#VALUE!</v>
      </c>
      <c r="AF41" s="179" t="s">
        <v>4175</v>
      </c>
      <c r="AG41" s="181" t="e">
        <f t="shared" si="32"/>
        <v>#VALUE!</v>
      </c>
      <c r="AH41" s="211">
        <f t="shared" si="33"/>
        <v>0</v>
      </c>
      <c r="AI41" s="38"/>
      <c r="AJ41" s="132" t="s">
        <v>4175</v>
      </c>
      <c r="AK41" s="39"/>
      <c r="AL41" s="39"/>
      <c r="AM41" s="39"/>
      <c r="AN41" s="38"/>
      <c r="AO41" s="40"/>
      <c r="AP41" s="185"/>
      <c r="AQ41" s="41"/>
      <c r="AR41" s="37"/>
      <c r="AS41" s="214" t="str">
        <f t="shared" si="24"/>
        <v>-</v>
      </c>
      <c r="AT41" s="37"/>
      <c r="AU41" s="37"/>
      <c r="AV41" s="165" t="s">
        <v>4175</v>
      </c>
      <c r="AW41" s="859"/>
      <c r="AX41" s="202"/>
      <c r="AY41" s="860"/>
      <c r="AZ41" s="19"/>
      <c r="BA41" s="20"/>
      <c r="BB41" s="217"/>
      <c r="BC41" s="37"/>
      <c r="BD41" s="1">
        <f t="shared" si="34"/>
        <v>0</v>
      </c>
      <c r="BE41" s="37"/>
      <c r="BF41" s="37"/>
      <c r="BG41" s="11">
        <f t="shared" si="35"/>
        <v>0</v>
      </c>
      <c r="BH41" s="61"/>
      <c r="BI41" s="47"/>
      <c r="BJ41" s="47"/>
      <c r="BK41" s="163" t="s">
        <v>4175</v>
      </c>
      <c r="BL41" s="163" t="s">
        <v>4175</v>
      </c>
      <c r="BM41" s="163" t="s">
        <v>4175</v>
      </c>
      <c r="BN41" s="163" t="s">
        <v>4175</v>
      </c>
      <c r="BO41" s="163" t="s">
        <v>4175</v>
      </c>
      <c r="BP41" s="163" t="s">
        <v>4175</v>
      </c>
      <c r="BQ41" s="163" t="s">
        <v>4175</v>
      </c>
      <c r="BR41" s="163" t="s">
        <v>4175</v>
      </c>
      <c r="BS41" s="163" t="s">
        <v>4175</v>
      </c>
      <c r="BT41" s="163" t="s">
        <v>4175</v>
      </c>
      <c r="BU41" s="163" t="s">
        <v>4175</v>
      </c>
      <c r="BV41" s="47"/>
      <c r="BW41" s="187">
        <f t="shared" si="36"/>
        <v>0</v>
      </c>
      <c r="BX41" s="247"/>
      <c r="BY41" s="219" t="e">
        <f t="shared" si="37"/>
        <v>#VALUE!</v>
      </c>
      <c r="BZ41" s="191" t="e">
        <f t="shared" si="38"/>
        <v>#VALUE!</v>
      </c>
    </row>
    <row r="42" spans="1:78" s="130" customFormat="1" ht="18.75" customHeight="1">
      <c r="A42" s="233">
        <f t="shared" si="25"/>
      </c>
      <c r="B42" s="234">
        <f t="shared" si="25"/>
      </c>
      <c r="C42" s="234">
        <f t="shared" si="25"/>
      </c>
      <c r="D42" s="1">
        <f t="shared" si="25"/>
      </c>
      <c r="E42" s="1">
        <f t="shared" si="25"/>
      </c>
      <c r="F42" s="229"/>
      <c r="G42" s="228"/>
      <c r="H42" s="237"/>
      <c r="I42" s="225" t="s">
        <v>26</v>
      </c>
      <c r="J42" s="194"/>
      <c r="K42" s="36"/>
      <c r="L42" s="197">
        <f t="shared" si="39"/>
        <v>0</v>
      </c>
      <c r="M42" s="202"/>
      <c r="N42" s="202"/>
      <c r="O42" s="202"/>
      <c r="P42" s="202"/>
      <c r="Q42" s="202"/>
      <c r="R42" s="202"/>
      <c r="S42" s="203"/>
      <c r="T42" s="1" t="str">
        <f t="shared" si="26"/>
        <v>-</v>
      </c>
      <c r="U42" s="37"/>
      <c r="V42" s="37"/>
      <c r="W42" s="1" t="str">
        <f t="shared" si="40"/>
        <v>-</v>
      </c>
      <c r="X42" s="1">
        <f t="shared" si="27"/>
        <v>0</v>
      </c>
      <c r="Y42" s="1" t="e">
        <f t="shared" si="28"/>
        <v>#VALUE!</v>
      </c>
      <c r="Z42" s="1" t="e">
        <f t="shared" si="29"/>
        <v>#VALUE!</v>
      </c>
      <c r="AA42" s="744"/>
      <c r="AB42" s="45"/>
      <c r="AC42" s="37"/>
      <c r="AD42" s="1" t="str">
        <f t="shared" si="30"/>
        <v>-</v>
      </c>
      <c r="AE42" s="3" t="e">
        <f t="shared" si="31"/>
        <v>#VALUE!</v>
      </c>
      <c r="AF42" s="179" t="s">
        <v>4175</v>
      </c>
      <c r="AG42" s="181" t="e">
        <f t="shared" si="32"/>
        <v>#VALUE!</v>
      </c>
      <c r="AH42" s="211">
        <f t="shared" si="33"/>
        <v>0</v>
      </c>
      <c r="AI42" s="38"/>
      <c r="AJ42" s="132" t="s">
        <v>4175</v>
      </c>
      <c r="AK42" s="39"/>
      <c r="AL42" s="39"/>
      <c r="AM42" s="39"/>
      <c r="AN42" s="38"/>
      <c r="AO42" s="40"/>
      <c r="AP42" s="185"/>
      <c r="AQ42" s="41"/>
      <c r="AR42" s="37"/>
      <c r="AS42" s="214" t="str">
        <f t="shared" si="24"/>
        <v>-</v>
      </c>
      <c r="AT42" s="37"/>
      <c r="AU42" s="37"/>
      <c r="AV42" s="165" t="s">
        <v>4175</v>
      </c>
      <c r="AW42" s="859"/>
      <c r="AX42" s="202"/>
      <c r="AY42" s="860"/>
      <c r="AZ42" s="19"/>
      <c r="BA42" s="20"/>
      <c r="BB42" s="217"/>
      <c r="BC42" s="37"/>
      <c r="BD42" s="1">
        <f t="shared" si="34"/>
        <v>0</v>
      </c>
      <c r="BE42" s="37"/>
      <c r="BF42" s="37"/>
      <c r="BG42" s="11">
        <f t="shared" si="35"/>
        <v>0</v>
      </c>
      <c r="BH42" s="61"/>
      <c r="BI42" s="47"/>
      <c r="BJ42" s="47"/>
      <c r="BK42" s="163" t="s">
        <v>4175</v>
      </c>
      <c r="BL42" s="163" t="s">
        <v>4175</v>
      </c>
      <c r="BM42" s="163" t="s">
        <v>4175</v>
      </c>
      <c r="BN42" s="163" t="s">
        <v>4175</v>
      </c>
      <c r="BO42" s="163" t="s">
        <v>4175</v>
      </c>
      <c r="BP42" s="163" t="s">
        <v>4175</v>
      </c>
      <c r="BQ42" s="163" t="s">
        <v>4175</v>
      </c>
      <c r="BR42" s="163" t="s">
        <v>4175</v>
      </c>
      <c r="BS42" s="163" t="s">
        <v>4175</v>
      </c>
      <c r="BT42" s="163" t="s">
        <v>4175</v>
      </c>
      <c r="BU42" s="163" t="s">
        <v>4175</v>
      </c>
      <c r="BV42" s="47"/>
      <c r="BW42" s="187">
        <f t="shared" si="36"/>
        <v>0</v>
      </c>
      <c r="BX42" s="247"/>
      <c r="BY42" s="219" t="e">
        <f t="shared" si="37"/>
        <v>#VALUE!</v>
      </c>
      <c r="BZ42" s="191" t="e">
        <f t="shared" si="38"/>
        <v>#VALUE!</v>
      </c>
    </row>
    <row r="43" spans="1:78" s="130" customFormat="1" ht="18.75" customHeight="1">
      <c r="A43" s="233">
        <f t="shared" si="25"/>
      </c>
      <c r="B43" s="234">
        <f t="shared" si="25"/>
      </c>
      <c r="C43" s="234">
        <f t="shared" si="25"/>
      </c>
      <c r="D43" s="1">
        <f t="shared" si="25"/>
      </c>
      <c r="E43" s="1">
        <f t="shared" si="25"/>
      </c>
      <c r="F43" s="229"/>
      <c r="G43" s="228"/>
      <c r="H43" s="36"/>
      <c r="I43" s="225" t="s">
        <v>26</v>
      </c>
      <c r="J43" s="194"/>
      <c r="K43" s="36"/>
      <c r="L43" s="197">
        <f t="shared" si="39"/>
        <v>0</v>
      </c>
      <c r="M43" s="202"/>
      <c r="N43" s="202"/>
      <c r="O43" s="202"/>
      <c r="P43" s="202"/>
      <c r="Q43" s="202"/>
      <c r="R43" s="202"/>
      <c r="S43" s="203"/>
      <c r="T43" s="1" t="str">
        <f t="shared" si="26"/>
        <v>-</v>
      </c>
      <c r="U43" s="37"/>
      <c r="V43" s="37"/>
      <c r="W43" s="1" t="str">
        <f t="shared" si="40"/>
        <v>-</v>
      </c>
      <c r="X43" s="1">
        <f t="shared" si="27"/>
        <v>0</v>
      </c>
      <c r="Y43" s="1" t="e">
        <f t="shared" si="28"/>
        <v>#VALUE!</v>
      </c>
      <c r="Z43" s="1" t="e">
        <f t="shared" si="29"/>
        <v>#VALUE!</v>
      </c>
      <c r="AA43" s="744"/>
      <c r="AB43" s="45"/>
      <c r="AC43" s="37"/>
      <c r="AD43" s="1" t="str">
        <f t="shared" si="30"/>
        <v>-</v>
      </c>
      <c r="AE43" s="3" t="e">
        <f t="shared" si="31"/>
        <v>#VALUE!</v>
      </c>
      <c r="AF43" s="179" t="s">
        <v>4175</v>
      </c>
      <c r="AG43" s="181" t="e">
        <f t="shared" si="32"/>
        <v>#VALUE!</v>
      </c>
      <c r="AH43" s="211">
        <f t="shared" si="33"/>
        <v>0</v>
      </c>
      <c r="AI43" s="38"/>
      <c r="AJ43" s="132" t="s">
        <v>4175</v>
      </c>
      <c r="AK43" s="39"/>
      <c r="AL43" s="39"/>
      <c r="AM43" s="39"/>
      <c r="AN43" s="38"/>
      <c r="AO43" s="40"/>
      <c r="AP43" s="185"/>
      <c r="AQ43" s="41"/>
      <c r="AR43" s="37"/>
      <c r="AS43" s="214" t="str">
        <f t="shared" si="24"/>
        <v>-</v>
      </c>
      <c r="AT43" s="37"/>
      <c r="AU43" s="37"/>
      <c r="AV43" s="165" t="s">
        <v>4175</v>
      </c>
      <c r="AW43" s="859"/>
      <c r="AX43" s="202"/>
      <c r="AY43" s="860"/>
      <c r="AZ43" s="19"/>
      <c r="BA43" s="20"/>
      <c r="BB43" s="217"/>
      <c r="BC43" s="37"/>
      <c r="BD43" s="1">
        <f t="shared" si="34"/>
        <v>0</v>
      </c>
      <c r="BE43" s="37"/>
      <c r="BF43" s="37"/>
      <c r="BG43" s="11">
        <f t="shared" si="35"/>
        <v>0</v>
      </c>
      <c r="BH43" s="61"/>
      <c r="BI43" s="47"/>
      <c r="BJ43" s="47"/>
      <c r="BK43" s="163" t="s">
        <v>4175</v>
      </c>
      <c r="BL43" s="163" t="s">
        <v>4175</v>
      </c>
      <c r="BM43" s="163" t="s">
        <v>4175</v>
      </c>
      <c r="BN43" s="163" t="s">
        <v>4175</v>
      </c>
      <c r="BO43" s="163" t="s">
        <v>4175</v>
      </c>
      <c r="BP43" s="163" t="s">
        <v>4175</v>
      </c>
      <c r="BQ43" s="163" t="s">
        <v>4175</v>
      </c>
      <c r="BR43" s="163" t="s">
        <v>4175</v>
      </c>
      <c r="BS43" s="163" t="s">
        <v>4175</v>
      </c>
      <c r="BT43" s="163" t="s">
        <v>4175</v>
      </c>
      <c r="BU43" s="163" t="s">
        <v>4175</v>
      </c>
      <c r="BV43" s="47"/>
      <c r="BW43" s="187">
        <f t="shared" si="36"/>
        <v>0</v>
      </c>
      <c r="BX43" s="247"/>
      <c r="BY43" s="219" t="e">
        <f t="shared" si="37"/>
        <v>#VALUE!</v>
      </c>
      <c r="BZ43" s="191" t="e">
        <f t="shared" si="38"/>
        <v>#VALUE!</v>
      </c>
    </row>
    <row r="44" spans="1:78" s="130" customFormat="1" ht="18.75" customHeight="1">
      <c r="A44" s="233">
        <f t="shared" si="25"/>
      </c>
      <c r="B44" s="234">
        <f t="shared" si="25"/>
      </c>
      <c r="C44" s="234">
        <f t="shared" si="25"/>
      </c>
      <c r="D44" s="1">
        <f t="shared" si="25"/>
      </c>
      <c r="E44" s="1">
        <f t="shared" si="25"/>
      </c>
      <c r="F44" s="229"/>
      <c r="G44" s="228"/>
      <c r="H44" s="36"/>
      <c r="I44" s="225" t="s">
        <v>26</v>
      </c>
      <c r="J44" s="194"/>
      <c r="K44" s="36"/>
      <c r="L44" s="197">
        <f t="shared" si="39"/>
        <v>0</v>
      </c>
      <c r="M44" s="202"/>
      <c r="N44" s="202"/>
      <c r="O44" s="202"/>
      <c r="P44" s="202"/>
      <c r="Q44" s="202"/>
      <c r="R44" s="202"/>
      <c r="S44" s="203"/>
      <c r="T44" s="1" t="str">
        <f t="shared" si="26"/>
        <v>-</v>
      </c>
      <c r="U44" s="37"/>
      <c r="V44" s="37"/>
      <c r="W44" s="1" t="str">
        <f t="shared" si="40"/>
        <v>-</v>
      </c>
      <c r="X44" s="1">
        <f t="shared" si="27"/>
        <v>0</v>
      </c>
      <c r="Y44" s="1" t="e">
        <f t="shared" si="28"/>
        <v>#VALUE!</v>
      </c>
      <c r="Z44" s="1" t="e">
        <f t="shared" si="29"/>
        <v>#VALUE!</v>
      </c>
      <c r="AA44" s="744"/>
      <c r="AB44" s="45"/>
      <c r="AC44" s="37"/>
      <c r="AD44" s="1" t="str">
        <f t="shared" si="30"/>
        <v>-</v>
      </c>
      <c r="AE44" s="3" t="e">
        <f t="shared" si="31"/>
        <v>#VALUE!</v>
      </c>
      <c r="AF44" s="179" t="s">
        <v>4175</v>
      </c>
      <c r="AG44" s="181" t="e">
        <f t="shared" si="32"/>
        <v>#VALUE!</v>
      </c>
      <c r="AH44" s="211">
        <f t="shared" si="33"/>
        <v>0</v>
      </c>
      <c r="AI44" s="38"/>
      <c r="AJ44" s="132" t="s">
        <v>4175</v>
      </c>
      <c r="AK44" s="39"/>
      <c r="AL44" s="39"/>
      <c r="AM44" s="39"/>
      <c r="AN44" s="38"/>
      <c r="AO44" s="40"/>
      <c r="AP44" s="185"/>
      <c r="AQ44" s="41"/>
      <c r="AR44" s="37"/>
      <c r="AS44" s="214" t="str">
        <f t="shared" si="24"/>
        <v>-</v>
      </c>
      <c r="AT44" s="37"/>
      <c r="AU44" s="37"/>
      <c r="AV44" s="165" t="s">
        <v>4175</v>
      </c>
      <c r="AW44" s="859"/>
      <c r="AX44" s="202"/>
      <c r="AY44" s="860"/>
      <c r="AZ44" s="19"/>
      <c r="BA44" s="20"/>
      <c r="BB44" s="217"/>
      <c r="BC44" s="37"/>
      <c r="BD44" s="1">
        <f t="shared" si="34"/>
        <v>0</v>
      </c>
      <c r="BE44" s="37"/>
      <c r="BF44" s="37"/>
      <c r="BG44" s="11">
        <f t="shared" si="35"/>
        <v>0</v>
      </c>
      <c r="BH44" s="61"/>
      <c r="BI44" s="47"/>
      <c r="BJ44" s="47"/>
      <c r="BK44" s="163" t="s">
        <v>4175</v>
      </c>
      <c r="BL44" s="163" t="s">
        <v>4175</v>
      </c>
      <c r="BM44" s="163" t="s">
        <v>4175</v>
      </c>
      <c r="BN44" s="163" t="s">
        <v>4175</v>
      </c>
      <c r="BO44" s="163" t="s">
        <v>4175</v>
      </c>
      <c r="BP44" s="163" t="s">
        <v>4175</v>
      </c>
      <c r="BQ44" s="163" t="s">
        <v>4175</v>
      </c>
      <c r="BR44" s="163" t="s">
        <v>4175</v>
      </c>
      <c r="BS44" s="163" t="s">
        <v>4175</v>
      </c>
      <c r="BT44" s="163" t="s">
        <v>4175</v>
      </c>
      <c r="BU44" s="163" t="s">
        <v>4175</v>
      </c>
      <c r="BV44" s="47"/>
      <c r="BW44" s="187">
        <f t="shared" si="36"/>
        <v>0</v>
      </c>
      <c r="BX44" s="247"/>
      <c r="BY44" s="219" t="e">
        <f t="shared" si="37"/>
        <v>#VALUE!</v>
      </c>
      <c r="BZ44" s="191" t="e">
        <f t="shared" si="38"/>
        <v>#VALUE!</v>
      </c>
    </row>
    <row r="45" spans="1:78" s="130" customFormat="1" ht="18.75" customHeight="1">
      <c r="A45" s="233">
        <f t="shared" si="25"/>
      </c>
      <c r="B45" s="234">
        <f t="shared" si="25"/>
      </c>
      <c r="C45" s="234">
        <f t="shared" si="25"/>
      </c>
      <c r="D45" s="1">
        <f t="shared" si="25"/>
      </c>
      <c r="E45" s="1">
        <f t="shared" si="25"/>
      </c>
      <c r="F45" s="229"/>
      <c r="G45" s="228"/>
      <c r="H45" s="36"/>
      <c r="I45" s="225" t="s">
        <v>26</v>
      </c>
      <c r="J45" s="194"/>
      <c r="K45" s="36"/>
      <c r="L45" s="197">
        <f t="shared" si="39"/>
        <v>0</v>
      </c>
      <c r="M45" s="202"/>
      <c r="N45" s="202"/>
      <c r="O45" s="202"/>
      <c r="P45" s="202"/>
      <c r="Q45" s="202"/>
      <c r="R45" s="202"/>
      <c r="S45" s="203"/>
      <c r="T45" s="1" t="str">
        <f t="shared" si="26"/>
        <v>-</v>
      </c>
      <c r="U45" s="37"/>
      <c r="V45" s="37"/>
      <c r="W45" s="1" t="str">
        <f t="shared" si="40"/>
        <v>-</v>
      </c>
      <c r="X45" s="1">
        <f t="shared" si="27"/>
        <v>0</v>
      </c>
      <c r="Y45" s="1" t="e">
        <f t="shared" si="28"/>
        <v>#VALUE!</v>
      </c>
      <c r="Z45" s="1" t="e">
        <f t="shared" si="29"/>
        <v>#VALUE!</v>
      </c>
      <c r="AA45" s="744"/>
      <c r="AB45" s="45"/>
      <c r="AC45" s="37"/>
      <c r="AD45" s="1" t="str">
        <f t="shared" si="30"/>
        <v>-</v>
      </c>
      <c r="AE45" s="3" t="e">
        <f t="shared" si="31"/>
        <v>#VALUE!</v>
      </c>
      <c r="AF45" s="179" t="s">
        <v>4175</v>
      </c>
      <c r="AG45" s="181" t="e">
        <f t="shared" si="32"/>
        <v>#VALUE!</v>
      </c>
      <c r="AH45" s="211">
        <f t="shared" si="33"/>
        <v>0</v>
      </c>
      <c r="AI45" s="38"/>
      <c r="AJ45" s="132" t="s">
        <v>4175</v>
      </c>
      <c r="AK45" s="39"/>
      <c r="AL45" s="39"/>
      <c r="AM45" s="39"/>
      <c r="AN45" s="38"/>
      <c r="AO45" s="40"/>
      <c r="AP45" s="185"/>
      <c r="AQ45" s="41"/>
      <c r="AR45" s="37"/>
      <c r="AS45" s="214" t="str">
        <f t="shared" si="24"/>
        <v>-</v>
      </c>
      <c r="AT45" s="37"/>
      <c r="AU45" s="37"/>
      <c r="AV45" s="165" t="s">
        <v>4175</v>
      </c>
      <c r="AW45" s="859"/>
      <c r="AX45" s="202"/>
      <c r="AY45" s="860"/>
      <c r="AZ45" s="19"/>
      <c r="BA45" s="20"/>
      <c r="BB45" s="217"/>
      <c r="BC45" s="37"/>
      <c r="BD45" s="1">
        <f t="shared" si="34"/>
        <v>0</v>
      </c>
      <c r="BE45" s="37"/>
      <c r="BF45" s="37"/>
      <c r="BG45" s="11">
        <f t="shared" si="35"/>
        <v>0</v>
      </c>
      <c r="BH45" s="61"/>
      <c r="BI45" s="47"/>
      <c r="BJ45" s="47"/>
      <c r="BK45" s="163" t="s">
        <v>4175</v>
      </c>
      <c r="BL45" s="163" t="s">
        <v>4175</v>
      </c>
      <c r="BM45" s="163" t="s">
        <v>4175</v>
      </c>
      <c r="BN45" s="163" t="s">
        <v>4175</v>
      </c>
      <c r="BO45" s="163" t="s">
        <v>4175</v>
      </c>
      <c r="BP45" s="163" t="s">
        <v>4175</v>
      </c>
      <c r="BQ45" s="163" t="s">
        <v>4175</v>
      </c>
      <c r="BR45" s="163" t="s">
        <v>4175</v>
      </c>
      <c r="BS45" s="163" t="s">
        <v>4175</v>
      </c>
      <c r="BT45" s="163" t="s">
        <v>4175</v>
      </c>
      <c r="BU45" s="163" t="s">
        <v>4175</v>
      </c>
      <c r="BV45" s="47"/>
      <c r="BW45" s="187">
        <f t="shared" si="36"/>
        <v>0</v>
      </c>
      <c r="BX45" s="247"/>
      <c r="BY45" s="219" t="e">
        <f t="shared" si="37"/>
        <v>#VALUE!</v>
      </c>
      <c r="BZ45" s="191" t="e">
        <f t="shared" si="38"/>
        <v>#VALUE!</v>
      </c>
    </row>
    <row r="46" spans="1:78" s="130" customFormat="1" ht="18.75" customHeight="1">
      <c r="A46" s="233">
        <f t="shared" si="25"/>
      </c>
      <c r="B46" s="234">
        <f t="shared" si="25"/>
      </c>
      <c r="C46" s="234">
        <f t="shared" si="25"/>
      </c>
      <c r="D46" s="1">
        <f t="shared" si="25"/>
      </c>
      <c r="E46" s="1">
        <f t="shared" si="25"/>
      </c>
      <c r="F46" s="229"/>
      <c r="G46" s="228"/>
      <c r="H46" s="36"/>
      <c r="I46" s="225" t="s">
        <v>26</v>
      </c>
      <c r="J46" s="194"/>
      <c r="K46" s="36"/>
      <c r="L46" s="197">
        <f t="shared" si="39"/>
        <v>0</v>
      </c>
      <c r="M46" s="202"/>
      <c r="N46" s="202"/>
      <c r="O46" s="202"/>
      <c r="P46" s="202"/>
      <c r="Q46" s="202"/>
      <c r="R46" s="202"/>
      <c r="S46" s="203"/>
      <c r="T46" s="1" t="str">
        <f t="shared" si="26"/>
        <v>-</v>
      </c>
      <c r="U46" s="37"/>
      <c r="V46" s="37"/>
      <c r="W46" s="1" t="str">
        <f t="shared" si="40"/>
        <v>-</v>
      </c>
      <c r="X46" s="1">
        <f t="shared" si="27"/>
        <v>0</v>
      </c>
      <c r="Y46" s="1" t="e">
        <f t="shared" si="28"/>
        <v>#VALUE!</v>
      </c>
      <c r="Z46" s="1" t="e">
        <f t="shared" si="29"/>
        <v>#VALUE!</v>
      </c>
      <c r="AA46" s="744"/>
      <c r="AB46" s="45"/>
      <c r="AC46" s="37"/>
      <c r="AD46" s="1" t="str">
        <f t="shared" si="30"/>
        <v>-</v>
      </c>
      <c r="AE46" s="3" t="e">
        <f t="shared" si="31"/>
        <v>#VALUE!</v>
      </c>
      <c r="AF46" s="179" t="s">
        <v>4175</v>
      </c>
      <c r="AG46" s="181" t="e">
        <f t="shared" si="32"/>
        <v>#VALUE!</v>
      </c>
      <c r="AH46" s="211">
        <f t="shared" si="33"/>
        <v>0</v>
      </c>
      <c r="AI46" s="38"/>
      <c r="AJ46" s="132" t="s">
        <v>4175</v>
      </c>
      <c r="AK46" s="39"/>
      <c r="AL46" s="39"/>
      <c r="AM46" s="39"/>
      <c r="AN46" s="38"/>
      <c r="AO46" s="40"/>
      <c r="AP46" s="185"/>
      <c r="AQ46" s="41"/>
      <c r="AR46" s="37"/>
      <c r="AS46" s="214" t="str">
        <f t="shared" si="24"/>
        <v>-</v>
      </c>
      <c r="AT46" s="37"/>
      <c r="AU46" s="37"/>
      <c r="AV46" s="165" t="s">
        <v>4175</v>
      </c>
      <c r="AW46" s="859"/>
      <c r="AX46" s="202"/>
      <c r="AY46" s="860"/>
      <c r="AZ46" s="19"/>
      <c r="BA46" s="20"/>
      <c r="BB46" s="217"/>
      <c r="BC46" s="37"/>
      <c r="BD46" s="1">
        <f t="shared" si="34"/>
        <v>0</v>
      </c>
      <c r="BE46" s="37"/>
      <c r="BF46" s="37"/>
      <c r="BG46" s="11">
        <f t="shared" si="35"/>
        <v>0</v>
      </c>
      <c r="BH46" s="61"/>
      <c r="BI46" s="47"/>
      <c r="BJ46" s="47"/>
      <c r="BK46" s="163" t="s">
        <v>4175</v>
      </c>
      <c r="BL46" s="163" t="s">
        <v>4175</v>
      </c>
      <c r="BM46" s="163" t="s">
        <v>4175</v>
      </c>
      <c r="BN46" s="163" t="s">
        <v>4175</v>
      </c>
      <c r="BO46" s="163" t="s">
        <v>4175</v>
      </c>
      <c r="BP46" s="163" t="s">
        <v>4175</v>
      </c>
      <c r="BQ46" s="163" t="s">
        <v>4175</v>
      </c>
      <c r="BR46" s="163" t="s">
        <v>4175</v>
      </c>
      <c r="BS46" s="163" t="s">
        <v>4175</v>
      </c>
      <c r="BT46" s="163" t="s">
        <v>4175</v>
      </c>
      <c r="BU46" s="163" t="s">
        <v>4175</v>
      </c>
      <c r="BV46" s="47"/>
      <c r="BW46" s="187">
        <f t="shared" si="36"/>
        <v>0</v>
      </c>
      <c r="BX46" s="247"/>
      <c r="BY46" s="219" t="e">
        <f t="shared" si="37"/>
        <v>#VALUE!</v>
      </c>
      <c r="BZ46" s="191" t="e">
        <f t="shared" si="38"/>
        <v>#VALUE!</v>
      </c>
    </row>
    <row r="47" spans="1:78" s="130" customFormat="1" ht="18.75" customHeight="1">
      <c r="A47" s="233">
        <f t="shared" si="25"/>
      </c>
      <c r="B47" s="234">
        <f t="shared" si="25"/>
      </c>
      <c r="C47" s="234">
        <f t="shared" si="25"/>
      </c>
      <c r="D47" s="1">
        <f t="shared" si="25"/>
      </c>
      <c r="E47" s="1">
        <f t="shared" si="25"/>
      </c>
      <c r="F47" s="229"/>
      <c r="G47" s="228"/>
      <c r="H47" s="36"/>
      <c r="I47" s="225" t="s">
        <v>26</v>
      </c>
      <c r="J47" s="194"/>
      <c r="K47" s="36"/>
      <c r="L47" s="197">
        <f t="shared" si="39"/>
        <v>0</v>
      </c>
      <c r="M47" s="202"/>
      <c r="N47" s="202"/>
      <c r="O47" s="202"/>
      <c r="P47" s="202"/>
      <c r="Q47" s="202"/>
      <c r="R47" s="202"/>
      <c r="S47" s="203"/>
      <c r="T47" s="1" t="str">
        <f t="shared" si="26"/>
        <v>-</v>
      </c>
      <c r="U47" s="37"/>
      <c r="V47" s="37"/>
      <c r="W47" s="1" t="str">
        <f t="shared" si="40"/>
        <v>-</v>
      </c>
      <c r="X47" s="1">
        <f t="shared" si="27"/>
        <v>0</v>
      </c>
      <c r="Y47" s="1" t="e">
        <f t="shared" si="28"/>
        <v>#VALUE!</v>
      </c>
      <c r="Z47" s="1" t="e">
        <f t="shared" si="29"/>
        <v>#VALUE!</v>
      </c>
      <c r="AA47" s="744"/>
      <c r="AB47" s="45"/>
      <c r="AC47" s="37"/>
      <c r="AD47" s="1" t="str">
        <f t="shared" si="30"/>
        <v>-</v>
      </c>
      <c r="AE47" s="3" t="e">
        <f t="shared" si="31"/>
        <v>#VALUE!</v>
      </c>
      <c r="AF47" s="179" t="s">
        <v>4175</v>
      </c>
      <c r="AG47" s="181" t="e">
        <f t="shared" si="32"/>
        <v>#VALUE!</v>
      </c>
      <c r="AH47" s="211">
        <f t="shared" si="33"/>
        <v>0</v>
      </c>
      <c r="AI47" s="38"/>
      <c r="AJ47" s="132" t="s">
        <v>4175</v>
      </c>
      <c r="AK47" s="39"/>
      <c r="AL47" s="39"/>
      <c r="AM47" s="39"/>
      <c r="AN47" s="38"/>
      <c r="AO47" s="40"/>
      <c r="AP47" s="185"/>
      <c r="AQ47" s="41"/>
      <c r="AR47" s="37"/>
      <c r="AS47" s="214" t="str">
        <f t="shared" si="24"/>
        <v>-</v>
      </c>
      <c r="AT47" s="37"/>
      <c r="AU47" s="37"/>
      <c r="AV47" s="165" t="s">
        <v>4175</v>
      </c>
      <c r="AW47" s="859"/>
      <c r="AX47" s="202"/>
      <c r="AY47" s="860"/>
      <c r="AZ47" s="19"/>
      <c r="BA47" s="20"/>
      <c r="BB47" s="217"/>
      <c r="BC47" s="37"/>
      <c r="BD47" s="1">
        <f t="shared" si="34"/>
        <v>0</v>
      </c>
      <c r="BE47" s="37"/>
      <c r="BF47" s="37"/>
      <c r="BG47" s="11">
        <f t="shared" si="35"/>
        <v>0</v>
      </c>
      <c r="BH47" s="61"/>
      <c r="BI47" s="47"/>
      <c r="BJ47" s="47"/>
      <c r="BK47" s="163" t="s">
        <v>4175</v>
      </c>
      <c r="BL47" s="163" t="s">
        <v>4175</v>
      </c>
      <c r="BM47" s="163" t="s">
        <v>4175</v>
      </c>
      <c r="BN47" s="163" t="s">
        <v>4175</v>
      </c>
      <c r="BO47" s="163" t="s">
        <v>4175</v>
      </c>
      <c r="BP47" s="163" t="s">
        <v>4175</v>
      </c>
      <c r="BQ47" s="163" t="s">
        <v>4175</v>
      </c>
      <c r="BR47" s="163" t="s">
        <v>4175</v>
      </c>
      <c r="BS47" s="163" t="s">
        <v>4175</v>
      </c>
      <c r="BT47" s="163" t="s">
        <v>4175</v>
      </c>
      <c r="BU47" s="163" t="s">
        <v>4175</v>
      </c>
      <c r="BV47" s="47"/>
      <c r="BW47" s="187">
        <f t="shared" si="36"/>
        <v>0</v>
      </c>
      <c r="BX47" s="247"/>
      <c r="BY47" s="219" t="e">
        <f t="shared" si="37"/>
        <v>#VALUE!</v>
      </c>
      <c r="BZ47" s="191" t="e">
        <f t="shared" si="38"/>
        <v>#VALUE!</v>
      </c>
    </row>
    <row r="48" spans="1:78" s="130" customFormat="1" ht="18.75" customHeight="1" thickBot="1">
      <c r="A48" s="235">
        <f t="shared" si="25"/>
      </c>
      <c r="B48" s="236">
        <f t="shared" si="25"/>
      </c>
      <c r="C48" s="236">
        <f t="shared" si="25"/>
      </c>
      <c r="D48" s="2">
        <f t="shared" si="25"/>
      </c>
      <c r="E48" s="2">
        <f t="shared" si="25"/>
      </c>
      <c r="F48" s="230"/>
      <c r="G48" s="231"/>
      <c r="H48" s="48"/>
      <c r="I48" s="226" t="s">
        <v>26</v>
      </c>
      <c r="J48" s="195"/>
      <c r="K48" s="48"/>
      <c r="L48" s="198">
        <f t="shared" si="39"/>
        <v>0</v>
      </c>
      <c r="M48" s="204"/>
      <c r="N48" s="204"/>
      <c r="O48" s="204"/>
      <c r="P48" s="204"/>
      <c r="Q48" s="204"/>
      <c r="R48" s="204"/>
      <c r="S48" s="205"/>
      <c r="T48" s="2" t="str">
        <f t="shared" si="26"/>
        <v>-</v>
      </c>
      <c r="U48" s="49"/>
      <c r="V48" s="49"/>
      <c r="W48" s="2" t="str">
        <f t="shared" si="40"/>
        <v>-</v>
      </c>
      <c r="X48" s="2">
        <f t="shared" si="27"/>
        <v>0</v>
      </c>
      <c r="Y48" s="2" t="e">
        <f t="shared" si="28"/>
        <v>#VALUE!</v>
      </c>
      <c r="Z48" s="2" t="e">
        <f t="shared" si="29"/>
        <v>#VALUE!</v>
      </c>
      <c r="AA48" s="745"/>
      <c r="AB48" s="57"/>
      <c r="AC48" s="49"/>
      <c r="AD48" s="2" t="str">
        <f t="shared" si="30"/>
        <v>-</v>
      </c>
      <c r="AE48" s="4" t="e">
        <f t="shared" si="31"/>
        <v>#VALUE!</v>
      </c>
      <c r="AF48" s="180" t="s">
        <v>4175</v>
      </c>
      <c r="AG48" s="182" t="e">
        <f t="shared" si="32"/>
        <v>#VALUE!</v>
      </c>
      <c r="AH48" s="212">
        <f t="shared" si="33"/>
        <v>0</v>
      </c>
      <c r="AI48" s="50"/>
      <c r="AJ48" s="137" t="s">
        <v>4175</v>
      </c>
      <c r="AK48" s="51"/>
      <c r="AL48" s="51"/>
      <c r="AM48" s="51"/>
      <c r="AN48" s="50"/>
      <c r="AO48" s="52"/>
      <c r="AP48" s="186"/>
      <c r="AQ48" s="53"/>
      <c r="AR48" s="49"/>
      <c r="AS48" s="215" t="str">
        <f t="shared" si="24"/>
        <v>-</v>
      </c>
      <c r="AT48" s="49"/>
      <c r="AU48" s="49"/>
      <c r="AV48" s="167" t="s">
        <v>4175</v>
      </c>
      <c r="AW48" s="861"/>
      <c r="AX48" s="204"/>
      <c r="AY48" s="862"/>
      <c r="AZ48" s="21"/>
      <c r="BA48" s="22"/>
      <c r="BB48" s="218"/>
      <c r="BC48" s="49"/>
      <c r="BD48" s="2">
        <f t="shared" si="34"/>
        <v>0</v>
      </c>
      <c r="BE48" s="49"/>
      <c r="BF48" s="49"/>
      <c r="BG48" s="12">
        <f t="shared" si="35"/>
        <v>0</v>
      </c>
      <c r="BH48" s="62"/>
      <c r="BI48" s="59"/>
      <c r="BJ48" s="59"/>
      <c r="BK48" s="166" t="s">
        <v>4175</v>
      </c>
      <c r="BL48" s="166" t="s">
        <v>4175</v>
      </c>
      <c r="BM48" s="166" t="s">
        <v>4175</v>
      </c>
      <c r="BN48" s="166" t="s">
        <v>4175</v>
      </c>
      <c r="BO48" s="166" t="s">
        <v>4175</v>
      </c>
      <c r="BP48" s="166" t="s">
        <v>4175</v>
      </c>
      <c r="BQ48" s="166" t="s">
        <v>4175</v>
      </c>
      <c r="BR48" s="166" t="s">
        <v>4175</v>
      </c>
      <c r="BS48" s="166" t="s">
        <v>4175</v>
      </c>
      <c r="BT48" s="166" t="s">
        <v>4175</v>
      </c>
      <c r="BU48" s="166" t="s">
        <v>4175</v>
      </c>
      <c r="BV48" s="59"/>
      <c r="BW48" s="189">
        <f t="shared" si="36"/>
        <v>0</v>
      </c>
      <c r="BX48" s="248"/>
      <c r="BY48" s="222" t="e">
        <f>IF(H48=1,BG48,IF(H48=2,BG48+BW48,IF(H48=3,BW48,"-")))+BX48</f>
        <v>#VALUE!</v>
      </c>
      <c r="BZ48" s="192" t="e">
        <f t="shared" si="38"/>
        <v>#VALUE!</v>
      </c>
    </row>
    <row r="49" spans="1:78" s="75" customFormat="1" ht="18.75" customHeight="1">
      <c r="A49" s="141"/>
      <c r="B49" s="80"/>
      <c r="C49" s="80"/>
      <c r="D49" s="80"/>
      <c r="E49" s="80"/>
      <c r="F49" s="80"/>
      <c r="G49" s="80"/>
      <c r="H49" s="80"/>
      <c r="I49" s="142"/>
      <c r="J49" s="143"/>
      <c r="K49" s="80"/>
      <c r="L49" s="80"/>
      <c r="M49" s="80"/>
      <c r="N49" s="80"/>
      <c r="O49" s="80"/>
      <c r="P49" s="80"/>
      <c r="Q49" s="80"/>
      <c r="R49" s="80"/>
      <c r="S49" s="80"/>
      <c r="T49" s="80"/>
      <c r="U49" s="80"/>
      <c r="V49" s="80"/>
      <c r="W49" s="80"/>
      <c r="X49" s="80"/>
      <c r="Y49" s="80"/>
      <c r="Z49" s="80"/>
      <c r="AA49" s="80"/>
      <c r="AB49" s="80"/>
      <c r="AC49" s="80"/>
      <c r="AD49" s="80"/>
      <c r="AE49" s="80"/>
      <c r="AF49" s="80"/>
      <c r="AG49" s="142"/>
      <c r="AH49" s="143"/>
      <c r="AI49" s="80"/>
      <c r="AJ49" s="80"/>
      <c r="AK49" s="80"/>
      <c r="AL49" s="80"/>
      <c r="AM49" s="80"/>
      <c r="AN49" s="80"/>
      <c r="AO49" s="80"/>
      <c r="AP49" s="142"/>
      <c r="AQ49" s="143"/>
      <c r="AR49" s="80"/>
      <c r="AS49" s="80"/>
      <c r="AT49" s="80"/>
      <c r="AU49" s="80"/>
      <c r="AV49" s="142"/>
      <c r="AW49" s="170"/>
      <c r="AY49" s="76"/>
      <c r="AZ49" s="143"/>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142"/>
    </row>
    <row r="50" spans="1:78" s="75" customFormat="1" ht="18.75" customHeight="1">
      <c r="A50" s="74" t="s">
        <v>3658</v>
      </c>
      <c r="B50" s="80"/>
      <c r="C50" s="80"/>
      <c r="D50" s="80"/>
      <c r="E50" s="144"/>
      <c r="F50" s="80"/>
      <c r="G50" s="145"/>
      <c r="H50" s="146"/>
      <c r="I50" s="142"/>
      <c r="J50" s="74"/>
      <c r="K50" s="147"/>
      <c r="L50" s="147"/>
      <c r="M50" s="147"/>
      <c r="N50" s="147"/>
      <c r="O50" s="144"/>
      <c r="P50" s="144"/>
      <c r="Q50" s="144"/>
      <c r="R50" s="144"/>
      <c r="S50" s="144"/>
      <c r="T50" s="147"/>
      <c r="U50" s="144"/>
      <c r="V50" s="144"/>
      <c r="W50" s="148"/>
      <c r="X50" s="149"/>
      <c r="Y50" s="148"/>
      <c r="Z50" s="148"/>
      <c r="AA50" s="150"/>
      <c r="AB50" s="150"/>
      <c r="AC50" s="147"/>
      <c r="AD50" s="144"/>
      <c r="AE50" s="151"/>
      <c r="AF50" s="144"/>
      <c r="AG50" s="152"/>
      <c r="AH50" s="168"/>
      <c r="AI50" s="153"/>
      <c r="AJ50" s="153"/>
      <c r="AK50" s="153"/>
      <c r="AL50" s="153"/>
      <c r="AM50" s="153"/>
      <c r="AN50" s="153"/>
      <c r="AO50" s="154"/>
      <c r="AP50" s="155"/>
      <c r="AQ50" s="169"/>
      <c r="AR50" s="156"/>
      <c r="AS50" s="77"/>
      <c r="AT50" s="77"/>
      <c r="AU50" s="156"/>
      <c r="AV50" s="157"/>
      <c r="AW50" s="170"/>
      <c r="AY50" s="76"/>
      <c r="AZ50" s="74" t="s">
        <v>3651</v>
      </c>
      <c r="BA50" s="146"/>
      <c r="BB50" s="158"/>
      <c r="BC50" s="145"/>
      <c r="BD50" s="145"/>
      <c r="BE50" s="145"/>
      <c r="BF50" s="145"/>
      <c r="BG50" s="145"/>
      <c r="BH50" s="145"/>
      <c r="BI50" s="144"/>
      <c r="BJ50" s="144"/>
      <c r="BK50" s="144"/>
      <c r="BL50" s="144"/>
      <c r="BM50" s="145"/>
      <c r="BN50" s="144"/>
      <c r="BO50" s="144"/>
      <c r="BP50" s="145"/>
      <c r="BQ50" s="144"/>
      <c r="BR50" s="144"/>
      <c r="BS50" s="144"/>
      <c r="BT50" s="77"/>
      <c r="BU50" s="148"/>
      <c r="BV50" s="150"/>
      <c r="BW50" s="148"/>
      <c r="BX50" s="148"/>
      <c r="BY50" s="159"/>
      <c r="BZ50" s="160"/>
    </row>
    <row r="51" spans="1:78" s="75" customFormat="1" ht="18.75" customHeight="1" thickBot="1">
      <c r="A51" s="737" t="s">
        <v>3655</v>
      </c>
      <c r="B51" s="722"/>
      <c r="I51" s="76"/>
      <c r="J51" s="79"/>
      <c r="AG51" s="76"/>
      <c r="AH51" s="170"/>
      <c r="AP51" s="76"/>
      <c r="AQ51" s="170"/>
      <c r="AV51" s="76"/>
      <c r="AW51" s="170"/>
      <c r="AY51" s="81"/>
      <c r="AZ51" s="79" t="s">
        <v>3655</v>
      </c>
      <c r="BZ51" s="81" t="s">
        <v>3724</v>
      </c>
    </row>
    <row r="52" spans="1:78" s="103" customFormat="1" ht="18.75" customHeight="1">
      <c r="A52" s="908" t="s">
        <v>4179</v>
      </c>
      <c r="B52" s="932" t="s">
        <v>4180</v>
      </c>
      <c r="C52" s="932" t="s">
        <v>4178</v>
      </c>
      <c r="D52" s="932" t="s">
        <v>4181</v>
      </c>
      <c r="E52" s="913" t="s">
        <v>3725</v>
      </c>
      <c r="F52" s="934" t="s">
        <v>6</v>
      </c>
      <c r="G52" s="916" t="s">
        <v>3928</v>
      </c>
      <c r="H52" s="946"/>
      <c r="I52" s="919" t="s">
        <v>27</v>
      </c>
      <c r="J52" s="948"/>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44"/>
      <c r="AH52" s="948"/>
      <c r="AI52" s="921"/>
      <c r="AJ52" s="921"/>
      <c r="AK52" s="921"/>
      <c r="AL52" s="921"/>
      <c r="AM52" s="921"/>
      <c r="AN52" s="921"/>
      <c r="AO52" s="921"/>
      <c r="AP52" s="944"/>
      <c r="AQ52" s="948"/>
      <c r="AR52" s="921"/>
      <c r="AS52" s="921"/>
      <c r="AT52" s="921"/>
      <c r="AU52" s="921"/>
      <c r="AV52" s="944"/>
      <c r="AW52" s="902"/>
      <c r="AX52" s="904"/>
      <c r="AY52" s="906"/>
      <c r="AZ52" s="940" t="s">
        <v>3654</v>
      </c>
      <c r="BA52" s="921"/>
      <c r="BB52" s="96" t="s">
        <v>3669</v>
      </c>
      <c r="BC52" s="96" t="s">
        <v>3659</v>
      </c>
      <c r="BD52" s="96" t="s">
        <v>3660</v>
      </c>
      <c r="BE52" s="96" t="s">
        <v>3661</v>
      </c>
      <c r="BF52" s="921"/>
      <c r="BG52" s="921"/>
      <c r="BH52" s="948"/>
      <c r="BI52" s="921"/>
      <c r="BJ52" s="921"/>
      <c r="BK52" s="921"/>
      <c r="BL52" s="921"/>
      <c r="BM52" s="921"/>
      <c r="BN52" s="921"/>
      <c r="BO52" s="921"/>
      <c r="BP52" s="921"/>
      <c r="BQ52" s="921"/>
      <c r="BR52" s="921"/>
      <c r="BS52" s="921"/>
      <c r="BT52" s="921"/>
      <c r="BU52" s="921"/>
      <c r="BV52" s="921"/>
      <c r="BW52" s="944"/>
      <c r="BX52" s="241" t="s">
        <v>3736</v>
      </c>
      <c r="BY52" s="102" t="s">
        <v>3665</v>
      </c>
      <c r="BZ52" s="937" t="s">
        <v>4199</v>
      </c>
    </row>
    <row r="53" spans="1:78" s="103" customFormat="1" ht="37.5" customHeight="1" thickBot="1">
      <c r="A53" s="909"/>
      <c r="B53" s="933"/>
      <c r="C53" s="933"/>
      <c r="D53" s="933"/>
      <c r="E53" s="914"/>
      <c r="F53" s="933"/>
      <c r="G53" s="917"/>
      <c r="H53" s="947"/>
      <c r="I53" s="920"/>
      <c r="J53" s="949"/>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45"/>
      <c r="AH53" s="949"/>
      <c r="AI53" s="922"/>
      <c r="AJ53" s="922"/>
      <c r="AK53" s="922"/>
      <c r="AL53" s="922"/>
      <c r="AM53" s="922"/>
      <c r="AN53" s="922"/>
      <c r="AO53" s="922"/>
      <c r="AP53" s="945"/>
      <c r="AQ53" s="949"/>
      <c r="AR53" s="922"/>
      <c r="AS53" s="922"/>
      <c r="AT53" s="922"/>
      <c r="AU53" s="922"/>
      <c r="AV53" s="945"/>
      <c r="AW53" s="903"/>
      <c r="AX53" s="905"/>
      <c r="AY53" s="907"/>
      <c r="AZ53" s="941"/>
      <c r="BA53" s="950"/>
      <c r="BB53" s="119" t="s">
        <v>4193</v>
      </c>
      <c r="BC53" s="104" t="s">
        <v>3723</v>
      </c>
      <c r="BD53" s="112" t="s">
        <v>4194</v>
      </c>
      <c r="BE53" s="112" t="s">
        <v>3653</v>
      </c>
      <c r="BF53" s="922"/>
      <c r="BG53" s="922"/>
      <c r="BH53" s="949"/>
      <c r="BI53" s="922"/>
      <c r="BJ53" s="922"/>
      <c r="BK53" s="922"/>
      <c r="BL53" s="922"/>
      <c r="BM53" s="922"/>
      <c r="BN53" s="922"/>
      <c r="BO53" s="922"/>
      <c r="BP53" s="922"/>
      <c r="BQ53" s="922"/>
      <c r="BR53" s="922"/>
      <c r="BS53" s="922"/>
      <c r="BT53" s="922"/>
      <c r="BU53" s="922"/>
      <c r="BV53" s="922"/>
      <c r="BW53" s="945"/>
      <c r="BX53" s="242" t="s">
        <v>3702</v>
      </c>
      <c r="BY53" s="125" t="s">
        <v>4203</v>
      </c>
      <c r="BZ53" s="938"/>
    </row>
    <row r="54" spans="1:78" s="130" customFormat="1" ht="18.75" customHeight="1" thickTop="1">
      <c r="A54" s="233">
        <f>IF(NOT($F54=""),A$9,"")</f>
      </c>
      <c r="B54" s="234">
        <f>IF(NOT($F54=""),B$9,"")</f>
      </c>
      <c r="C54" s="234">
        <f>IF(NOT($F54=""),C$9,"")</f>
      </c>
      <c r="D54" s="1">
        <f>IF(NOT($F54=""),D$9,"")</f>
      </c>
      <c r="E54" s="1">
        <f>IF(NOT($F54=""),E$9,"")</f>
      </c>
      <c r="F54" s="227"/>
      <c r="G54" s="23"/>
      <c r="H54" s="163" t="s">
        <v>4175</v>
      </c>
      <c r="I54" s="238" t="s">
        <v>27</v>
      </c>
      <c r="J54" s="171" t="s">
        <v>4175</v>
      </c>
      <c r="K54" s="163" t="s">
        <v>4175</v>
      </c>
      <c r="L54" s="163" t="s">
        <v>4175</v>
      </c>
      <c r="M54" s="163" t="s">
        <v>4175</v>
      </c>
      <c r="N54" s="163" t="s">
        <v>4175</v>
      </c>
      <c r="O54" s="163" t="s">
        <v>4175</v>
      </c>
      <c r="P54" s="163" t="s">
        <v>4175</v>
      </c>
      <c r="Q54" s="163" t="s">
        <v>4175</v>
      </c>
      <c r="R54" s="163" t="s">
        <v>4175</v>
      </c>
      <c r="S54" s="163" t="s">
        <v>4175</v>
      </c>
      <c r="T54" s="163" t="s">
        <v>4175</v>
      </c>
      <c r="U54" s="163" t="s">
        <v>4175</v>
      </c>
      <c r="V54" s="163" t="s">
        <v>4175</v>
      </c>
      <c r="W54" s="163" t="s">
        <v>4175</v>
      </c>
      <c r="X54" s="163" t="s">
        <v>4175</v>
      </c>
      <c r="Y54" s="163" t="s">
        <v>4175</v>
      </c>
      <c r="Z54" s="163" t="s">
        <v>4175</v>
      </c>
      <c r="AA54" s="163" t="s">
        <v>4175</v>
      </c>
      <c r="AB54" s="163" t="s">
        <v>4175</v>
      </c>
      <c r="AC54" s="163" t="s">
        <v>4175</v>
      </c>
      <c r="AD54" s="163" t="s">
        <v>4175</v>
      </c>
      <c r="AE54" s="163" t="s">
        <v>4175</v>
      </c>
      <c r="AF54" s="163" t="s">
        <v>4175</v>
      </c>
      <c r="AG54" s="131" t="s">
        <v>4175</v>
      </c>
      <c r="AH54" s="171" t="s">
        <v>4175</v>
      </c>
      <c r="AI54" s="163" t="s">
        <v>4175</v>
      </c>
      <c r="AJ54" s="163" t="s">
        <v>4175</v>
      </c>
      <c r="AK54" s="163" t="s">
        <v>4175</v>
      </c>
      <c r="AL54" s="163" t="s">
        <v>4175</v>
      </c>
      <c r="AM54" s="163" t="s">
        <v>4175</v>
      </c>
      <c r="AN54" s="163" t="s">
        <v>4175</v>
      </c>
      <c r="AO54" s="163" t="s">
        <v>4175</v>
      </c>
      <c r="AP54" s="131" t="s">
        <v>4175</v>
      </c>
      <c r="AQ54" s="171" t="s">
        <v>4175</v>
      </c>
      <c r="AR54" s="163" t="s">
        <v>4175</v>
      </c>
      <c r="AS54" s="163" t="s">
        <v>4175</v>
      </c>
      <c r="AT54" s="163" t="s">
        <v>4175</v>
      </c>
      <c r="AU54" s="163" t="s">
        <v>4175</v>
      </c>
      <c r="AV54" s="131" t="s">
        <v>4175</v>
      </c>
      <c r="AW54" s="854" t="s">
        <v>4175</v>
      </c>
      <c r="AX54" s="855" t="s">
        <v>4175</v>
      </c>
      <c r="AY54" s="856" t="s">
        <v>4175</v>
      </c>
      <c r="AZ54" s="14"/>
      <c r="BA54" s="163" t="s">
        <v>4175</v>
      </c>
      <c r="BB54" s="884"/>
      <c r="BC54" s="25"/>
      <c r="BD54" s="209">
        <f>ROUNDDOWN(BB54*BC54,0)</f>
        <v>0</v>
      </c>
      <c r="BE54" s="25"/>
      <c r="BF54" s="163" t="s">
        <v>4175</v>
      </c>
      <c r="BG54" s="163" t="s">
        <v>4175</v>
      </c>
      <c r="BH54" s="171" t="s">
        <v>4175</v>
      </c>
      <c r="BI54" s="163" t="s">
        <v>4175</v>
      </c>
      <c r="BJ54" s="163" t="s">
        <v>4175</v>
      </c>
      <c r="BK54" s="163" t="s">
        <v>4175</v>
      </c>
      <c r="BL54" s="163" t="s">
        <v>4175</v>
      </c>
      <c r="BM54" s="163" t="s">
        <v>4175</v>
      </c>
      <c r="BN54" s="163" t="s">
        <v>4175</v>
      </c>
      <c r="BO54" s="163" t="s">
        <v>4175</v>
      </c>
      <c r="BP54" s="163" t="s">
        <v>4175</v>
      </c>
      <c r="BQ54" s="163" t="s">
        <v>4175</v>
      </c>
      <c r="BR54" s="163" t="s">
        <v>4175</v>
      </c>
      <c r="BS54" s="163" t="s">
        <v>4175</v>
      </c>
      <c r="BT54" s="163" t="s">
        <v>4175</v>
      </c>
      <c r="BU54" s="163" t="s">
        <v>4175</v>
      </c>
      <c r="BV54" s="163" t="s">
        <v>4175</v>
      </c>
      <c r="BW54" s="131" t="s">
        <v>4175</v>
      </c>
      <c r="BX54" s="243"/>
      <c r="BY54" s="249" t="e">
        <f>IF(AZ54="有",BD54,IF(AZ54="無",BE54,"-"))+BX54</f>
        <v>#VALUE!</v>
      </c>
      <c r="BZ54" s="190" t="e">
        <f>IF(OR(BY54=0,$E$9=0),"-",ROUND(BY54/$E$9,3)*100)</f>
        <v>#VALUE!</v>
      </c>
    </row>
    <row r="55" spans="1:78" s="130" customFormat="1" ht="18.75" customHeight="1">
      <c r="A55" s="233">
        <f aca="true" t="shared" si="41" ref="A55:E68">IF(NOT($F55=""),A$9,"")</f>
      </c>
      <c r="B55" s="234">
        <f t="shared" si="41"/>
      </c>
      <c r="C55" s="234">
        <f t="shared" si="41"/>
      </c>
      <c r="D55" s="1">
        <f t="shared" si="41"/>
      </c>
      <c r="E55" s="1">
        <f t="shared" si="41"/>
      </c>
      <c r="F55" s="229"/>
      <c r="G55" s="36"/>
      <c r="H55" s="163" t="s">
        <v>4175</v>
      </c>
      <c r="I55" s="225" t="s">
        <v>27</v>
      </c>
      <c r="J55" s="171" t="s">
        <v>4175</v>
      </c>
      <c r="K55" s="163" t="s">
        <v>4175</v>
      </c>
      <c r="L55" s="163" t="s">
        <v>4175</v>
      </c>
      <c r="M55" s="163" t="s">
        <v>4175</v>
      </c>
      <c r="N55" s="163" t="s">
        <v>4175</v>
      </c>
      <c r="O55" s="163" t="s">
        <v>4175</v>
      </c>
      <c r="P55" s="163" t="s">
        <v>4175</v>
      </c>
      <c r="Q55" s="163" t="s">
        <v>4175</v>
      </c>
      <c r="R55" s="163" t="s">
        <v>4175</v>
      </c>
      <c r="S55" s="163" t="s">
        <v>4175</v>
      </c>
      <c r="T55" s="163" t="s">
        <v>4175</v>
      </c>
      <c r="U55" s="163" t="s">
        <v>4175</v>
      </c>
      <c r="V55" s="163" t="s">
        <v>4175</v>
      </c>
      <c r="W55" s="163" t="s">
        <v>4175</v>
      </c>
      <c r="X55" s="163" t="s">
        <v>4175</v>
      </c>
      <c r="Y55" s="163" t="s">
        <v>4175</v>
      </c>
      <c r="Z55" s="163" t="s">
        <v>4175</v>
      </c>
      <c r="AA55" s="163" t="s">
        <v>4175</v>
      </c>
      <c r="AB55" s="163" t="s">
        <v>4175</v>
      </c>
      <c r="AC55" s="163" t="s">
        <v>4175</v>
      </c>
      <c r="AD55" s="163" t="s">
        <v>4175</v>
      </c>
      <c r="AE55" s="163" t="s">
        <v>4175</v>
      </c>
      <c r="AF55" s="163" t="s">
        <v>4175</v>
      </c>
      <c r="AG55" s="131" t="s">
        <v>4175</v>
      </c>
      <c r="AH55" s="171" t="s">
        <v>4175</v>
      </c>
      <c r="AI55" s="163" t="s">
        <v>4175</v>
      </c>
      <c r="AJ55" s="163" t="s">
        <v>4175</v>
      </c>
      <c r="AK55" s="163" t="s">
        <v>4175</v>
      </c>
      <c r="AL55" s="163" t="s">
        <v>4175</v>
      </c>
      <c r="AM55" s="163" t="s">
        <v>4175</v>
      </c>
      <c r="AN55" s="163" t="s">
        <v>4175</v>
      </c>
      <c r="AO55" s="163" t="s">
        <v>4175</v>
      </c>
      <c r="AP55" s="131" t="s">
        <v>4175</v>
      </c>
      <c r="AQ55" s="171" t="s">
        <v>4175</v>
      </c>
      <c r="AR55" s="163" t="s">
        <v>4175</v>
      </c>
      <c r="AS55" s="163" t="s">
        <v>4175</v>
      </c>
      <c r="AT55" s="163" t="s">
        <v>4175</v>
      </c>
      <c r="AU55" s="163" t="s">
        <v>4175</v>
      </c>
      <c r="AV55" s="131" t="s">
        <v>4175</v>
      </c>
      <c r="AW55" s="171" t="s">
        <v>4175</v>
      </c>
      <c r="AX55" s="163" t="s">
        <v>4175</v>
      </c>
      <c r="AY55" s="131" t="s">
        <v>4175</v>
      </c>
      <c r="AZ55" s="15"/>
      <c r="BA55" s="163" t="s">
        <v>4175</v>
      </c>
      <c r="BB55" s="885"/>
      <c r="BC55" s="36"/>
      <c r="BD55" s="1">
        <f aca="true" t="shared" si="42" ref="BD55:BD68">ROUNDDOWN(BB55*BC55,0)</f>
        <v>0</v>
      </c>
      <c r="BE55" s="36"/>
      <c r="BF55" s="163" t="s">
        <v>4175</v>
      </c>
      <c r="BG55" s="163" t="s">
        <v>4175</v>
      </c>
      <c r="BH55" s="171" t="s">
        <v>4175</v>
      </c>
      <c r="BI55" s="163" t="s">
        <v>4175</v>
      </c>
      <c r="BJ55" s="163" t="s">
        <v>4175</v>
      </c>
      <c r="BK55" s="163" t="s">
        <v>4175</v>
      </c>
      <c r="BL55" s="163" t="s">
        <v>4175</v>
      </c>
      <c r="BM55" s="163" t="s">
        <v>4175</v>
      </c>
      <c r="BN55" s="163" t="s">
        <v>4175</v>
      </c>
      <c r="BO55" s="163" t="s">
        <v>4175</v>
      </c>
      <c r="BP55" s="163" t="s">
        <v>4175</v>
      </c>
      <c r="BQ55" s="163" t="s">
        <v>4175</v>
      </c>
      <c r="BR55" s="163" t="s">
        <v>4175</v>
      </c>
      <c r="BS55" s="163" t="s">
        <v>4175</v>
      </c>
      <c r="BT55" s="163" t="s">
        <v>4175</v>
      </c>
      <c r="BU55" s="163" t="s">
        <v>4175</v>
      </c>
      <c r="BV55" s="163" t="s">
        <v>4175</v>
      </c>
      <c r="BW55" s="131" t="s">
        <v>4175</v>
      </c>
      <c r="BX55" s="244"/>
      <c r="BY55" s="220" t="e">
        <f>IF(AZ55="有",BD55,IF(AZ55="無",BE55,"-"))+BX55</f>
        <v>#VALUE!</v>
      </c>
      <c r="BZ55" s="190" t="e">
        <f aca="true" t="shared" si="43" ref="BZ55:BZ68">IF(OR(BY55=0,$E$9=0),"-",ROUND(BY55/$E$9,3)*100)</f>
        <v>#VALUE!</v>
      </c>
    </row>
    <row r="56" spans="1:78" s="130" customFormat="1" ht="18.75" customHeight="1">
      <c r="A56" s="233">
        <f t="shared" si="41"/>
      </c>
      <c r="B56" s="234">
        <f t="shared" si="41"/>
      </c>
      <c r="C56" s="234">
        <f t="shared" si="41"/>
      </c>
      <c r="D56" s="1">
        <f t="shared" si="41"/>
      </c>
      <c r="E56" s="1">
        <f t="shared" si="41"/>
      </c>
      <c r="F56" s="229"/>
      <c r="G56" s="36"/>
      <c r="H56" s="163" t="s">
        <v>4175</v>
      </c>
      <c r="I56" s="225" t="s">
        <v>27</v>
      </c>
      <c r="J56" s="171" t="s">
        <v>4175</v>
      </c>
      <c r="K56" s="163" t="s">
        <v>4175</v>
      </c>
      <c r="L56" s="163" t="s">
        <v>4175</v>
      </c>
      <c r="M56" s="163" t="s">
        <v>4175</v>
      </c>
      <c r="N56" s="163" t="s">
        <v>4175</v>
      </c>
      <c r="O56" s="163" t="s">
        <v>4175</v>
      </c>
      <c r="P56" s="163" t="s">
        <v>4175</v>
      </c>
      <c r="Q56" s="163" t="s">
        <v>4175</v>
      </c>
      <c r="R56" s="163" t="s">
        <v>4175</v>
      </c>
      <c r="S56" s="163" t="s">
        <v>4175</v>
      </c>
      <c r="T56" s="163" t="s">
        <v>4175</v>
      </c>
      <c r="U56" s="163" t="s">
        <v>4175</v>
      </c>
      <c r="V56" s="163" t="s">
        <v>4175</v>
      </c>
      <c r="W56" s="163" t="s">
        <v>4175</v>
      </c>
      <c r="X56" s="163" t="s">
        <v>4175</v>
      </c>
      <c r="Y56" s="163" t="s">
        <v>4175</v>
      </c>
      <c r="Z56" s="163" t="s">
        <v>4175</v>
      </c>
      <c r="AA56" s="163" t="s">
        <v>4175</v>
      </c>
      <c r="AB56" s="163" t="s">
        <v>4175</v>
      </c>
      <c r="AC56" s="163" t="s">
        <v>4175</v>
      </c>
      <c r="AD56" s="163" t="s">
        <v>4175</v>
      </c>
      <c r="AE56" s="163" t="s">
        <v>4175</v>
      </c>
      <c r="AF56" s="163" t="s">
        <v>4175</v>
      </c>
      <c r="AG56" s="131" t="s">
        <v>4175</v>
      </c>
      <c r="AH56" s="171" t="s">
        <v>4175</v>
      </c>
      <c r="AI56" s="163" t="s">
        <v>4175</v>
      </c>
      <c r="AJ56" s="163" t="s">
        <v>4175</v>
      </c>
      <c r="AK56" s="163" t="s">
        <v>4175</v>
      </c>
      <c r="AL56" s="163" t="s">
        <v>4175</v>
      </c>
      <c r="AM56" s="163" t="s">
        <v>4175</v>
      </c>
      <c r="AN56" s="163" t="s">
        <v>4175</v>
      </c>
      <c r="AO56" s="163" t="s">
        <v>4175</v>
      </c>
      <c r="AP56" s="131" t="s">
        <v>4175</v>
      </c>
      <c r="AQ56" s="171" t="s">
        <v>4175</v>
      </c>
      <c r="AR56" s="163" t="s">
        <v>4175</v>
      </c>
      <c r="AS56" s="163" t="s">
        <v>4175</v>
      </c>
      <c r="AT56" s="163" t="s">
        <v>4175</v>
      </c>
      <c r="AU56" s="163" t="s">
        <v>4175</v>
      </c>
      <c r="AV56" s="131" t="s">
        <v>4175</v>
      </c>
      <c r="AW56" s="171" t="s">
        <v>4175</v>
      </c>
      <c r="AX56" s="163" t="s">
        <v>4175</v>
      </c>
      <c r="AY56" s="131" t="s">
        <v>4175</v>
      </c>
      <c r="AZ56" s="15"/>
      <c r="BA56" s="163" t="s">
        <v>4175</v>
      </c>
      <c r="BB56" s="885"/>
      <c r="BC56" s="36"/>
      <c r="BD56" s="1">
        <f t="shared" si="42"/>
        <v>0</v>
      </c>
      <c r="BE56" s="36"/>
      <c r="BF56" s="163" t="s">
        <v>4175</v>
      </c>
      <c r="BG56" s="163" t="s">
        <v>4175</v>
      </c>
      <c r="BH56" s="171" t="s">
        <v>4175</v>
      </c>
      <c r="BI56" s="163" t="s">
        <v>4175</v>
      </c>
      <c r="BJ56" s="163" t="s">
        <v>4175</v>
      </c>
      <c r="BK56" s="163" t="s">
        <v>4175</v>
      </c>
      <c r="BL56" s="163" t="s">
        <v>4175</v>
      </c>
      <c r="BM56" s="163" t="s">
        <v>4175</v>
      </c>
      <c r="BN56" s="163" t="s">
        <v>4175</v>
      </c>
      <c r="BO56" s="163" t="s">
        <v>4175</v>
      </c>
      <c r="BP56" s="163" t="s">
        <v>4175</v>
      </c>
      <c r="BQ56" s="163" t="s">
        <v>4175</v>
      </c>
      <c r="BR56" s="163" t="s">
        <v>4175</v>
      </c>
      <c r="BS56" s="163" t="s">
        <v>4175</v>
      </c>
      <c r="BT56" s="163" t="s">
        <v>4175</v>
      </c>
      <c r="BU56" s="163" t="s">
        <v>4175</v>
      </c>
      <c r="BV56" s="163" t="s">
        <v>4175</v>
      </c>
      <c r="BW56" s="131" t="s">
        <v>4175</v>
      </c>
      <c r="BX56" s="244"/>
      <c r="BY56" s="220" t="e">
        <f aca="true" t="shared" si="44" ref="BY56:BY68">IF(AZ56="有",BD56,IF(AZ56="無",BE56,"-"))+BX56</f>
        <v>#VALUE!</v>
      </c>
      <c r="BZ56" s="190" t="e">
        <f t="shared" si="43"/>
        <v>#VALUE!</v>
      </c>
    </row>
    <row r="57" spans="1:78" s="130" customFormat="1" ht="18.75" customHeight="1">
      <c r="A57" s="233">
        <f t="shared" si="41"/>
      </c>
      <c r="B57" s="234">
        <f t="shared" si="41"/>
      </c>
      <c r="C57" s="234">
        <f t="shared" si="41"/>
      </c>
      <c r="D57" s="1">
        <f t="shared" si="41"/>
      </c>
      <c r="E57" s="1">
        <f t="shared" si="41"/>
      </c>
      <c r="F57" s="229"/>
      <c r="G57" s="36"/>
      <c r="H57" s="163" t="s">
        <v>4175</v>
      </c>
      <c r="I57" s="225" t="s">
        <v>27</v>
      </c>
      <c r="J57" s="171" t="s">
        <v>4175</v>
      </c>
      <c r="K57" s="163" t="s">
        <v>4175</v>
      </c>
      <c r="L57" s="163" t="s">
        <v>4175</v>
      </c>
      <c r="M57" s="163" t="s">
        <v>4175</v>
      </c>
      <c r="N57" s="163" t="s">
        <v>4175</v>
      </c>
      <c r="O57" s="163" t="s">
        <v>4175</v>
      </c>
      <c r="P57" s="163" t="s">
        <v>4175</v>
      </c>
      <c r="Q57" s="163" t="s">
        <v>4175</v>
      </c>
      <c r="R57" s="163" t="s">
        <v>4175</v>
      </c>
      <c r="S57" s="163" t="s">
        <v>4175</v>
      </c>
      <c r="T57" s="163" t="s">
        <v>4175</v>
      </c>
      <c r="U57" s="163" t="s">
        <v>4175</v>
      </c>
      <c r="V57" s="163" t="s">
        <v>4175</v>
      </c>
      <c r="W57" s="163" t="s">
        <v>4175</v>
      </c>
      <c r="X57" s="163" t="s">
        <v>4175</v>
      </c>
      <c r="Y57" s="163" t="s">
        <v>4175</v>
      </c>
      <c r="Z57" s="163" t="s">
        <v>4175</v>
      </c>
      <c r="AA57" s="163" t="s">
        <v>4175</v>
      </c>
      <c r="AB57" s="163" t="s">
        <v>4175</v>
      </c>
      <c r="AC57" s="163" t="s">
        <v>4175</v>
      </c>
      <c r="AD57" s="163" t="s">
        <v>4175</v>
      </c>
      <c r="AE57" s="163" t="s">
        <v>4175</v>
      </c>
      <c r="AF57" s="163" t="s">
        <v>4175</v>
      </c>
      <c r="AG57" s="131" t="s">
        <v>4175</v>
      </c>
      <c r="AH57" s="171" t="s">
        <v>4175</v>
      </c>
      <c r="AI57" s="163" t="s">
        <v>4175</v>
      </c>
      <c r="AJ57" s="163" t="s">
        <v>4175</v>
      </c>
      <c r="AK57" s="163" t="s">
        <v>4175</v>
      </c>
      <c r="AL57" s="163" t="s">
        <v>4175</v>
      </c>
      <c r="AM57" s="163" t="s">
        <v>4175</v>
      </c>
      <c r="AN57" s="163" t="s">
        <v>4175</v>
      </c>
      <c r="AO57" s="163" t="s">
        <v>4175</v>
      </c>
      <c r="AP57" s="131" t="s">
        <v>4175</v>
      </c>
      <c r="AQ57" s="171" t="s">
        <v>4175</v>
      </c>
      <c r="AR57" s="163" t="s">
        <v>4175</v>
      </c>
      <c r="AS57" s="163" t="s">
        <v>4175</v>
      </c>
      <c r="AT57" s="163" t="s">
        <v>4175</v>
      </c>
      <c r="AU57" s="163" t="s">
        <v>4175</v>
      </c>
      <c r="AV57" s="131" t="s">
        <v>4175</v>
      </c>
      <c r="AW57" s="171" t="s">
        <v>4175</v>
      </c>
      <c r="AX57" s="163" t="s">
        <v>4175</v>
      </c>
      <c r="AY57" s="131" t="s">
        <v>4175</v>
      </c>
      <c r="AZ57" s="15"/>
      <c r="BA57" s="163" t="s">
        <v>4175</v>
      </c>
      <c r="BB57" s="885"/>
      <c r="BC57" s="36"/>
      <c r="BD57" s="1">
        <f t="shared" si="42"/>
        <v>0</v>
      </c>
      <c r="BE57" s="36"/>
      <c r="BF57" s="163" t="s">
        <v>4175</v>
      </c>
      <c r="BG57" s="163" t="s">
        <v>4175</v>
      </c>
      <c r="BH57" s="171" t="s">
        <v>4175</v>
      </c>
      <c r="BI57" s="163" t="s">
        <v>4175</v>
      </c>
      <c r="BJ57" s="163" t="s">
        <v>4175</v>
      </c>
      <c r="BK57" s="163" t="s">
        <v>4175</v>
      </c>
      <c r="BL57" s="163" t="s">
        <v>4175</v>
      </c>
      <c r="BM57" s="163" t="s">
        <v>4175</v>
      </c>
      <c r="BN57" s="163" t="s">
        <v>4175</v>
      </c>
      <c r="BO57" s="163" t="s">
        <v>4175</v>
      </c>
      <c r="BP57" s="163" t="s">
        <v>4175</v>
      </c>
      <c r="BQ57" s="163" t="s">
        <v>4175</v>
      </c>
      <c r="BR57" s="163" t="s">
        <v>4175</v>
      </c>
      <c r="BS57" s="163" t="s">
        <v>4175</v>
      </c>
      <c r="BT57" s="163" t="s">
        <v>4175</v>
      </c>
      <c r="BU57" s="163" t="s">
        <v>4175</v>
      </c>
      <c r="BV57" s="163" t="s">
        <v>4175</v>
      </c>
      <c r="BW57" s="131" t="s">
        <v>4175</v>
      </c>
      <c r="BX57" s="244"/>
      <c r="BY57" s="220" t="e">
        <f t="shared" si="44"/>
        <v>#VALUE!</v>
      </c>
      <c r="BZ57" s="190" t="e">
        <f t="shared" si="43"/>
        <v>#VALUE!</v>
      </c>
    </row>
    <row r="58" spans="1:78" s="130" customFormat="1" ht="18.75" customHeight="1">
      <c r="A58" s="233">
        <f t="shared" si="41"/>
      </c>
      <c r="B58" s="234">
        <f t="shared" si="41"/>
      </c>
      <c r="C58" s="234">
        <f t="shared" si="41"/>
      </c>
      <c r="D58" s="1">
        <f t="shared" si="41"/>
      </c>
      <c r="E58" s="1">
        <f t="shared" si="41"/>
      </c>
      <c r="F58" s="229"/>
      <c r="G58" s="36"/>
      <c r="H58" s="163" t="s">
        <v>4175</v>
      </c>
      <c r="I58" s="225" t="s">
        <v>27</v>
      </c>
      <c r="J58" s="171" t="s">
        <v>4175</v>
      </c>
      <c r="K58" s="163" t="s">
        <v>4175</v>
      </c>
      <c r="L58" s="163" t="s">
        <v>4175</v>
      </c>
      <c r="M58" s="163" t="s">
        <v>4175</v>
      </c>
      <c r="N58" s="163" t="s">
        <v>4175</v>
      </c>
      <c r="O58" s="163" t="s">
        <v>4175</v>
      </c>
      <c r="P58" s="163" t="s">
        <v>4175</v>
      </c>
      <c r="Q58" s="163" t="s">
        <v>4175</v>
      </c>
      <c r="R58" s="163" t="s">
        <v>4175</v>
      </c>
      <c r="S58" s="163" t="s">
        <v>4175</v>
      </c>
      <c r="T58" s="163" t="s">
        <v>4175</v>
      </c>
      <c r="U58" s="163" t="s">
        <v>4175</v>
      </c>
      <c r="V58" s="163" t="s">
        <v>4175</v>
      </c>
      <c r="W58" s="163" t="s">
        <v>4175</v>
      </c>
      <c r="X58" s="163" t="s">
        <v>4175</v>
      </c>
      <c r="Y58" s="163" t="s">
        <v>4175</v>
      </c>
      <c r="Z58" s="163" t="s">
        <v>4175</v>
      </c>
      <c r="AA58" s="163" t="s">
        <v>4175</v>
      </c>
      <c r="AB58" s="163" t="s">
        <v>4175</v>
      </c>
      <c r="AC58" s="163" t="s">
        <v>4175</v>
      </c>
      <c r="AD58" s="163" t="s">
        <v>4175</v>
      </c>
      <c r="AE58" s="163" t="s">
        <v>4175</v>
      </c>
      <c r="AF58" s="163" t="s">
        <v>4175</v>
      </c>
      <c r="AG58" s="131" t="s">
        <v>4175</v>
      </c>
      <c r="AH58" s="171" t="s">
        <v>4175</v>
      </c>
      <c r="AI58" s="163" t="s">
        <v>4175</v>
      </c>
      <c r="AJ58" s="163" t="s">
        <v>4175</v>
      </c>
      <c r="AK58" s="163" t="s">
        <v>4175</v>
      </c>
      <c r="AL58" s="163" t="s">
        <v>4175</v>
      </c>
      <c r="AM58" s="163" t="s">
        <v>4175</v>
      </c>
      <c r="AN58" s="163" t="s">
        <v>4175</v>
      </c>
      <c r="AO58" s="163" t="s">
        <v>4175</v>
      </c>
      <c r="AP58" s="131" t="s">
        <v>4175</v>
      </c>
      <c r="AQ58" s="171" t="s">
        <v>4175</v>
      </c>
      <c r="AR58" s="163" t="s">
        <v>4175</v>
      </c>
      <c r="AS58" s="163" t="s">
        <v>4175</v>
      </c>
      <c r="AT58" s="163" t="s">
        <v>4175</v>
      </c>
      <c r="AU58" s="163" t="s">
        <v>4175</v>
      </c>
      <c r="AV58" s="131" t="s">
        <v>4175</v>
      </c>
      <c r="AW58" s="171" t="s">
        <v>4175</v>
      </c>
      <c r="AX58" s="163" t="s">
        <v>4175</v>
      </c>
      <c r="AY58" s="131" t="s">
        <v>4175</v>
      </c>
      <c r="AZ58" s="15"/>
      <c r="BA58" s="163" t="s">
        <v>4175</v>
      </c>
      <c r="BB58" s="885"/>
      <c r="BC58" s="36"/>
      <c r="BD58" s="1">
        <f t="shared" si="42"/>
        <v>0</v>
      </c>
      <c r="BE58" s="36"/>
      <c r="BF58" s="163" t="s">
        <v>4175</v>
      </c>
      <c r="BG58" s="163" t="s">
        <v>4175</v>
      </c>
      <c r="BH58" s="171" t="s">
        <v>4175</v>
      </c>
      <c r="BI58" s="163" t="s">
        <v>4175</v>
      </c>
      <c r="BJ58" s="163" t="s">
        <v>4175</v>
      </c>
      <c r="BK58" s="163" t="s">
        <v>4175</v>
      </c>
      <c r="BL58" s="163" t="s">
        <v>4175</v>
      </c>
      <c r="BM58" s="163" t="s">
        <v>4175</v>
      </c>
      <c r="BN58" s="163" t="s">
        <v>4175</v>
      </c>
      <c r="BO58" s="163" t="s">
        <v>4175</v>
      </c>
      <c r="BP58" s="163" t="s">
        <v>4175</v>
      </c>
      <c r="BQ58" s="163" t="s">
        <v>4175</v>
      </c>
      <c r="BR58" s="163" t="s">
        <v>4175</v>
      </c>
      <c r="BS58" s="163" t="s">
        <v>4175</v>
      </c>
      <c r="BT58" s="163" t="s">
        <v>4175</v>
      </c>
      <c r="BU58" s="163" t="s">
        <v>4175</v>
      </c>
      <c r="BV58" s="163" t="s">
        <v>4175</v>
      </c>
      <c r="BW58" s="131" t="s">
        <v>4175</v>
      </c>
      <c r="BX58" s="244"/>
      <c r="BY58" s="220" t="e">
        <f t="shared" si="44"/>
        <v>#VALUE!</v>
      </c>
      <c r="BZ58" s="190" t="e">
        <f t="shared" si="43"/>
        <v>#VALUE!</v>
      </c>
    </row>
    <row r="59" spans="1:78" s="130" customFormat="1" ht="18.75" customHeight="1">
      <c r="A59" s="233">
        <f t="shared" si="41"/>
      </c>
      <c r="B59" s="234">
        <f t="shared" si="41"/>
      </c>
      <c r="C59" s="234">
        <f t="shared" si="41"/>
      </c>
      <c r="D59" s="1">
        <f t="shared" si="41"/>
      </c>
      <c r="E59" s="1">
        <f t="shared" si="41"/>
      </c>
      <c r="F59" s="229"/>
      <c r="G59" s="36"/>
      <c r="H59" s="163" t="s">
        <v>4175</v>
      </c>
      <c r="I59" s="225" t="s">
        <v>27</v>
      </c>
      <c r="J59" s="171" t="s">
        <v>4175</v>
      </c>
      <c r="K59" s="163" t="s">
        <v>4175</v>
      </c>
      <c r="L59" s="163" t="s">
        <v>4175</v>
      </c>
      <c r="M59" s="163" t="s">
        <v>4175</v>
      </c>
      <c r="N59" s="163" t="s">
        <v>4175</v>
      </c>
      <c r="O59" s="163" t="s">
        <v>4175</v>
      </c>
      <c r="P59" s="163" t="s">
        <v>4175</v>
      </c>
      <c r="Q59" s="163" t="s">
        <v>4175</v>
      </c>
      <c r="R59" s="163" t="s">
        <v>4175</v>
      </c>
      <c r="S59" s="163" t="s">
        <v>4175</v>
      </c>
      <c r="T59" s="163" t="s">
        <v>4175</v>
      </c>
      <c r="U59" s="163" t="s">
        <v>4175</v>
      </c>
      <c r="V59" s="163" t="s">
        <v>4175</v>
      </c>
      <c r="W59" s="163" t="s">
        <v>4175</v>
      </c>
      <c r="X59" s="163" t="s">
        <v>4175</v>
      </c>
      <c r="Y59" s="163" t="s">
        <v>4175</v>
      </c>
      <c r="Z59" s="163" t="s">
        <v>4175</v>
      </c>
      <c r="AA59" s="163" t="s">
        <v>4175</v>
      </c>
      <c r="AB59" s="163" t="s">
        <v>4175</v>
      </c>
      <c r="AC59" s="163" t="s">
        <v>4175</v>
      </c>
      <c r="AD59" s="163" t="s">
        <v>4175</v>
      </c>
      <c r="AE59" s="163" t="s">
        <v>4175</v>
      </c>
      <c r="AF59" s="163" t="s">
        <v>4175</v>
      </c>
      <c r="AG59" s="131" t="s">
        <v>4175</v>
      </c>
      <c r="AH59" s="171" t="s">
        <v>4175</v>
      </c>
      <c r="AI59" s="163" t="s">
        <v>4175</v>
      </c>
      <c r="AJ59" s="163" t="s">
        <v>4175</v>
      </c>
      <c r="AK59" s="163" t="s">
        <v>4175</v>
      </c>
      <c r="AL59" s="163" t="s">
        <v>4175</v>
      </c>
      <c r="AM59" s="163" t="s">
        <v>4175</v>
      </c>
      <c r="AN59" s="163" t="s">
        <v>4175</v>
      </c>
      <c r="AO59" s="163" t="s">
        <v>4175</v>
      </c>
      <c r="AP59" s="131" t="s">
        <v>4175</v>
      </c>
      <c r="AQ59" s="171" t="s">
        <v>4175</v>
      </c>
      <c r="AR59" s="163" t="s">
        <v>4175</v>
      </c>
      <c r="AS59" s="163" t="s">
        <v>4175</v>
      </c>
      <c r="AT59" s="163" t="s">
        <v>4175</v>
      </c>
      <c r="AU59" s="163" t="s">
        <v>4175</v>
      </c>
      <c r="AV59" s="131" t="s">
        <v>4175</v>
      </c>
      <c r="AW59" s="171" t="s">
        <v>4175</v>
      </c>
      <c r="AX59" s="163" t="s">
        <v>4175</v>
      </c>
      <c r="AY59" s="131" t="s">
        <v>4175</v>
      </c>
      <c r="AZ59" s="15"/>
      <c r="BA59" s="163" t="s">
        <v>4175</v>
      </c>
      <c r="BB59" s="885"/>
      <c r="BC59" s="36"/>
      <c r="BD59" s="1">
        <f t="shared" si="42"/>
        <v>0</v>
      </c>
      <c r="BE59" s="36"/>
      <c r="BF59" s="163" t="s">
        <v>4175</v>
      </c>
      <c r="BG59" s="163" t="s">
        <v>4175</v>
      </c>
      <c r="BH59" s="171" t="s">
        <v>4175</v>
      </c>
      <c r="BI59" s="163" t="s">
        <v>4175</v>
      </c>
      <c r="BJ59" s="163" t="s">
        <v>4175</v>
      </c>
      <c r="BK59" s="163" t="s">
        <v>4175</v>
      </c>
      <c r="BL59" s="163" t="s">
        <v>4175</v>
      </c>
      <c r="BM59" s="163" t="s">
        <v>4175</v>
      </c>
      <c r="BN59" s="163" t="s">
        <v>4175</v>
      </c>
      <c r="BO59" s="163" t="s">
        <v>4175</v>
      </c>
      <c r="BP59" s="163" t="s">
        <v>4175</v>
      </c>
      <c r="BQ59" s="163" t="s">
        <v>4175</v>
      </c>
      <c r="BR59" s="163" t="s">
        <v>4175</v>
      </c>
      <c r="BS59" s="163" t="s">
        <v>4175</v>
      </c>
      <c r="BT59" s="163" t="s">
        <v>4175</v>
      </c>
      <c r="BU59" s="163" t="s">
        <v>4175</v>
      </c>
      <c r="BV59" s="163" t="s">
        <v>4175</v>
      </c>
      <c r="BW59" s="131" t="s">
        <v>4175</v>
      </c>
      <c r="BX59" s="244"/>
      <c r="BY59" s="220" t="e">
        <f t="shared" si="44"/>
        <v>#VALUE!</v>
      </c>
      <c r="BZ59" s="190" t="e">
        <f t="shared" si="43"/>
        <v>#VALUE!</v>
      </c>
    </row>
    <row r="60" spans="1:78" s="130" customFormat="1" ht="18.75" customHeight="1">
      <c r="A60" s="233">
        <f t="shared" si="41"/>
      </c>
      <c r="B60" s="234">
        <f t="shared" si="41"/>
      </c>
      <c r="C60" s="234">
        <f t="shared" si="41"/>
      </c>
      <c r="D60" s="1">
        <f t="shared" si="41"/>
      </c>
      <c r="E60" s="1">
        <f t="shared" si="41"/>
      </c>
      <c r="F60" s="229"/>
      <c r="G60" s="36"/>
      <c r="H60" s="163" t="s">
        <v>4175</v>
      </c>
      <c r="I60" s="225" t="s">
        <v>27</v>
      </c>
      <c r="J60" s="171" t="s">
        <v>4175</v>
      </c>
      <c r="K60" s="163" t="s">
        <v>4175</v>
      </c>
      <c r="L60" s="163" t="s">
        <v>4175</v>
      </c>
      <c r="M60" s="163" t="s">
        <v>4175</v>
      </c>
      <c r="N60" s="163" t="s">
        <v>4175</v>
      </c>
      <c r="O60" s="163" t="s">
        <v>4175</v>
      </c>
      <c r="P60" s="163" t="s">
        <v>4175</v>
      </c>
      <c r="Q60" s="163" t="s">
        <v>4175</v>
      </c>
      <c r="R60" s="163" t="s">
        <v>4175</v>
      </c>
      <c r="S60" s="163" t="s">
        <v>4175</v>
      </c>
      <c r="T60" s="163" t="s">
        <v>4175</v>
      </c>
      <c r="U60" s="163" t="s">
        <v>4175</v>
      </c>
      <c r="V60" s="163" t="s">
        <v>4175</v>
      </c>
      <c r="W60" s="163" t="s">
        <v>4175</v>
      </c>
      <c r="X60" s="163" t="s">
        <v>4175</v>
      </c>
      <c r="Y60" s="163" t="s">
        <v>4175</v>
      </c>
      <c r="Z60" s="163" t="s">
        <v>4175</v>
      </c>
      <c r="AA60" s="163" t="s">
        <v>4175</v>
      </c>
      <c r="AB60" s="163" t="s">
        <v>4175</v>
      </c>
      <c r="AC60" s="163" t="s">
        <v>4175</v>
      </c>
      <c r="AD60" s="163" t="s">
        <v>4175</v>
      </c>
      <c r="AE60" s="163" t="s">
        <v>4175</v>
      </c>
      <c r="AF60" s="163" t="s">
        <v>4175</v>
      </c>
      <c r="AG60" s="131" t="s">
        <v>4175</v>
      </c>
      <c r="AH60" s="171" t="s">
        <v>4175</v>
      </c>
      <c r="AI60" s="163" t="s">
        <v>4175</v>
      </c>
      <c r="AJ60" s="163" t="s">
        <v>4175</v>
      </c>
      <c r="AK60" s="163" t="s">
        <v>4175</v>
      </c>
      <c r="AL60" s="163" t="s">
        <v>4175</v>
      </c>
      <c r="AM60" s="163" t="s">
        <v>4175</v>
      </c>
      <c r="AN60" s="163" t="s">
        <v>4175</v>
      </c>
      <c r="AO60" s="163" t="s">
        <v>4175</v>
      </c>
      <c r="AP60" s="131" t="s">
        <v>4175</v>
      </c>
      <c r="AQ60" s="171" t="s">
        <v>4175</v>
      </c>
      <c r="AR60" s="163" t="s">
        <v>4175</v>
      </c>
      <c r="AS60" s="163" t="s">
        <v>4175</v>
      </c>
      <c r="AT60" s="163" t="s">
        <v>4175</v>
      </c>
      <c r="AU60" s="163" t="s">
        <v>4175</v>
      </c>
      <c r="AV60" s="131" t="s">
        <v>4175</v>
      </c>
      <c r="AW60" s="171" t="s">
        <v>4175</v>
      </c>
      <c r="AX60" s="163" t="s">
        <v>4175</v>
      </c>
      <c r="AY60" s="131" t="s">
        <v>4175</v>
      </c>
      <c r="AZ60" s="15"/>
      <c r="BA60" s="163" t="s">
        <v>4175</v>
      </c>
      <c r="BB60" s="885"/>
      <c r="BC60" s="36"/>
      <c r="BD60" s="1">
        <f t="shared" si="42"/>
        <v>0</v>
      </c>
      <c r="BE60" s="36"/>
      <c r="BF60" s="163" t="s">
        <v>4175</v>
      </c>
      <c r="BG60" s="163" t="s">
        <v>4175</v>
      </c>
      <c r="BH60" s="171" t="s">
        <v>4175</v>
      </c>
      <c r="BI60" s="163" t="s">
        <v>4175</v>
      </c>
      <c r="BJ60" s="163" t="s">
        <v>4175</v>
      </c>
      <c r="BK60" s="163" t="s">
        <v>4175</v>
      </c>
      <c r="BL60" s="163" t="s">
        <v>4175</v>
      </c>
      <c r="BM60" s="163" t="s">
        <v>4175</v>
      </c>
      <c r="BN60" s="163" t="s">
        <v>4175</v>
      </c>
      <c r="BO60" s="163" t="s">
        <v>4175</v>
      </c>
      <c r="BP60" s="163" t="s">
        <v>4175</v>
      </c>
      <c r="BQ60" s="163" t="s">
        <v>4175</v>
      </c>
      <c r="BR60" s="163" t="s">
        <v>4175</v>
      </c>
      <c r="BS60" s="163" t="s">
        <v>4175</v>
      </c>
      <c r="BT60" s="163" t="s">
        <v>4175</v>
      </c>
      <c r="BU60" s="163" t="s">
        <v>4175</v>
      </c>
      <c r="BV60" s="163" t="s">
        <v>4175</v>
      </c>
      <c r="BW60" s="131" t="s">
        <v>4175</v>
      </c>
      <c r="BX60" s="244"/>
      <c r="BY60" s="220" t="e">
        <f t="shared" si="44"/>
        <v>#VALUE!</v>
      </c>
      <c r="BZ60" s="190" t="e">
        <f t="shared" si="43"/>
        <v>#VALUE!</v>
      </c>
    </row>
    <row r="61" spans="1:78" s="130" customFormat="1" ht="18.75" customHeight="1">
      <c r="A61" s="233">
        <f t="shared" si="41"/>
      </c>
      <c r="B61" s="234">
        <f t="shared" si="41"/>
      </c>
      <c r="C61" s="234">
        <f t="shared" si="41"/>
      </c>
      <c r="D61" s="1">
        <f t="shared" si="41"/>
      </c>
      <c r="E61" s="1">
        <f t="shared" si="41"/>
      </c>
      <c r="F61" s="229"/>
      <c r="G61" s="36"/>
      <c r="H61" s="163" t="s">
        <v>4175</v>
      </c>
      <c r="I61" s="225" t="s">
        <v>27</v>
      </c>
      <c r="J61" s="171" t="s">
        <v>4175</v>
      </c>
      <c r="K61" s="163" t="s">
        <v>4175</v>
      </c>
      <c r="L61" s="163" t="s">
        <v>4175</v>
      </c>
      <c r="M61" s="163" t="s">
        <v>4175</v>
      </c>
      <c r="N61" s="163" t="s">
        <v>4175</v>
      </c>
      <c r="O61" s="163" t="s">
        <v>4175</v>
      </c>
      <c r="P61" s="163" t="s">
        <v>4175</v>
      </c>
      <c r="Q61" s="163" t="s">
        <v>4175</v>
      </c>
      <c r="R61" s="163" t="s">
        <v>4175</v>
      </c>
      <c r="S61" s="163" t="s">
        <v>4175</v>
      </c>
      <c r="T61" s="163" t="s">
        <v>4175</v>
      </c>
      <c r="U61" s="163" t="s">
        <v>4175</v>
      </c>
      <c r="V61" s="163" t="s">
        <v>4175</v>
      </c>
      <c r="W61" s="163" t="s">
        <v>4175</v>
      </c>
      <c r="X61" s="163" t="s">
        <v>4175</v>
      </c>
      <c r="Y61" s="163" t="s">
        <v>4175</v>
      </c>
      <c r="Z61" s="163" t="s">
        <v>4175</v>
      </c>
      <c r="AA61" s="163" t="s">
        <v>4175</v>
      </c>
      <c r="AB61" s="163" t="s">
        <v>4175</v>
      </c>
      <c r="AC61" s="163" t="s">
        <v>4175</v>
      </c>
      <c r="AD61" s="163" t="s">
        <v>4175</v>
      </c>
      <c r="AE61" s="163" t="s">
        <v>4175</v>
      </c>
      <c r="AF61" s="163" t="s">
        <v>4175</v>
      </c>
      <c r="AG61" s="131" t="s">
        <v>4175</v>
      </c>
      <c r="AH61" s="171" t="s">
        <v>4175</v>
      </c>
      <c r="AI61" s="163" t="s">
        <v>4175</v>
      </c>
      <c r="AJ61" s="163" t="s">
        <v>4175</v>
      </c>
      <c r="AK61" s="163" t="s">
        <v>4175</v>
      </c>
      <c r="AL61" s="163" t="s">
        <v>4175</v>
      </c>
      <c r="AM61" s="163" t="s">
        <v>4175</v>
      </c>
      <c r="AN61" s="163" t="s">
        <v>4175</v>
      </c>
      <c r="AO61" s="163" t="s">
        <v>4175</v>
      </c>
      <c r="AP61" s="131" t="s">
        <v>4175</v>
      </c>
      <c r="AQ61" s="171" t="s">
        <v>4175</v>
      </c>
      <c r="AR61" s="163" t="s">
        <v>4175</v>
      </c>
      <c r="AS61" s="163" t="s">
        <v>4175</v>
      </c>
      <c r="AT61" s="163" t="s">
        <v>4175</v>
      </c>
      <c r="AU61" s="163" t="s">
        <v>4175</v>
      </c>
      <c r="AV61" s="131" t="s">
        <v>4175</v>
      </c>
      <c r="AW61" s="171" t="s">
        <v>4175</v>
      </c>
      <c r="AX61" s="163" t="s">
        <v>4175</v>
      </c>
      <c r="AY61" s="131" t="s">
        <v>4175</v>
      </c>
      <c r="AZ61" s="15"/>
      <c r="BA61" s="163" t="s">
        <v>4175</v>
      </c>
      <c r="BB61" s="885"/>
      <c r="BC61" s="36"/>
      <c r="BD61" s="1">
        <f t="shared" si="42"/>
        <v>0</v>
      </c>
      <c r="BE61" s="36"/>
      <c r="BF61" s="163" t="s">
        <v>4175</v>
      </c>
      <c r="BG61" s="163" t="s">
        <v>4175</v>
      </c>
      <c r="BH61" s="171" t="s">
        <v>4175</v>
      </c>
      <c r="BI61" s="163" t="s">
        <v>4175</v>
      </c>
      <c r="BJ61" s="163" t="s">
        <v>4175</v>
      </c>
      <c r="BK61" s="163" t="s">
        <v>4175</v>
      </c>
      <c r="BL61" s="163" t="s">
        <v>4175</v>
      </c>
      <c r="BM61" s="163" t="s">
        <v>4175</v>
      </c>
      <c r="BN61" s="163" t="s">
        <v>4175</v>
      </c>
      <c r="BO61" s="163" t="s">
        <v>4175</v>
      </c>
      <c r="BP61" s="163" t="s">
        <v>4175</v>
      </c>
      <c r="BQ61" s="163" t="s">
        <v>4175</v>
      </c>
      <c r="BR61" s="163" t="s">
        <v>4175</v>
      </c>
      <c r="BS61" s="163" t="s">
        <v>4175</v>
      </c>
      <c r="BT61" s="163" t="s">
        <v>4175</v>
      </c>
      <c r="BU61" s="163" t="s">
        <v>4175</v>
      </c>
      <c r="BV61" s="163" t="s">
        <v>4175</v>
      </c>
      <c r="BW61" s="131" t="s">
        <v>4175</v>
      </c>
      <c r="BX61" s="244"/>
      <c r="BY61" s="220" t="e">
        <f t="shared" si="44"/>
        <v>#VALUE!</v>
      </c>
      <c r="BZ61" s="190" t="e">
        <f t="shared" si="43"/>
        <v>#VALUE!</v>
      </c>
    </row>
    <row r="62" spans="1:78" s="130" customFormat="1" ht="18.75" customHeight="1">
      <c r="A62" s="233">
        <f t="shared" si="41"/>
      </c>
      <c r="B62" s="234">
        <f t="shared" si="41"/>
      </c>
      <c r="C62" s="234">
        <f t="shared" si="41"/>
      </c>
      <c r="D62" s="1">
        <f t="shared" si="41"/>
      </c>
      <c r="E62" s="1">
        <f t="shared" si="41"/>
      </c>
      <c r="F62" s="229"/>
      <c r="G62" s="36"/>
      <c r="H62" s="163" t="s">
        <v>4175</v>
      </c>
      <c r="I62" s="225" t="s">
        <v>27</v>
      </c>
      <c r="J62" s="171" t="s">
        <v>4175</v>
      </c>
      <c r="K62" s="163" t="s">
        <v>4175</v>
      </c>
      <c r="L62" s="163" t="s">
        <v>4175</v>
      </c>
      <c r="M62" s="163" t="s">
        <v>4175</v>
      </c>
      <c r="N62" s="163" t="s">
        <v>4175</v>
      </c>
      <c r="O62" s="163" t="s">
        <v>4175</v>
      </c>
      <c r="P62" s="163" t="s">
        <v>4175</v>
      </c>
      <c r="Q62" s="163" t="s">
        <v>4175</v>
      </c>
      <c r="R62" s="163" t="s">
        <v>4175</v>
      </c>
      <c r="S62" s="163" t="s">
        <v>4175</v>
      </c>
      <c r="T62" s="163" t="s">
        <v>4175</v>
      </c>
      <c r="U62" s="163" t="s">
        <v>4175</v>
      </c>
      <c r="V62" s="163" t="s">
        <v>4175</v>
      </c>
      <c r="W62" s="163" t="s">
        <v>4175</v>
      </c>
      <c r="X62" s="163" t="s">
        <v>4175</v>
      </c>
      <c r="Y62" s="163" t="s">
        <v>4175</v>
      </c>
      <c r="Z62" s="163" t="s">
        <v>4175</v>
      </c>
      <c r="AA62" s="163" t="s">
        <v>4175</v>
      </c>
      <c r="AB62" s="163" t="s">
        <v>4175</v>
      </c>
      <c r="AC62" s="163" t="s">
        <v>4175</v>
      </c>
      <c r="AD62" s="163" t="s">
        <v>4175</v>
      </c>
      <c r="AE62" s="163" t="s">
        <v>4175</v>
      </c>
      <c r="AF62" s="163" t="s">
        <v>4175</v>
      </c>
      <c r="AG62" s="131" t="s">
        <v>4175</v>
      </c>
      <c r="AH62" s="171" t="s">
        <v>4175</v>
      </c>
      <c r="AI62" s="163" t="s">
        <v>4175</v>
      </c>
      <c r="AJ62" s="163" t="s">
        <v>4175</v>
      </c>
      <c r="AK62" s="163" t="s">
        <v>4175</v>
      </c>
      <c r="AL62" s="163" t="s">
        <v>4175</v>
      </c>
      <c r="AM62" s="163" t="s">
        <v>4175</v>
      </c>
      <c r="AN62" s="163" t="s">
        <v>4175</v>
      </c>
      <c r="AO62" s="163" t="s">
        <v>4175</v>
      </c>
      <c r="AP62" s="131" t="s">
        <v>4175</v>
      </c>
      <c r="AQ62" s="171" t="s">
        <v>4175</v>
      </c>
      <c r="AR62" s="163" t="s">
        <v>4175</v>
      </c>
      <c r="AS62" s="163" t="s">
        <v>4175</v>
      </c>
      <c r="AT62" s="163" t="s">
        <v>4175</v>
      </c>
      <c r="AU62" s="163" t="s">
        <v>4175</v>
      </c>
      <c r="AV62" s="131" t="s">
        <v>4175</v>
      </c>
      <c r="AW62" s="171" t="s">
        <v>4175</v>
      </c>
      <c r="AX62" s="163" t="s">
        <v>4175</v>
      </c>
      <c r="AY62" s="131" t="s">
        <v>4175</v>
      </c>
      <c r="AZ62" s="15"/>
      <c r="BA62" s="163" t="s">
        <v>4175</v>
      </c>
      <c r="BB62" s="885"/>
      <c r="BC62" s="36"/>
      <c r="BD62" s="1">
        <f t="shared" si="42"/>
        <v>0</v>
      </c>
      <c r="BE62" s="36"/>
      <c r="BF62" s="163" t="s">
        <v>4175</v>
      </c>
      <c r="BG62" s="163" t="s">
        <v>4175</v>
      </c>
      <c r="BH62" s="171" t="s">
        <v>4175</v>
      </c>
      <c r="BI62" s="163" t="s">
        <v>4175</v>
      </c>
      <c r="BJ62" s="163" t="s">
        <v>4175</v>
      </c>
      <c r="BK62" s="163" t="s">
        <v>4175</v>
      </c>
      <c r="BL62" s="163" t="s">
        <v>4175</v>
      </c>
      <c r="BM62" s="163" t="s">
        <v>4175</v>
      </c>
      <c r="BN62" s="163" t="s">
        <v>4175</v>
      </c>
      <c r="BO62" s="163" t="s">
        <v>4175</v>
      </c>
      <c r="BP62" s="163" t="s">
        <v>4175</v>
      </c>
      <c r="BQ62" s="163" t="s">
        <v>4175</v>
      </c>
      <c r="BR62" s="163" t="s">
        <v>4175</v>
      </c>
      <c r="BS62" s="163" t="s">
        <v>4175</v>
      </c>
      <c r="BT62" s="163" t="s">
        <v>4175</v>
      </c>
      <c r="BU62" s="163" t="s">
        <v>4175</v>
      </c>
      <c r="BV62" s="163" t="s">
        <v>4175</v>
      </c>
      <c r="BW62" s="131" t="s">
        <v>4175</v>
      </c>
      <c r="BX62" s="244"/>
      <c r="BY62" s="220" t="e">
        <f t="shared" si="44"/>
        <v>#VALUE!</v>
      </c>
      <c r="BZ62" s="190" t="e">
        <f t="shared" si="43"/>
        <v>#VALUE!</v>
      </c>
    </row>
    <row r="63" spans="1:78" s="130" customFormat="1" ht="18.75" customHeight="1">
      <c r="A63" s="233">
        <f t="shared" si="41"/>
      </c>
      <c r="B63" s="234">
        <f t="shared" si="41"/>
      </c>
      <c r="C63" s="234">
        <f t="shared" si="41"/>
      </c>
      <c r="D63" s="1">
        <f t="shared" si="41"/>
      </c>
      <c r="E63" s="1">
        <f t="shared" si="41"/>
      </c>
      <c r="F63" s="229"/>
      <c r="G63" s="36"/>
      <c r="H63" s="163" t="s">
        <v>4175</v>
      </c>
      <c r="I63" s="225" t="s">
        <v>27</v>
      </c>
      <c r="J63" s="171" t="s">
        <v>4175</v>
      </c>
      <c r="K63" s="163" t="s">
        <v>4175</v>
      </c>
      <c r="L63" s="163" t="s">
        <v>4175</v>
      </c>
      <c r="M63" s="163" t="s">
        <v>4175</v>
      </c>
      <c r="N63" s="163" t="s">
        <v>4175</v>
      </c>
      <c r="O63" s="163" t="s">
        <v>4175</v>
      </c>
      <c r="P63" s="163" t="s">
        <v>4175</v>
      </c>
      <c r="Q63" s="163" t="s">
        <v>4175</v>
      </c>
      <c r="R63" s="163" t="s">
        <v>4175</v>
      </c>
      <c r="S63" s="163" t="s">
        <v>4175</v>
      </c>
      <c r="T63" s="163" t="s">
        <v>4175</v>
      </c>
      <c r="U63" s="163" t="s">
        <v>4175</v>
      </c>
      <c r="V63" s="163" t="s">
        <v>4175</v>
      </c>
      <c r="W63" s="163" t="s">
        <v>4175</v>
      </c>
      <c r="X63" s="163" t="s">
        <v>4175</v>
      </c>
      <c r="Y63" s="163" t="s">
        <v>4175</v>
      </c>
      <c r="Z63" s="163" t="s">
        <v>4175</v>
      </c>
      <c r="AA63" s="163" t="s">
        <v>4175</v>
      </c>
      <c r="AB63" s="163" t="s">
        <v>4175</v>
      </c>
      <c r="AC63" s="163" t="s">
        <v>4175</v>
      </c>
      <c r="AD63" s="163" t="s">
        <v>4175</v>
      </c>
      <c r="AE63" s="163" t="s">
        <v>4175</v>
      </c>
      <c r="AF63" s="163" t="s">
        <v>4175</v>
      </c>
      <c r="AG63" s="131" t="s">
        <v>4175</v>
      </c>
      <c r="AH63" s="171" t="s">
        <v>4175</v>
      </c>
      <c r="AI63" s="163" t="s">
        <v>4175</v>
      </c>
      <c r="AJ63" s="163" t="s">
        <v>4175</v>
      </c>
      <c r="AK63" s="163" t="s">
        <v>4175</v>
      </c>
      <c r="AL63" s="163" t="s">
        <v>4175</v>
      </c>
      <c r="AM63" s="163" t="s">
        <v>4175</v>
      </c>
      <c r="AN63" s="163" t="s">
        <v>4175</v>
      </c>
      <c r="AO63" s="163" t="s">
        <v>4175</v>
      </c>
      <c r="AP63" s="131" t="s">
        <v>4175</v>
      </c>
      <c r="AQ63" s="171" t="s">
        <v>4175</v>
      </c>
      <c r="AR63" s="163" t="s">
        <v>4175</v>
      </c>
      <c r="AS63" s="163" t="s">
        <v>4175</v>
      </c>
      <c r="AT63" s="163" t="s">
        <v>4175</v>
      </c>
      <c r="AU63" s="163" t="s">
        <v>4175</v>
      </c>
      <c r="AV63" s="131" t="s">
        <v>4175</v>
      </c>
      <c r="AW63" s="171" t="s">
        <v>4175</v>
      </c>
      <c r="AX63" s="163" t="s">
        <v>4175</v>
      </c>
      <c r="AY63" s="131" t="s">
        <v>4175</v>
      </c>
      <c r="AZ63" s="15"/>
      <c r="BA63" s="163" t="s">
        <v>4175</v>
      </c>
      <c r="BB63" s="885"/>
      <c r="BC63" s="36"/>
      <c r="BD63" s="1">
        <f>ROUNDDOWN(BB63*BC63,0)</f>
        <v>0</v>
      </c>
      <c r="BE63" s="36"/>
      <c r="BF63" s="163" t="s">
        <v>4175</v>
      </c>
      <c r="BG63" s="163" t="s">
        <v>4175</v>
      </c>
      <c r="BH63" s="171" t="s">
        <v>4175</v>
      </c>
      <c r="BI63" s="163" t="s">
        <v>4175</v>
      </c>
      <c r="BJ63" s="163" t="s">
        <v>4175</v>
      </c>
      <c r="BK63" s="163" t="s">
        <v>4175</v>
      </c>
      <c r="BL63" s="163" t="s">
        <v>4175</v>
      </c>
      <c r="BM63" s="163" t="s">
        <v>4175</v>
      </c>
      <c r="BN63" s="163" t="s">
        <v>4175</v>
      </c>
      <c r="BO63" s="163" t="s">
        <v>4175</v>
      </c>
      <c r="BP63" s="163" t="s">
        <v>4175</v>
      </c>
      <c r="BQ63" s="163" t="s">
        <v>4175</v>
      </c>
      <c r="BR63" s="163" t="s">
        <v>4175</v>
      </c>
      <c r="BS63" s="163" t="s">
        <v>4175</v>
      </c>
      <c r="BT63" s="163" t="s">
        <v>4175</v>
      </c>
      <c r="BU63" s="163" t="s">
        <v>4175</v>
      </c>
      <c r="BV63" s="163" t="s">
        <v>4175</v>
      </c>
      <c r="BW63" s="131" t="s">
        <v>4175</v>
      </c>
      <c r="BX63" s="244"/>
      <c r="BY63" s="220" t="e">
        <f t="shared" si="44"/>
        <v>#VALUE!</v>
      </c>
      <c r="BZ63" s="190" t="e">
        <f>IF(OR(BY63=0,$E$9=0),"-",ROUND(BY63/$E$9,3)*100)</f>
        <v>#VALUE!</v>
      </c>
    </row>
    <row r="64" spans="1:78" s="130" customFormat="1" ht="18.75" customHeight="1">
      <c r="A64" s="233">
        <f t="shared" si="41"/>
      </c>
      <c r="B64" s="234">
        <f t="shared" si="41"/>
      </c>
      <c r="C64" s="234">
        <f t="shared" si="41"/>
      </c>
      <c r="D64" s="1">
        <f t="shared" si="41"/>
      </c>
      <c r="E64" s="1">
        <f t="shared" si="41"/>
      </c>
      <c r="F64" s="229"/>
      <c r="G64" s="36"/>
      <c r="H64" s="163" t="s">
        <v>4175</v>
      </c>
      <c r="I64" s="225" t="s">
        <v>27</v>
      </c>
      <c r="J64" s="171" t="s">
        <v>4175</v>
      </c>
      <c r="K64" s="163" t="s">
        <v>4175</v>
      </c>
      <c r="L64" s="163" t="s">
        <v>4175</v>
      </c>
      <c r="M64" s="163" t="s">
        <v>4175</v>
      </c>
      <c r="N64" s="163" t="s">
        <v>4175</v>
      </c>
      <c r="O64" s="163" t="s">
        <v>4175</v>
      </c>
      <c r="P64" s="163" t="s">
        <v>4175</v>
      </c>
      <c r="Q64" s="163" t="s">
        <v>4175</v>
      </c>
      <c r="R64" s="163" t="s">
        <v>4175</v>
      </c>
      <c r="S64" s="163" t="s">
        <v>4175</v>
      </c>
      <c r="T64" s="163" t="s">
        <v>4175</v>
      </c>
      <c r="U64" s="163" t="s">
        <v>4175</v>
      </c>
      <c r="V64" s="163" t="s">
        <v>4175</v>
      </c>
      <c r="W64" s="163" t="s">
        <v>4175</v>
      </c>
      <c r="X64" s="163" t="s">
        <v>4175</v>
      </c>
      <c r="Y64" s="163" t="s">
        <v>4175</v>
      </c>
      <c r="Z64" s="163" t="s">
        <v>4175</v>
      </c>
      <c r="AA64" s="163" t="s">
        <v>4175</v>
      </c>
      <c r="AB64" s="163" t="s">
        <v>4175</v>
      </c>
      <c r="AC64" s="163" t="s">
        <v>4175</v>
      </c>
      <c r="AD64" s="163" t="s">
        <v>4175</v>
      </c>
      <c r="AE64" s="163" t="s">
        <v>4175</v>
      </c>
      <c r="AF64" s="163" t="s">
        <v>4175</v>
      </c>
      <c r="AG64" s="131" t="s">
        <v>4175</v>
      </c>
      <c r="AH64" s="171" t="s">
        <v>4175</v>
      </c>
      <c r="AI64" s="163" t="s">
        <v>4175</v>
      </c>
      <c r="AJ64" s="163" t="s">
        <v>4175</v>
      </c>
      <c r="AK64" s="163" t="s">
        <v>4175</v>
      </c>
      <c r="AL64" s="163" t="s">
        <v>4175</v>
      </c>
      <c r="AM64" s="163" t="s">
        <v>4175</v>
      </c>
      <c r="AN64" s="163" t="s">
        <v>4175</v>
      </c>
      <c r="AO64" s="163" t="s">
        <v>4175</v>
      </c>
      <c r="AP64" s="131" t="s">
        <v>4175</v>
      </c>
      <c r="AQ64" s="171" t="s">
        <v>4175</v>
      </c>
      <c r="AR64" s="163" t="s">
        <v>4175</v>
      </c>
      <c r="AS64" s="163" t="s">
        <v>4175</v>
      </c>
      <c r="AT64" s="163" t="s">
        <v>4175</v>
      </c>
      <c r="AU64" s="163" t="s">
        <v>4175</v>
      </c>
      <c r="AV64" s="131" t="s">
        <v>4175</v>
      </c>
      <c r="AW64" s="171" t="s">
        <v>4175</v>
      </c>
      <c r="AX64" s="163" t="s">
        <v>4175</v>
      </c>
      <c r="AY64" s="131" t="s">
        <v>4175</v>
      </c>
      <c r="AZ64" s="15"/>
      <c r="BA64" s="163" t="s">
        <v>4175</v>
      </c>
      <c r="BB64" s="885"/>
      <c r="BC64" s="36"/>
      <c r="BD64" s="1">
        <f>ROUNDDOWN(BB64*BC64,0)</f>
        <v>0</v>
      </c>
      <c r="BE64" s="36"/>
      <c r="BF64" s="163" t="s">
        <v>4175</v>
      </c>
      <c r="BG64" s="163" t="s">
        <v>4175</v>
      </c>
      <c r="BH64" s="171" t="s">
        <v>4175</v>
      </c>
      <c r="BI64" s="163" t="s">
        <v>4175</v>
      </c>
      <c r="BJ64" s="163" t="s">
        <v>4175</v>
      </c>
      <c r="BK64" s="163" t="s">
        <v>4175</v>
      </c>
      <c r="BL64" s="163" t="s">
        <v>4175</v>
      </c>
      <c r="BM64" s="163" t="s">
        <v>4175</v>
      </c>
      <c r="BN64" s="163" t="s">
        <v>4175</v>
      </c>
      <c r="BO64" s="163" t="s">
        <v>4175</v>
      </c>
      <c r="BP64" s="163" t="s">
        <v>4175</v>
      </c>
      <c r="BQ64" s="163" t="s">
        <v>4175</v>
      </c>
      <c r="BR64" s="163" t="s">
        <v>4175</v>
      </c>
      <c r="BS64" s="163" t="s">
        <v>4175</v>
      </c>
      <c r="BT64" s="163" t="s">
        <v>4175</v>
      </c>
      <c r="BU64" s="163" t="s">
        <v>4175</v>
      </c>
      <c r="BV64" s="163" t="s">
        <v>4175</v>
      </c>
      <c r="BW64" s="131" t="s">
        <v>4175</v>
      </c>
      <c r="BX64" s="244"/>
      <c r="BY64" s="220" t="e">
        <f t="shared" si="44"/>
        <v>#VALUE!</v>
      </c>
      <c r="BZ64" s="190" t="e">
        <f>IF(OR(BY64=0,$E$9=0),"-",ROUND(BY64/$E$9,3)*100)</f>
        <v>#VALUE!</v>
      </c>
    </row>
    <row r="65" spans="1:78" s="130" customFormat="1" ht="18.75" customHeight="1">
      <c r="A65" s="233">
        <f t="shared" si="41"/>
      </c>
      <c r="B65" s="234">
        <f t="shared" si="41"/>
      </c>
      <c r="C65" s="234">
        <f t="shared" si="41"/>
      </c>
      <c r="D65" s="1">
        <f t="shared" si="41"/>
      </c>
      <c r="E65" s="1">
        <f t="shared" si="41"/>
      </c>
      <c r="F65" s="229"/>
      <c r="G65" s="36"/>
      <c r="H65" s="163" t="s">
        <v>4175</v>
      </c>
      <c r="I65" s="225" t="s">
        <v>27</v>
      </c>
      <c r="J65" s="171" t="s">
        <v>4175</v>
      </c>
      <c r="K65" s="163" t="s">
        <v>4175</v>
      </c>
      <c r="L65" s="163" t="s">
        <v>4175</v>
      </c>
      <c r="M65" s="163" t="s">
        <v>4175</v>
      </c>
      <c r="N65" s="163" t="s">
        <v>4175</v>
      </c>
      <c r="O65" s="163" t="s">
        <v>4175</v>
      </c>
      <c r="P65" s="163" t="s">
        <v>4175</v>
      </c>
      <c r="Q65" s="163" t="s">
        <v>4175</v>
      </c>
      <c r="R65" s="163" t="s">
        <v>4175</v>
      </c>
      <c r="S65" s="163" t="s">
        <v>4175</v>
      </c>
      <c r="T65" s="163" t="s">
        <v>4175</v>
      </c>
      <c r="U65" s="163" t="s">
        <v>4175</v>
      </c>
      <c r="V65" s="163" t="s">
        <v>4175</v>
      </c>
      <c r="W65" s="163" t="s">
        <v>4175</v>
      </c>
      <c r="X65" s="163" t="s">
        <v>4175</v>
      </c>
      <c r="Y65" s="163" t="s">
        <v>4175</v>
      </c>
      <c r="Z65" s="163" t="s">
        <v>4175</v>
      </c>
      <c r="AA65" s="163" t="s">
        <v>4175</v>
      </c>
      <c r="AB65" s="163" t="s">
        <v>4175</v>
      </c>
      <c r="AC65" s="163" t="s">
        <v>4175</v>
      </c>
      <c r="AD65" s="163" t="s">
        <v>4175</v>
      </c>
      <c r="AE65" s="163" t="s">
        <v>4175</v>
      </c>
      <c r="AF65" s="163" t="s">
        <v>4175</v>
      </c>
      <c r="AG65" s="131" t="s">
        <v>4175</v>
      </c>
      <c r="AH65" s="171" t="s">
        <v>4175</v>
      </c>
      <c r="AI65" s="163" t="s">
        <v>4175</v>
      </c>
      <c r="AJ65" s="163" t="s">
        <v>4175</v>
      </c>
      <c r="AK65" s="163" t="s">
        <v>4175</v>
      </c>
      <c r="AL65" s="163" t="s">
        <v>4175</v>
      </c>
      <c r="AM65" s="163" t="s">
        <v>4175</v>
      </c>
      <c r="AN65" s="163" t="s">
        <v>4175</v>
      </c>
      <c r="AO65" s="163" t="s">
        <v>4175</v>
      </c>
      <c r="AP65" s="131" t="s">
        <v>4175</v>
      </c>
      <c r="AQ65" s="171" t="s">
        <v>4175</v>
      </c>
      <c r="AR65" s="163" t="s">
        <v>4175</v>
      </c>
      <c r="AS65" s="163" t="s">
        <v>4175</v>
      </c>
      <c r="AT65" s="163" t="s">
        <v>4175</v>
      </c>
      <c r="AU65" s="163" t="s">
        <v>4175</v>
      </c>
      <c r="AV65" s="131" t="s">
        <v>4175</v>
      </c>
      <c r="AW65" s="171" t="s">
        <v>4175</v>
      </c>
      <c r="AX65" s="163" t="s">
        <v>4175</v>
      </c>
      <c r="AY65" s="131" t="s">
        <v>4175</v>
      </c>
      <c r="AZ65" s="15"/>
      <c r="BA65" s="163" t="s">
        <v>4175</v>
      </c>
      <c r="BB65" s="885"/>
      <c r="BC65" s="36"/>
      <c r="BD65" s="1">
        <f>ROUNDDOWN(BB65*BC65,0)</f>
        <v>0</v>
      </c>
      <c r="BE65" s="36"/>
      <c r="BF65" s="163" t="s">
        <v>4175</v>
      </c>
      <c r="BG65" s="163" t="s">
        <v>4175</v>
      </c>
      <c r="BH65" s="171" t="s">
        <v>4175</v>
      </c>
      <c r="BI65" s="163" t="s">
        <v>4175</v>
      </c>
      <c r="BJ65" s="163" t="s">
        <v>4175</v>
      </c>
      <c r="BK65" s="163" t="s">
        <v>4175</v>
      </c>
      <c r="BL65" s="163" t="s">
        <v>4175</v>
      </c>
      <c r="BM65" s="163" t="s">
        <v>4175</v>
      </c>
      <c r="BN65" s="163" t="s">
        <v>4175</v>
      </c>
      <c r="BO65" s="163" t="s">
        <v>4175</v>
      </c>
      <c r="BP65" s="163" t="s">
        <v>4175</v>
      </c>
      <c r="BQ65" s="163" t="s">
        <v>4175</v>
      </c>
      <c r="BR65" s="163" t="s">
        <v>4175</v>
      </c>
      <c r="BS65" s="163" t="s">
        <v>4175</v>
      </c>
      <c r="BT65" s="163" t="s">
        <v>4175</v>
      </c>
      <c r="BU65" s="163" t="s">
        <v>4175</v>
      </c>
      <c r="BV65" s="163" t="s">
        <v>4175</v>
      </c>
      <c r="BW65" s="131" t="s">
        <v>4175</v>
      </c>
      <c r="BX65" s="244"/>
      <c r="BY65" s="220" t="e">
        <f t="shared" si="44"/>
        <v>#VALUE!</v>
      </c>
      <c r="BZ65" s="190" t="e">
        <f>IF(OR(BY65=0,$E$9=0),"-",ROUND(BY65/$E$9,3)*100)</f>
        <v>#VALUE!</v>
      </c>
    </row>
    <row r="66" spans="1:78" s="130" customFormat="1" ht="18.75" customHeight="1">
      <c r="A66" s="233">
        <f t="shared" si="41"/>
      </c>
      <c r="B66" s="234">
        <f t="shared" si="41"/>
      </c>
      <c r="C66" s="234">
        <f t="shared" si="41"/>
      </c>
      <c r="D66" s="1">
        <f t="shared" si="41"/>
      </c>
      <c r="E66" s="1">
        <f t="shared" si="41"/>
      </c>
      <c r="F66" s="229"/>
      <c r="G66" s="36"/>
      <c r="H66" s="163" t="s">
        <v>4175</v>
      </c>
      <c r="I66" s="225" t="s">
        <v>27</v>
      </c>
      <c r="J66" s="171" t="s">
        <v>4175</v>
      </c>
      <c r="K66" s="163" t="s">
        <v>4175</v>
      </c>
      <c r="L66" s="163" t="s">
        <v>4175</v>
      </c>
      <c r="M66" s="163" t="s">
        <v>4175</v>
      </c>
      <c r="N66" s="163" t="s">
        <v>4175</v>
      </c>
      <c r="O66" s="163" t="s">
        <v>4175</v>
      </c>
      <c r="P66" s="163" t="s">
        <v>4175</v>
      </c>
      <c r="Q66" s="163" t="s">
        <v>4175</v>
      </c>
      <c r="R66" s="163" t="s">
        <v>4175</v>
      </c>
      <c r="S66" s="163" t="s">
        <v>4175</v>
      </c>
      <c r="T66" s="163" t="s">
        <v>4175</v>
      </c>
      <c r="U66" s="163" t="s">
        <v>4175</v>
      </c>
      <c r="V66" s="163" t="s">
        <v>4175</v>
      </c>
      <c r="W66" s="163" t="s">
        <v>4175</v>
      </c>
      <c r="X66" s="163" t="s">
        <v>4175</v>
      </c>
      <c r="Y66" s="163" t="s">
        <v>4175</v>
      </c>
      <c r="Z66" s="163" t="s">
        <v>4175</v>
      </c>
      <c r="AA66" s="163" t="s">
        <v>4175</v>
      </c>
      <c r="AB66" s="163" t="s">
        <v>4175</v>
      </c>
      <c r="AC66" s="163" t="s">
        <v>4175</v>
      </c>
      <c r="AD66" s="163" t="s">
        <v>4175</v>
      </c>
      <c r="AE66" s="163" t="s">
        <v>4175</v>
      </c>
      <c r="AF66" s="163" t="s">
        <v>4175</v>
      </c>
      <c r="AG66" s="131" t="s">
        <v>4175</v>
      </c>
      <c r="AH66" s="171" t="s">
        <v>4175</v>
      </c>
      <c r="AI66" s="163" t="s">
        <v>4175</v>
      </c>
      <c r="AJ66" s="163" t="s">
        <v>4175</v>
      </c>
      <c r="AK66" s="163" t="s">
        <v>4175</v>
      </c>
      <c r="AL66" s="163" t="s">
        <v>4175</v>
      </c>
      <c r="AM66" s="163" t="s">
        <v>4175</v>
      </c>
      <c r="AN66" s="163" t="s">
        <v>4175</v>
      </c>
      <c r="AO66" s="163" t="s">
        <v>4175</v>
      </c>
      <c r="AP66" s="131" t="s">
        <v>4175</v>
      </c>
      <c r="AQ66" s="171" t="s">
        <v>4175</v>
      </c>
      <c r="AR66" s="163" t="s">
        <v>4175</v>
      </c>
      <c r="AS66" s="163" t="s">
        <v>4175</v>
      </c>
      <c r="AT66" s="163" t="s">
        <v>4175</v>
      </c>
      <c r="AU66" s="163" t="s">
        <v>4175</v>
      </c>
      <c r="AV66" s="131" t="s">
        <v>4175</v>
      </c>
      <c r="AW66" s="171" t="s">
        <v>4175</v>
      </c>
      <c r="AX66" s="163" t="s">
        <v>4175</v>
      </c>
      <c r="AY66" s="131" t="s">
        <v>4175</v>
      </c>
      <c r="AZ66" s="15"/>
      <c r="BA66" s="163" t="s">
        <v>4175</v>
      </c>
      <c r="BB66" s="885"/>
      <c r="BC66" s="36"/>
      <c r="BD66" s="1">
        <f>ROUNDDOWN(BB66*BC66,0)</f>
        <v>0</v>
      </c>
      <c r="BE66" s="36"/>
      <c r="BF66" s="163" t="s">
        <v>4175</v>
      </c>
      <c r="BG66" s="163" t="s">
        <v>4175</v>
      </c>
      <c r="BH66" s="171" t="s">
        <v>4175</v>
      </c>
      <c r="BI66" s="163" t="s">
        <v>4175</v>
      </c>
      <c r="BJ66" s="163" t="s">
        <v>4175</v>
      </c>
      <c r="BK66" s="163" t="s">
        <v>4175</v>
      </c>
      <c r="BL66" s="163" t="s">
        <v>4175</v>
      </c>
      <c r="BM66" s="163" t="s">
        <v>4175</v>
      </c>
      <c r="BN66" s="163" t="s">
        <v>4175</v>
      </c>
      <c r="BO66" s="163" t="s">
        <v>4175</v>
      </c>
      <c r="BP66" s="163" t="s">
        <v>4175</v>
      </c>
      <c r="BQ66" s="163" t="s">
        <v>4175</v>
      </c>
      <c r="BR66" s="163" t="s">
        <v>4175</v>
      </c>
      <c r="BS66" s="163" t="s">
        <v>4175</v>
      </c>
      <c r="BT66" s="163" t="s">
        <v>4175</v>
      </c>
      <c r="BU66" s="163" t="s">
        <v>4175</v>
      </c>
      <c r="BV66" s="163" t="s">
        <v>4175</v>
      </c>
      <c r="BW66" s="131" t="s">
        <v>4175</v>
      </c>
      <c r="BX66" s="244"/>
      <c r="BY66" s="220" t="e">
        <f t="shared" si="44"/>
        <v>#VALUE!</v>
      </c>
      <c r="BZ66" s="190" t="e">
        <f>IF(OR(BY66=0,$E$9=0),"-",ROUND(BY66/$E$9,3)*100)</f>
        <v>#VALUE!</v>
      </c>
    </row>
    <row r="67" spans="1:78" s="130" customFormat="1" ht="18.75" customHeight="1">
      <c r="A67" s="233">
        <f t="shared" si="41"/>
      </c>
      <c r="B67" s="234">
        <f t="shared" si="41"/>
      </c>
      <c r="C67" s="234">
        <f t="shared" si="41"/>
      </c>
      <c r="D67" s="1">
        <f t="shared" si="41"/>
      </c>
      <c r="E67" s="1">
        <f t="shared" si="41"/>
      </c>
      <c r="F67" s="229"/>
      <c r="G67" s="36"/>
      <c r="H67" s="163" t="s">
        <v>4175</v>
      </c>
      <c r="I67" s="225" t="s">
        <v>27</v>
      </c>
      <c r="J67" s="171" t="s">
        <v>4175</v>
      </c>
      <c r="K67" s="163" t="s">
        <v>4175</v>
      </c>
      <c r="L67" s="163" t="s">
        <v>4175</v>
      </c>
      <c r="M67" s="163" t="s">
        <v>4175</v>
      </c>
      <c r="N67" s="163" t="s">
        <v>4175</v>
      </c>
      <c r="O67" s="163" t="s">
        <v>4175</v>
      </c>
      <c r="P67" s="163" t="s">
        <v>4175</v>
      </c>
      <c r="Q67" s="163" t="s">
        <v>4175</v>
      </c>
      <c r="R67" s="163" t="s">
        <v>4175</v>
      </c>
      <c r="S67" s="163" t="s">
        <v>4175</v>
      </c>
      <c r="T67" s="163" t="s">
        <v>4175</v>
      </c>
      <c r="U67" s="163" t="s">
        <v>4175</v>
      </c>
      <c r="V67" s="163" t="s">
        <v>4175</v>
      </c>
      <c r="W67" s="163" t="s">
        <v>4175</v>
      </c>
      <c r="X67" s="163" t="s">
        <v>4175</v>
      </c>
      <c r="Y67" s="163" t="s">
        <v>4175</v>
      </c>
      <c r="Z67" s="163" t="s">
        <v>4175</v>
      </c>
      <c r="AA67" s="163" t="s">
        <v>4175</v>
      </c>
      <c r="AB67" s="163" t="s">
        <v>4175</v>
      </c>
      <c r="AC67" s="163" t="s">
        <v>4175</v>
      </c>
      <c r="AD67" s="163" t="s">
        <v>4175</v>
      </c>
      <c r="AE67" s="163" t="s">
        <v>4175</v>
      </c>
      <c r="AF67" s="163" t="s">
        <v>4175</v>
      </c>
      <c r="AG67" s="131" t="s">
        <v>4175</v>
      </c>
      <c r="AH67" s="171" t="s">
        <v>4175</v>
      </c>
      <c r="AI67" s="163" t="s">
        <v>4175</v>
      </c>
      <c r="AJ67" s="163" t="s">
        <v>4175</v>
      </c>
      <c r="AK67" s="163" t="s">
        <v>4175</v>
      </c>
      <c r="AL67" s="163" t="s">
        <v>4175</v>
      </c>
      <c r="AM67" s="163" t="s">
        <v>4175</v>
      </c>
      <c r="AN67" s="163" t="s">
        <v>4175</v>
      </c>
      <c r="AO67" s="163" t="s">
        <v>4175</v>
      </c>
      <c r="AP67" s="131" t="s">
        <v>4175</v>
      </c>
      <c r="AQ67" s="171" t="s">
        <v>4175</v>
      </c>
      <c r="AR67" s="163" t="s">
        <v>4175</v>
      </c>
      <c r="AS67" s="163" t="s">
        <v>4175</v>
      </c>
      <c r="AT67" s="163" t="s">
        <v>4175</v>
      </c>
      <c r="AU67" s="163" t="s">
        <v>4175</v>
      </c>
      <c r="AV67" s="131" t="s">
        <v>4175</v>
      </c>
      <c r="AW67" s="171" t="s">
        <v>4175</v>
      </c>
      <c r="AX67" s="163" t="s">
        <v>4175</v>
      </c>
      <c r="AY67" s="131" t="s">
        <v>4175</v>
      </c>
      <c r="AZ67" s="15"/>
      <c r="BA67" s="163" t="s">
        <v>4175</v>
      </c>
      <c r="BB67" s="885"/>
      <c r="BC67" s="36"/>
      <c r="BD67" s="1">
        <f>ROUNDDOWN(BB67*BC67,0)</f>
        <v>0</v>
      </c>
      <c r="BE67" s="36"/>
      <c r="BF67" s="163" t="s">
        <v>4175</v>
      </c>
      <c r="BG67" s="163" t="s">
        <v>4175</v>
      </c>
      <c r="BH67" s="171" t="s">
        <v>4175</v>
      </c>
      <c r="BI67" s="163" t="s">
        <v>4175</v>
      </c>
      <c r="BJ67" s="163" t="s">
        <v>4175</v>
      </c>
      <c r="BK67" s="163" t="s">
        <v>4175</v>
      </c>
      <c r="BL67" s="163" t="s">
        <v>4175</v>
      </c>
      <c r="BM67" s="163" t="s">
        <v>4175</v>
      </c>
      <c r="BN67" s="163" t="s">
        <v>4175</v>
      </c>
      <c r="BO67" s="163" t="s">
        <v>4175</v>
      </c>
      <c r="BP67" s="163" t="s">
        <v>4175</v>
      </c>
      <c r="BQ67" s="163" t="s">
        <v>4175</v>
      </c>
      <c r="BR67" s="163" t="s">
        <v>4175</v>
      </c>
      <c r="BS67" s="163" t="s">
        <v>4175</v>
      </c>
      <c r="BT67" s="163" t="s">
        <v>4175</v>
      </c>
      <c r="BU67" s="163" t="s">
        <v>4175</v>
      </c>
      <c r="BV67" s="163" t="s">
        <v>4175</v>
      </c>
      <c r="BW67" s="131" t="s">
        <v>4175</v>
      </c>
      <c r="BX67" s="244"/>
      <c r="BY67" s="220" t="e">
        <f t="shared" si="44"/>
        <v>#VALUE!</v>
      </c>
      <c r="BZ67" s="190" t="e">
        <f>IF(OR(BY67=0,$E$9=0),"-",ROUND(BY67/$E$9,3)*100)</f>
        <v>#VALUE!</v>
      </c>
    </row>
    <row r="68" spans="1:78" s="130" customFormat="1" ht="18.75" customHeight="1" thickBot="1">
      <c r="A68" s="235">
        <f t="shared" si="41"/>
      </c>
      <c r="B68" s="236">
        <f t="shared" si="41"/>
      </c>
      <c r="C68" s="236">
        <f t="shared" si="41"/>
      </c>
      <c r="D68" s="2">
        <f t="shared" si="41"/>
      </c>
      <c r="E68" s="2">
        <f t="shared" si="41"/>
      </c>
      <c r="F68" s="230"/>
      <c r="G68" s="48"/>
      <c r="H68" s="166" t="s">
        <v>4175</v>
      </c>
      <c r="I68" s="226" t="s">
        <v>27</v>
      </c>
      <c r="J68" s="172" t="s">
        <v>4175</v>
      </c>
      <c r="K68" s="166" t="s">
        <v>4175</v>
      </c>
      <c r="L68" s="166" t="s">
        <v>4175</v>
      </c>
      <c r="M68" s="166" t="s">
        <v>4175</v>
      </c>
      <c r="N68" s="166" t="s">
        <v>4175</v>
      </c>
      <c r="O68" s="166" t="s">
        <v>4175</v>
      </c>
      <c r="P68" s="166" t="s">
        <v>4175</v>
      </c>
      <c r="Q68" s="166" t="s">
        <v>4175</v>
      </c>
      <c r="R68" s="166" t="s">
        <v>4175</v>
      </c>
      <c r="S68" s="166" t="s">
        <v>4175</v>
      </c>
      <c r="T68" s="166" t="s">
        <v>4175</v>
      </c>
      <c r="U68" s="166" t="s">
        <v>4175</v>
      </c>
      <c r="V68" s="166" t="s">
        <v>4175</v>
      </c>
      <c r="W68" s="166" t="s">
        <v>4175</v>
      </c>
      <c r="X68" s="166" t="s">
        <v>4175</v>
      </c>
      <c r="Y68" s="166" t="s">
        <v>4175</v>
      </c>
      <c r="Z68" s="166" t="s">
        <v>4175</v>
      </c>
      <c r="AA68" s="166" t="s">
        <v>4175</v>
      </c>
      <c r="AB68" s="166" t="s">
        <v>4175</v>
      </c>
      <c r="AC68" s="166" t="s">
        <v>4175</v>
      </c>
      <c r="AD68" s="166" t="s">
        <v>4175</v>
      </c>
      <c r="AE68" s="166" t="s">
        <v>4175</v>
      </c>
      <c r="AF68" s="166" t="s">
        <v>4175</v>
      </c>
      <c r="AG68" s="136" t="s">
        <v>4175</v>
      </c>
      <c r="AH68" s="172" t="s">
        <v>4175</v>
      </c>
      <c r="AI68" s="166" t="s">
        <v>4175</v>
      </c>
      <c r="AJ68" s="166" t="s">
        <v>4175</v>
      </c>
      <c r="AK68" s="166" t="s">
        <v>4175</v>
      </c>
      <c r="AL68" s="166" t="s">
        <v>4175</v>
      </c>
      <c r="AM68" s="166" t="s">
        <v>4175</v>
      </c>
      <c r="AN68" s="166" t="s">
        <v>4175</v>
      </c>
      <c r="AO68" s="166" t="s">
        <v>4175</v>
      </c>
      <c r="AP68" s="136" t="s">
        <v>4175</v>
      </c>
      <c r="AQ68" s="172" t="s">
        <v>4175</v>
      </c>
      <c r="AR68" s="166" t="s">
        <v>4175</v>
      </c>
      <c r="AS68" s="166" t="s">
        <v>4175</v>
      </c>
      <c r="AT68" s="166" t="s">
        <v>4175</v>
      </c>
      <c r="AU68" s="166" t="s">
        <v>4175</v>
      </c>
      <c r="AV68" s="136" t="s">
        <v>4175</v>
      </c>
      <c r="AW68" s="172" t="s">
        <v>4175</v>
      </c>
      <c r="AX68" s="166" t="s">
        <v>4175</v>
      </c>
      <c r="AY68" s="136" t="s">
        <v>4175</v>
      </c>
      <c r="AZ68" s="16"/>
      <c r="BA68" s="166" t="s">
        <v>4175</v>
      </c>
      <c r="BB68" s="886"/>
      <c r="BC68" s="48"/>
      <c r="BD68" s="2">
        <f t="shared" si="42"/>
        <v>0</v>
      </c>
      <c r="BE68" s="48"/>
      <c r="BF68" s="166" t="s">
        <v>4175</v>
      </c>
      <c r="BG68" s="166" t="s">
        <v>4175</v>
      </c>
      <c r="BH68" s="172" t="s">
        <v>4175</v>
      </c>
      <c r="BI68" s="166" t="s">
        <v>4175</v>
      </c>
      <c r="BJ68" s="166" t="s">
        <v>4175</v>
      </c>
      <c r="BK68" s="166" t="s">
        <v>4175</v>
      </c>
      <c r="BL68" s="166" t="s">
        <v>4175</v>
      </c>
      <c r="BM68" s="166" t="s">
        <v>4175</v>
      </c>
      <c r="BN68" s="166" t="s">
        <v>4175</v>
      </c>
      <c r="BO68" s="166" t="s">
        <v>4175</v>
      </c>
      <c r="BP68" s="166" t="s">
        <v>4175</v>
      </c>
      <c r="BQ68" s="166" t="s">
        <v>4175</v>
      </c>
      <c r="BR68" s="166" t="s">
        <v>4175</v>
      </c>
      <c r="BS68" s="166" t="s">
        <v>4175</v>
      </c>
      <c r="BT68" s="166" t="s">
        <v>4175</v>
      </c>
      <c r="BU68" s="166" t="s">
        <v>4175</v>
      </c>
      <c r="BV68" s="166" t="s">
        <v>4175</v>
      </c>
      <c r="BW68" s="136" t="s">
        <v>4175</v>
      </c>
      <c r="BX68" s="245"/>
      <c r="BY68" s="221" t="e">
        <f t="shared" si="44"/>
        <v>#VALUE!</v>
      </c>
      <c r="BZ68" s="223" t="e">
        <f t="shared" si="43"/>
        <v>#VALUE!</v>
      </c>
    </row>
    <row r="69" spans="1:78" s="75" customFormat="1" ht="18.75" customHeight="1">
      <c r="A69" s="173"/>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row>
  </sheetData>
  <sheetProtection password="ED99" sheet="1"/>
  <mergeCells count="121">
    <mergeCell ref="BT52:BT53"/>
    <mergeCell ref="AZ52:AZ53"/>
    <mergeCell ref="BA52:BA53"/>
    <mergeCell ref="BF52:BF53"/>
    <mergeCell ref="BH52:BH53"/>
    <mergeCell ref="BI52:BI53"/>
    <mergeCell ref="BJ52:BJ53"/>
    <mergeCell ref="AQ52:AQ53"/>
    <mergeCell ref="AR52:AR53"/>
    <mergeCell ref="AS52:AS53"/>
    <mergeCell ref="AT52:AT53"/>
    <mergeCell ref="AU52:AU53"/>
    <mergeCell ref="AV52:AV53"/>
    <mergeCell ref="AK52:AK53"/>
    <mergeCell ref="AL52:AL53"/>
    <mergeCell ref="AM52:AM53"/>
    <mergeCell ref="AN52:AN53"/>
    <mergeCell ref="AO52:AO53"/>
    <mergeCell ref="AP52:AP53"/>
    <mergeCell ref="AE52:AE53"/>
    <mergeCell ref="AF52:AF53"/>
    <mergeCell ref="AG52:AG53"/>
    <mergeCell ref="AH52:AH53"/>
    <mergeCell ref="AI52:AI53"/>
    <mergeCell ref="AJ52:AJ53"/>
    <mergeCell ref="Y52:Y53"/>
    <mergeCell ref="Z52:Z53"/>
    <mergeCell ref="AA52:AA53"/>
    <mergeCell ref="AB52:AB53"/>
    <mergeCell ref="AC52:AC53"/>
    <mergeCell ref="AD52:AD53"/>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A52:A53"/>
    <mergeCell ref="B52:B53"/>
    <mergeCell ref="C52:C53"/>
    <mergeCell ref="D52:D53"/>
    <mergeCell ref="E52:E53"/>
    <mergeCell ref="F52:F53"/>
    <mergeCell ref="BZ27:BZ28"/>
    <mergeCell ref="BK52:BK53"/>
    <mergeCell ref="BL52:BL53"/>
    <mergeCell ref="BM52:BM53"/>
    <mergeCell ref="BN52:BN53"/>
    <mergeCell ref="BU52:BU53"/>
    <mergeCell ref="BV52:BV53"/>
    <mergeCell ref="BW52:BW53"/>
    <mergeCell ref="BZ52:BZ53"/>
    <mergeCell ref="BO52:BO53"/>
    <mergeCell ref="BR27:BR28"/>
    <mergeCell ref="BS27:BS28"/>
    <mergeCell ref="BT27:BT28"/>
    <mergeCell ref="BU27:BU28"/>
    <mergeCell ref="BV27:BV28"/>
    <mergeCell ref="BG52:BG53"/>
    <mergeCell ref="BP52:BP53"/>
    <mergeCell ref="BQ52:BQ53"/>
    <mergeCell ref="BR52:BR53"/>
    <mergeCell ref="BS52:BS53"/>
    <mergeCell ref="BL27:BL28"/>
    <mergeCell ref="BM27:BM28"/>
    <mergeCell ref="BN27:BN28"/>
    <mergeCell ref="BO27:BO28"/>
    <mergeCell ref="BP27:BP28"/>
    <mergeCell ref="BQ27:BQ28"/>
    <mergeCell ref="AH27:AH28"/>
    <mergeCell ref="BZ7:BZ8"/>
    <mergeCell ref="BA7:BA8"/>
    <mergeCell ref="BV7:BV8"/>
    <mergeCell ref="AZ7:AZ8"/>
    <mergeCell ref="AJ27:AJ28"/>
    <mergeCell ref="AV27:AV28"/>
    <mergeCell ref="AZ27:AZ28"/>
    <mergeCell ref="BA27:BA28"/>
    <mergeCell ref="BK27:BK28"/>
    <mergeCell ref="AH7:AH8"/>
    <mergeCell ref="A27:A28"/>
    <mergeCell ref="B27:B28"/>
    <mergeCell ref="C27:C28"/>
    <mergeCell ref="D27:D28"/>
    <mergeCell ref="E27:E28"/>
    <mergeCell ref="F27:F28"/>
    <mergeCell ref="AE27:AE28"/>
    <mergeCell ref="AF27:AF28"/>
    <mergeCell ref="AG27:AG28"/>
    <mergeCell ref="F7:F8"/>
    <mergeCell ref="G27:G28"/>
    <mergeCell ref="H27:H28"/>
    <mergeCell ref="I27:I28"/>
    <mergeCell ref="AK7:AK8"/>
    <mergeCell ref="G7:G8"/>
    <mergeCell ref="H7:H8"/>
    <mergeCell ref="I7:I8"/>
    <mergeCell ref="AE7:AE8"/>
    <mergeCell ref="AG7:AG8"/>
    <mergeCell ref="AW7:AY7"/>
    <mergeCell ref="AW27:AY27"/>
    <mergeCell ref="AW52:AW53"/>
    <mergeCell ref="AX52:AX53"/>
    <mergeCell ref="AY52:AY53"/>
    <mergeCell ref="A7:A8"/>
    <mergeCell ref="B7:B8"/>
    <mergeCell ref="C7:C8"/>
    <mergeCell ref="D7:D8"/>
    <mergeCell ref="E7:E8"/>
  </mergeCells>
  <conditionalFormatting sqref="AC29:AC48 AC9:AC23">
    <cfRule type="expression" priority="11" dxfId="1" stopIfTrue="1">
      <formula>OR($H9=3)</formula>
    </cfRule>
  </conditionalFormatting>
  <conditionalFormatting sqref="U29:V48 AQ29:AR48 AT29:AU48 N9:N23 U9:V23 AQ9:AR23 AT9:AV23">
    <cfRule type="expression" priority="10" dxfId="1" stopIfTrue="1">
      <formula>OR($H9=2,$H9=3)</formula>
    </cfRule>
  </conditionalFormatting>
  <conditionalFormatting sqref="AZ29:BC48 BE29:BF48 AZ9:BC23 BE9:BF23">
    <cfRule type="expression" priority="14" dxfId="1" stopIfTrue="1">
      <formula>OR($H9=1,$H9=2)</formula>
    </cfRule>
  </conditionalFormatting>
  <conditionalFormatting sqref="BH29:BJ48 BV29:BV48 BI9:BL23 BN9:BO23 BQ9:BV23">
    <cfRule type="expression" priority="15" dxfId="1" stopIfTrue="1">
      <formula>OR($H9=2,$H9=3)</formula>
    </cfRule>
  </conditionalFormatting>
  <conditionalFormatting sqref="AK29:AK48 AJ9:AJ23">
    <cfRule type="expression" priority="12" dxfId="1" stopIfTrue="1">
      <formula>OR($G9="④",$G9="⑫")</formula>
    </cfRule>
  </conditionalFormatting>
  <conditionalFormatting sqref="AL29:AM48 AL9:AM23">
    <cfRule type="expression" priority="13" dxfId="1" stopIfTrue="1">
      <formula>OR($G9="⑫")</formula>
    </cfRule>
  </conditionalFormatting>
  <conditionalFormatting sqref="AA9:AB23 AA29:AB48">
    <cfRule type="expression" priority="1" dxfId="0" stopIfTrue="1">
      <formula>OR($H9=1,$H9=2)</formula>
    </cfRule>
  </conditionalFormatting>
  <dataValidations count="6">
    <dataValidation type="list" allowBlank="1" showInputMessage="1" showErrorMessage="1" sqref="AZ54:AZ68 AZ9:BA23 AZ29:BA48">
      <formula1>"有,無"</formula1>
    </dataValidation>
    <dataValidation type="list" allowBlank="1" showInputMessage="1" showErrorMessage="1" sqref="H29:H48 H9:H23">
      <formula1>"1,2,3"</formula1>
    </dataValidation>
    <dataValidation type="list" allowBlank="1" showInputMessage="1" showErrorMessage="1" sqref="G29:G48 G9:G23">
      <formula1>"①,②,③,④,⑤,⑥,⑦,⑧,⑨,⑩,⑪,⑫,⑬,⑭"</formula1>
    </dataValidation>
    <dataValidation type="list" allowBlank="1" showInputMessage="1" showErrorMessage="1" sqref="D9">
      <formula1>"1,2,3,4,5,6,7"</formula1>
    </dataValidation>
    <dataValidation type="textLength" operator="equal" allowBlank="1" showInputMessage="1" showErrorMessage="1" sqref="A9">
      <formula1>6</formula1>
    </dataValidation>
    <dataValidation type="list" allowBlank="1" showInputMessage="1" showErrorMessage="1" sqref="G54:G68">
      <formula1>"①,②,③,④,⑤,⑥,⑦,⑧,⑨,⑩"</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landscape" paperSize="8" scale="59" r:id="rId3"/>
  <colBreaks count="2" manualBreakCount="2">
    <brk id="33" max="65535" man="1"/>
    <brk id="51" max="6553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view="pageBreakPreview" zoomScaleSheetLayoutView="100" zoomScalePageLayoutView="0" workbookViewId="0" topLeftCell="A1">
      <selection activeCell="B5" sqref="B5"/>
    </sheetView>
  </sheetViews>
  <sheetFormatPr defaultColWidth="2.625" defaultRowHeight="13.5" customHeight="1"/>
  <cols>
    <col min="1" max="2" width="2.625" style="80" customWidth="1"/>
    <col min="3" max="3" width="20.75390625" style="80" customWidth="1"/>
    <col min="4" max="4" width="2.625" style="80" customWidth="1"/>
    <col min="5" max="5" width="5.125" style="80" customWidth="1"/>
    <col min="6" max="6" width="23.25390625" style="80" customWidth="1"/>
    <col min="7" max="7" width="8.25390625" style="80" customWidth="1"/>
    <col min="8" max="12" width="13.125" style="80" customWidth="1"/>
    <col min="13" max="13" width="12.875" style="80" customWidth="1"/>
    <col min="14" max="14" width="3.625" style="80" customWidth="1"/>
    <col min="15" max="15" width="24.375" style="80" customWidth="1"/>
    <col min="16" max="16384" width="2.625" style="80" customWidth="1"/>
  </cols>
  <sheetData>
    <row r="1" spans="1:3" ht="13.5" customHeight="1">
      <c r="A1" s="392" t="str">
        <f>'２①②③、３②（再掲）、４②③'!A1</f>
        <v>Ver 1.0.0</v>
      </c>
      <c r="B1" s="417"/>
      <c r="C1" s="393"/>
    </row>
    <row r="2" spans="2:7" ht="13.5" customHeight="1" thickBot="1">
      <c r="B2" s="1092" t="s">
        <v>4273</v>
      </c>
      <c r="C2" s="1093"/>
      <c r="D2" s="1093"/>
      <c r="E2" s="1093"/>
      <c r="F2" s="1094"/>
      <c r="G2" s="720" t="str">
        <f>A1</f>
        <v>Ver 1.0.0</v>
      </c>
    </row>
    <row r="3" spans="2:14" ht="13.5" customHeight="1" thickBot="1">
      <c r="B3" s="1095"/>
      <c r="C3" s="1096"/>
      <c r="D3" s="1096"/>
      <c r="E3" s="1096"/>
      <c r="F3" s="1097"/>
      <c r="H3" s="719" t="s">
        <v>24</v>
      </c>
      <c r="I3" s="718"/>
      <c r="J3" s="1098" t="s">
        <v>3960</v>
      </c>
      <c r="K3" s="1099"/>
      <c r="L3" s="1100"/>
      <c r="M3" s="1101"/>
      <c r="N3" s="717"/>
    </row>
    <row r="4" ht="13.5" customHeight="1">
      <c r="M4" s="716" t="s">
        <v>3749</v>
      </c>
    </row>
    <row r="5" ht="13.5" customHeight="1">
      <c r="N5" s="716"/>
    </row>
    <row r="6" spans="3:14" ht="13.5" customHeight="1">
      <c r="C6" s="1102" t="s">
        <v>6</v>
      </c>
      <c r="D6" s="1104" t="s">
        <v>4065</v>
      </c>
      <c r="E6" s="715"/>
      <c r="F6" s="1106" t="s">
        <v>4064</v>
      </c>
      <c r="G6" s="714"/>
      <c r="H6" s="1106" t="s">
        <v>4063</v>
      </c>
      <c r="I6" s="1108" t="s">
        <v>4062</v>
      </c>
      <c r="J6" s="1110" t="s">
        <v>4061</v>
      </c>
      <c r="K6" s="1110" t="s">
        <v>4060</v>
      </c>
      <c r="L6" s="1117" t="s">
        <v>4059</v>
      </c>
      <c r="M6" s="1117" t="s">
        <v>4058</v>
      </c>
      <c r="N6" s="711"/>
    </row>
    <row r="7" spans="3:15" ht="13.5" customHeight="1" thickBot="1">
      <c r="C7" s="1103"/>
      <c r="D7" s="1105"/>
      <c r="E7" s="713" t="s">
        <v>4057</v>
      </c>
      <c r="F7" s="1107"/>
      <c r="G7" s="712" t="s">
        <v>4056</v>
      </c>
      <c r="H7" s="1107"/>
      <c r="I7" s="1109"/>
      <c r="J7" s="1111"/>
      <c r="K7" s="1111"/>
      <c r="L7" s="1118"/>
      <c r="M7" s="1118"/>
      <c r="N7" s="711"/>
      <c r="O7" s="710" t="s">
        <v>4055</v>
      </c>
    </row>
    <row r="8" spans="1:15" ht="13.5" customHeight="1" thickTop="1">
      <c r="A8" s="1119">
        <v>1</v>
      </c>
      <c r="C8" s="1120"/>
      <c r="D8" s="1113"/>
      <c r="E8" s="709"/>
      <c r="F8" s="708"/>
      <c r="G8" s="707"/>
      <c r="H8" s="706"/>
      <c r="I8" s="697"/>
      <c r="J8" s="698">
        <f aca="true" t="shared" si="0" ref="J8:J15">IF(H8-I8&gt;0,H8-I8,0)</f>
        <v>0</v>
      </c>
      <c r="K8" s="697"/>
      <c r="L8" s="696" t="str">
        <f aca="true" t="shared" si="1" ref="L8:L15">IF(OR(E8="未売出",K8=0),"-",IF(K8=0,J8,MIN(J8:K8)))</f>
        <v>-</v>
      </c>
      <c r="M8" s="696">
        <f aca="true" t="shared" si="2" ref="M8:M15">IF($D$8="非適","-",IF(E8="未売出",K8,IF(K8&gt;J8,K8-J8,0)))</f>
        <v>0</v>
      </c>
      <c r="N8" s="681"/>
      <c r="O8" s="686">
        <f aca="true" t="shared" si="3" ref="O8:O43">IF(F8=0,"",IF(OR(I8=0,K8=0),"(2)、(4)欄が未入力です。",""))</f>
      </c>
    </row>
    <row r="9" spans="1:15" ht="13.5" customHeight="1">
      <c r="A9" s="1119"/>
      <c r="B9" s="685"/>
      <c r="C9" s="1121"/>
      <c r="D9" s="1113"/>
      <c r="E9" s="693"/>
      <c r="F9" s="692"/>
      <c r="G9" s="707"/>
      <c r="H9" s="690"/>
      <c r="I9" s="688"/>
      <c r="J9" s="695">
        <f t="shared" si="0"/>
        <v>0</v>
      </c>
      <c r="K9" s="688"/>
      <c r="L9" s="694" t="str">
        <f t="shared" si="1"/>
        <v>-</v>
      </c>
      <c r="M9" s="694">
        <f t="shared" si="2"/>
        <v>0</v>
      </c>
      <c r="N9" s="681"/>
      <c r="O9" s="686">
        <f t="shared" si="3"/>
      </c>
    </row>
    <row r="10" spans="1:15" ht="13.5" customHeight="1">
      <c r="A10" s="1119"/>
      <c r="B10" s="685"/>
      <c r="C10" s="1121"/>
      <c r="D10" s="1113"/>
      <c r="E10" s="693"/>
      <c r="F10" s="692"/>
      <c r="G10" s="707"/>
      <c r="H10" s="690"/>
      <c r="I10" s="688"/>
      <c r="J10" s="695">
        <f t="shared" si="0"/>
        <v>0</v>
      </c>
      <c r="K10" s="688"/>
      <c r="L10" s="694" t="str">
        <f t="shared" si="1"/>
        <v>-</v>
      </c>
      <c r="M10" s="694">
        <f t="shared" si="2"/>
        <v>0</v>
      </c>
      <c r="N10" s="681"/>
      <c r="O10" s="686">
        <f t="shared" si="3"/>
      </c>
    </row>
    <row r="11" spans="1:15" ht="13.5" customHeight="1">
      <c r="A11" s="1119"/>
      <c r="B11" s="685"/>
      <c r="C11" s="1121"/>
      <c r="D11" s="1113"/>
      <c r="E11" s="693"/>
      <c r="F11" s="692"/>
      <c r="G11" s="707"/>
      <c r="H11" s="690"/>
      <c r="I11" s="688"/>
      <c r="J11" s="695">
        <f t="shared" si="0"/>
        <v>0</v>
      </c>
      <c r="K11" s="688"/>
      <c r="L11" s="694" t="str">
        <f t="shared" si="1"/>
        <v>-</v>
      </c>
      <c r="M11" s="694">
        <f t="shared" si="2"/>
        <v>0</v>
      </c>
      <c r="N11" s="681"/>
      <c r="O11" s="686">
        <f t="shared" si="3"/>
      </c>
    </row>
    <row r="12" spans="1:15" ht="13.5" customHeight="1">
      <c r="A12" s="1119"/>
      <c r="B12" s="685"/>
      <c r="C12" s="1121"/>
      <c r="D12" s="1113"/>
      <c r="E12" s="693"/>
      <c r="F12" s="692"/>
      <c r="G12" s="707"/>
      <c r="H12" s="690"/>
      <c r="I12" s="688"/>
      <c r="J12" s="695">
        <f t="shared" si="0"/>
        <v>0</v>
      </c>
      <c r="K12" s="688"/>
      <c r="L12" s="694" t="str">
        <f t="shared" si="1"/>
        <v>-</v>
      </c>
      <c r="M12" s="694">
        <f t="shared" si="2"/>
        <v>0</v>
      </c>
      <c r="N12" s="681"/>
      <c r="O12" s="686">
        <f t="shared" si="3"/>
      </c>
    </row>
    <row r="13" spans="1:15" ht="13.5" customHeight="1">
      <c r="A13" s="1119"/>
      <c r="B13" s="685"/>
      <c r="C13" s="1121"/>
      <c r="D13" s="1113"/>
      <c r="E13" s="693"/>
      <c r="F13" s="692"/>
      <c r="G13" s="707"/>
      <c r="H13" s="690"/>
      <c r="I13" s="688"/>
      <c r="J13" s="695">
        <f t="shared" si="0"/>
        <v>0</v>
      </c>
      <c r="K13" s="688"/>
      <c r="L13" s="694" t="str">
        <f t="shared" si="1"/>
        <v>-</v>
      </c>
      <c r="M13" s="694">
        <f t="shared" si="2"/>
        <v>0</v>
      </c>
      <c r="N13" s="681"/>
      <c r="O13" s="686">
        <f t="shared" si="3"/>
      </c>
    </row>
    <row r="14" spans="1:15" ht="13.5" customHeight="1">
      <c r="A14" s="1119"/>
      <c r="B14" s="685"/>
      <c r="C14" s="1121"/>
      <c r="D14" s="1113"/>
      <c r="E14" s="693"/>
      <c r="F14" s="692"/>
      <c r="G14" s="707"/>
      <c r="H14" s="690"/>
      <c r="I14" s="688"/>
      <c r="J14" s="695">
        <f t="shared" si="0"/>
        <v>0</v>
      </c>
      <c r="K14" s="688"/>
      <c r="L14" s="694" t="str">
        <f t="shared" si="1"/>
        <v>-</v>
      </c>
      <c r="M14" s="694">
        <f t="shared" si="2"/>
        <v>0</v>
      </c>
      <c r="N14" s="681"/>
      <c r="O14" s="686">
        <f t="shared" si="3"/>
      </c>
    </row>
    <row r="15" spans="1:15" ht="13.5" customHeight="1">
      <c r="A15" s="1119"/>
      <c r="B15" s="685"/>
      <c r="C15" s="1121"/>
      <c r="D15" s="1113"/>
      <c r="E15" s="693"/>
      <c r="F15" s="692"/>
      <c r="G15" s="707"/>
      <c r="H15" s="690"/>
      <c r="I15" s="690"/>
      <c r="J15" s="689">
        <f t="shared" si="0"/>
        <v>0</v>
      </c>
      <c r="K15" s="688"/>
      <c r="L15" s="687" t="str">
        <f t="shared" si="1"/>
        <v>-</v>
      </c>
      <c r="M15" s="687">
        <f t="shared" si="2"/>
        <v>0</v>
      </c>
      <c r="N15" s="681"/>
      <c r="O15" s="686">
        <f t="shared" si="3"/>
      </c>
    </row>
    <row r="16" spans="1:15" ht="13.5" customHeight="1">
      <c r="A16" s="1119"/>
      <c r="B16" s="685"/>
      <c r="C16" s="1122"/>
      <c r="D16" s="1114"/>
      <c r="E16" s="1115"/>
      <c r="F16" s="1116"/>
      <c r="G16" s="684" t="s">
        <v>15</v>
      </c>
      <c r="H16" s="683">
        <f>SUM(H8:H15)</f>
        <v>0</v>
      </c>
      <c r="I16" s="683">
        <f>SUM(I8:I15)</f>
        <v>0</v>
      </c>
      <c r="J16" s="683">
        <f>SUM(J8:J15)</f>
        <v>0</v>
      </c>
      <c r="K16" s="683">
        <f>SUM(K8:K15)</f>
        <v>0</v>
      </c>
      <c r="L16" s="682">
        <f>SUM(L8:L15)</f>
        <v>0</v>
      </c>
      <c r="M16" s="682">
        <f>IF($D$8="非適","-",SUM(M8:M15))</f>
        <v>0</v>
      </c>
      <c r="N16" s="681"/>
      <c r="O16" s="80">
        <f t="shared" si="3"/>
      </c>
    </row>
    <row r="17" spans="1:15" ht="13.5" customHeight="1">
      <c r="A17" s="1119">
        <v>2</v>
      </c>
      <c r="B17" s="685"/>
      <c r="C17" s="1124"/>
      <c r="D17" s="1112"/>
      <c r="E17" s="705"/>
      <c r="F17" s="702"/>
      <c r="G17" s="701"/>
      <c r="H17" s="706"/>
      <c r="I17" s="697"/>
      <c r="J17" s="698">
        <f aca="true" t="shared" si="4" ref="J17:J24">IF(H17-I17&gt;0,H17-I17,0)</f>
        <v>0</v>
      </c>
      <c r="K17" s="697"/>
      <c r="L17" s="696" t="str">
        <f aca="true" t="shared" si="5" ref="L17:L24">IF(OR(E17="未売出",K17=0),"-",IF(K17=0,J17,MIN(J17:K17)))</f>
        <v>-</v>
      </c>
      <c r="M17" s="696">
        <f aca="true" t="shared" si="6" ref="M17:M24">IF($D$17="非適","-",IF(E17="未売出",K17,IF(K17&gt;J17,K17-J17,0)))</f>
        <v>0</v>
      </c>
      <c r="N17" s="681"/>
      <c r="O17" s="686">
        <f t="shared" si="3"/>
      </c>
    </row>
    <row r="18" spans="1:15" ht="13.5" customHeight="1">
      <c r="A18" s="1119"/>
      <c r="B18" s="685"/>
      <c r="C18" s="1121"/>
      <c r="D18" s="1113"/>
      <c r="E18" s="693"/>
      <c r="F18" s="692"/>
      <c r="G18" s="691"/>
      <c r="H18" s="690"/>
      <c r="I18" s="688"/>
      <c r="J18" s="695">
        <f t="shared" si="4"/>
        <v>0</v>
      </c>
      <c r="K18" s="688"/>
      <c r="L18" s="694" t="str">
        <f t="shared" si="5"/>
        <v>-</v>
      </c>
      <c r="M18" s="694">
        <f t="shared" si="6"/>
        <v>0</v>
      </c>
      <c r="N18" s="681"/>
      <c r="O18" s="686">
        <f t="shared" si="3"/>
      </c>
    </row>
    <row r="19" spans="1:15" ht="13.5" customHeight="1">
      <c r="A19" s="1119"/>
      <c r="B19" s="685"/>
      <c r="C19" s="1121"/>
      <c r="D19" s="1113"/>
      <c r="E19" s="693"/>
      <c r="F19" s="692"/>
      <c r="G19" s="691"/>
      <c r="H19" s="690"/>
      <c r="I19" s="688"/>
      <c r="J19" s="695">
        <f t="shared" si="4"/>
        <v>0</v>
      </c>
      <c r="K19" s="688"/>
      <c r="L19" s="694" t="str">
        <f t="shared" si="5"/>
        <v>-</v>
      </c>
      <c r="M19" s="694">
        <f t="shared" si="6"/>
        <v>0</v>
      </c>
      <c r="N19" s="681"/>
      <c r="O19" s="686">
        <f t="shared" si="3"/>
      </c>
    </row>
    <row r="20" spans="1:15" ht="13.5" customHeight="1">
      <c r="A20" s="1119"/>
      <c r="B20" s="685"/>
      <c r="C20" s="1121"/>
      <c r="D20" s="1113"/>
      <c r="E20" s="693"/>
      <c r="F20" s="692"/>
      <c r="G20" s="691"/>
      <c r="H20" s="690"/>
      <c r="I20" s="688"/>
      <c r="J20" s="695">
        <f t="shared" si="4"/>
        <v>0</v>
      </c>
      <c r="K20" s="688"/>
      <c r="L20" s="694" t="str">
        <f t="shared" si="5"/>
        <v>-</v>
      </c>
      <c r="M20" s="694">
        <f t="shared" si="6"/>
        <v>0</v>
      </c>
      <c r="N20" s="681"/>
      <c r="O20" s="686">
        <f t="shared" si="3"/>
      </c>
    </row>
    <row r="21" spans="1:15" ht="13.5" customHeight="1">
      <c r="A21" s="1119"/>
      <c r="B21" s="685"/>
      <c r="C21" s="1121"/>
      <c r="D21" s="1113"/>
      <c r="E21" s="693"/>
      <c r="F21" s="692"/>
      <c r="G21" s="691"/>
      <c r="H21" s="690"/>
      <c r="I21" s="688"/>
      <c r="J21" s="695">
        <f t="shared" si="4"/>
        <v>0</v>
      </c>
      <c r="K21" s="688"/>
      <c r="L21" s="694" t="str">
        <f t="shared" si="5"/>
        <v>-</v>
      </c>
      <c r="M21" s="694">
        <f t="shared" si="6"/>
        <v>0</v>
      </c>
      <c r="N21" s="681"/>
      <c r="O21" s="686">
        <f t="shared" si="3"/>
      </c>
    </row>
    <row r="22" spans="1:15" ht="13.5" customHeight="1">
      <c r="A22" s="1119"/>
      <c r="B22" s="685"/>
      <c r="C22" s="1121"/>
      <c r="D22" s="1113"/>
      <c r="E22" s="693"/>
      <c r="F22" s="692"/>
      <c r="G22" s="691"/>
      <c r="H22" s="690"/>
      <c r="I22" s="688"/>
      <c r="J22" s="695">
        <f t="shared" si="4"/>
        <v>0</v>
      </c>
      <c r="K22" s="688"/>
      <c r="L22" s="694" t="str">
        <f t="shared" si="5"/>
        <v>-</v>
      </c>
      <c r="M22" s="694">
        <f t="shared" si="6"/>
        <v>0</v>
      </c>
      <c r="N22" s="681"/>
      <c r="O22" s="686">
        <f t="shared" si="3"/>
      </c>
    </row>
    <row r="23" spans="1:15" ht="13.5" customHeight="1">
      <c r="A23" s="1119"/>
      <c r="B23" s="685"/>
      <c r="C23" s="1121"/>
      <c r="D23" s="1113"/>
      <c r="E23" s="693"/>
      <c r="F23" s="692"/>
      <c r="G23" s="691"/>
      <c r="H23" s="690"/>
      <c r="I23" s="688"/>
      <c r="J23" s="695">
        <f t="shared" si="4"/>
        <v>0</v>
      </c>
      <c r="K23" s="688"/>
      <c r="L23" s="694" t="str">
        <f t="shared" si="5"/>
        <v>-</v>
      </c>
      <c r="M23" s="694">
        <f t="shared" si="6"/>
        <v>0</v>
      </c>
      <c r="N23" s="681"/>
      <c r="O23" s="686">
        <f t="shared" si="3"/>
      </c>
    </row>
    <row r="24" spans="1:15" ht="13.5" customHeight="1">
      <c r="A24" s="1119"/>
      <c r="B24" s="685"/>
      <c r="C24" s="1121"/>
      <c r="D24" s="1113"/>
      <c r="E24" s="693"/>
      <c r="F24" s="692"/>
      <c r="G24" s="691"/>
      <c r="H24" s="690"/>
      <c r="I24" s="690"/>
      <c r="J24" s="689">
        <f t="shared" si="4"/>
        <v>0</v>
      </c>
      <c r="K24" s="688"/>
      <c r="L24" s="687" t="str">
        <f t="shared" si="5"/>
        <v>-</v>
      </c>
      <c r="M24" s="687">
        <f t="shared" si="6"/>
        <v>0</v>
      </c>
      <c r="N24" s="681"/>
      <c r="O24" s="686">
        <f t="shared" si="3"/>
      </c>
    </row>
    <row r="25" spans="1:15" ht="13.5" customHeight="1">
      <c r="A25" s="1119"/>
      <c r="B25" s="685"/>
      <c r="C25" s="1123"/>
      <c r="D25" s="1114"/>
      <c r="E25" s="1115"/>
      <c r="F25" s="1116"/>
      <c r="G25" s="684" t="s">
        <v>15</v>
      </c>
      <c r="H25" s="683">
        <f>SUM(H17:H24)</f>
        <v>0</v>
      </c>
      <c r="I25" s="683">
        <f>SUM(I17:I24)</f>
        <v>0</v>
      </c>
      <c r="J25" s="683">
        <f>SUM(J17:J24)</f>
        <v>0</v>
      </c>
      <c r="K25" s="683">
        <f>SUM(K17:K24)</f>
        <v>0</v>
      </c>
      <c r="L25" s="682">
        <f>SUM(L17:L24)</f>
        <v>0</v>
      </c>
      <c r="M25" s="682">
        <f>IF($D$17="非適","-",SUM(M17:M24))</f>
        <v>0</v>
      </c>
      <c r="N25" s="681"/>
      <c r="O25" s="80">
        <f t="shared" si="3"/>
      </c>
    </row>
    <row r="26" spans="1:15" ht="13.5" customHeight="1">
      <c r="A26" s="1119">
        <v>3</v>
      </c>
      <c r="C26" s="1124"/>
      <c r="D26" s="1112"/>
      <c r="E26" s="705"/>
      <c r="F26" s="702"/>
      <c r="G26" s="701"/>
      <c r="H26" s="700"/>
      <c r="I26" s="699"/>
      <c r="J26" s="704">
        <f aca="true" t="shared" si="7" ref="J26:J33">IF(H26-I26&gt;0,H26-I26,0)</f>
        <v>0</v>
      </c>
      <c r="K26" s="697"/>
      <c r="L26" s="696" t="str">
        <f aca="true" t="shared" si="8" ref="L26:L33">IF(OR(E26="未売出",K26=0),"-",IF(K26=0,J26,MIN(J26:K26)))</f>
        <v>-</v>
      </c>
      <c r="M26" s="696">
        <f aca="true" t="shared" si="9" ref="M26:M33">IF($D$26="非適","-",IF(E26="未売出",K26,IF(K26&gt;J26,K26-J26,0)))</f>
        <v>0</v>
      </c>
      <c r="N26" s="681"/>
      <c r="O26" s="686">
        <f t="shared" si="3"/>
      </c>
    </row>
    <row r="27" spans="1:15" ht="13.5" customHeight="1">
      <c r="A27" s="1119"/>
      <c r="C27" s="1121"/>
      <c r="D27" s="1113"/>
      <c r="E27" s="693"/>
      <c r="F27" s="692"/>
      <c r="G27" s="691"/>
      <c r="H27" s="690"/>
      <c r="I27" s="688"/>
      <c r="J27" s="695">
        <f t="shared" si="7"/>
        <v>0</v>
      </c>
      <c r="K27" s="688"/>
      <c r="L27" s="694" t="str">
        <f t="shared" si="8"/>
        <v>-</v>
      </c>
      <c r="M27" s="694">
        <f t="shared" si="9"/>
        <v>0</v>
      </c>
      <c r="N27" s="681"/>
      <c r="O27" s="686">
        <f t="shared" si="3"/>
      </c>
    </row>
    <row r="28" spans="1:15" ht="13.5" customHeight="1">
      <c r="A28" s="1119"/>
      <c r="B28" s="685"/>
      <c r="C28" s="1121"/>
      <c r="D28" s="1113"/>
      <c r="E28" s="693"/>
      <c r="F28" s="692"/>
      <c r="G28" s="691"/>
      <c r="H28" s="690"/>
      <c r="I28" s="688"/>
      <c r="J28" s="695">
        <f t="shared" si="7"/>
        <v>0</v>
      </c>
      <c r="K28" s="688"/>
      <c r="L28" s="694" t="str">
        <f t="shared" si="8"/>
        <v>-</v>
      </c>
      <c r="M28" s="694">
        <f t="shared" si="9"/>
        <v>0</v>
      </c>
      <c r="N28" s="681"/>
      <c r="O28" s="686">
        <f t="shared" si="3"/>
      </c>
    </row>
    <row r="29" spans="1:15" ht="13.5" customHeight="1">
      <c r="A29" s="1119"/>
      <c r="B29" s="685"/>
      <c r="C29" s="1121"/>
      <c r="D29" s="1113"/>
      <c r="E29" s="693"/>
      <c r="F29" s="692"/>
      <c r="G29" s="691"/>
      <c r="H29" s="690"/>
      <c r="I29" s="688"/>
      <c r="J29" s="695">
        <f t="shared" si="7"/>
        <v>0</v>
      </c>
      <c r="K29" s="688"/>
      <c r="L29" s="694" t="str">
        <f t="shared" si="8"/>
        <v>-</v>
      </c>
      <c r="M29" s="694">
        <f t="shared" si="9"/>
        <v>0</v>
      </c>
      <c r="N29" s="681"/>
      <c r="O29" s="686">
        <f t="shared" si="3"/>
      </c>
    </row>
    <row r="30" spans="1:15" ht="13.5" customHeight="1">
      <c r="A30" s="1119"/>
      <c r="B30" s="685"/>
      <c r="C30" s="1121"/>
      <c r="D30" s="1113"/>
      <c r="E30" s="693"/>
      <c r="F30" s="692"/>
      <c r="G30" s="691"/>
      <c r="H30" s="690"/>
      <c r="I30" s="688"/>
      <c r="J30" s="695">
        <f t="shared" si="7"/>
        <v>0</v>
      </c>
      <c r="K30" s="688"/>
      <c r="L30" s="694" t="str">
        <f t="shared" si="8"/>
        <v>-</v>
      </c>
      <c r="M30" s="694">
        <f t="shared" si="9"/>
        <v>0</v>
      </c>
      <c r="N30" s="681"/>
      <c r="O30" s="686">
        <f t="shared" si="3"/>
      </c>
    </row>
    <row r="31" spans="1:15" ht="13.5" customHeight="1">
      <c r="A31" s="1119"/>
      <c r="B31" s="685"/>
      <c r="C31" s="1121"/>
      <c r="D31" s="1113"/>
      <c r="E31" s="693"/>
      <c r="F31" s="692"/>
      <c r="G31" s="691"/>
      <c r="H31" s="690"/>
      <c r="I31" s="688"/>
      <c r="J31" s="695">
        <f t="shared" si="7"/>
        <v>0</v>
      </c>
      <c r="K31" s="688"/>
      <c r="L31" s="694" t="str">
        <f t="shared" si="8"/>
        <v>-</v>
      </c>
      <c r="M31" s="694">
        <f t="shared" si="9"/>
        <v>0</v>
      </c>
      <c r="N31" s="681"/>
      <c r="O31" s="686">
        <f t="shared" si="3"/>
      </c>
    </row>
    <row r="32" spans="1:15" ht="13.5" customHeight="1">
      <c r="A32" s="1119"/>
      <c r="B32" s="685"/>
      <c r="C32" s="1121"/>
      <c r="D32" s="1113"/>
      <c r="E32" s="693"/>
      <c r="F32" s="692"/>
      <c r="G32" s="691"/>
      <c r="H32" s="690"/>
      <c r="I32" s="688"/>
      <c r="J32" s="695">
        <f t="shared" si="7"/>
        <v>0</v>
      </c>
      <c r="K32" s="688"/>
      <c r="L32" s="694" t="str">
        <f t="shared" si="8"/>
        <v>-</v>
      </c>
      <c r="M32" s="694">
        <f t="shared" si="9"/>
        <v>0</v>
      </c>
      <c r="N32" s="681"/>
      <c r="O32" s="686">
        <f t="shared" si="3"/>
      </c>
    </row>
    <row r="33" spans="1:15" ht="13.5" customHeight="1">
      <c r="A33" s="1119"/>
      <c r="B33" s="685"/>
      <c r="C33" s="1121"/>
      <c r="D33" s="1113"/>
      <c r="E33" s="693"/>
      <c r="F33" s="692"/>
      <c r="G33" s="691"/>
      <c r="H33" s="690"/>
      <c r="I33" s="690"/>
      <c r="J33" s="689">
        <f t="shared" si="7"/>
        <v>0</v>
      </c>
      <c r="K33" s="688"/>
      <c r="L33" s="687" t="str">
        <f t="shared" si="8"/>
        <v>-</v>
      </c>
      <c r="M33" s="687">
        <f t="shared" si="9"/>
        <v>0</v>
      </c>
      <c r="N33" s="681"/>
      <c r="O33" s="686">
        <f t="shared" si="3"/>
      </c>
    </row>
    <row r="34" spans="1:15" ht="13.5" customHeight="1">
      <c r="A34" s="1119"/>
      <c r="B34" s="685"/>
      <c r="C34" s="1123"/>
      <c r="D34" s="1114"/>
      <c r="E34" s="1115"/>
      <c r="F34" s="1116"/>
      <c r="G34" s="684" t="s">
        <v>15</v>
      </c>
      <c r="H34" s="683">
        <f>SUM(H26:H33)</f>
        <v>0</v>
      </c>
      <c r="I34" s="683">
        <f>SUM(I26:I33)</f>
        <v>0</v>
      </c>
      <c r="J34" s="683">
        <f>SUM(J26:J33)</f>
        <v>0</v>
      </c>
      <c r="K34" s="683">
        <f>SUM(K26:K33)</f>
        <v>0</v>
      </c>
      <c r="L34" s="682">
        <f>SUM(L26:L33)</f>
        <v>0</v>
      </c>
      <c r="M34" s="682">
        <f>IF($D$26="非適","-",SUM(M26:M33))</f>
        <v>0</v>
      </c>
      <c r="N34" s="681"/>
      <c r="O34" s="80">
        <f t="shared" si="3"/>
      </c>
    </row>
    <row r="35" spans="1:15" ht="13.5" customHeight="1">
      <c r="A35" s="1119">
        <v>4</v>
      </c>
      <c r="B35" s="685"/>
      <c r="C35" s="1120"/>
      <c r="D35" s="1112"/>
      <c r="E35" s="703"/>
      <c r="F35" s="702"/>
      <c r="G35" s="701"/>
      <c r="H35" s="700"/>
      <c r="I35" s="699"/>
      <c r="J35" s="698">
        <f aca="true" t="shared" si="10" ref="J35:J42">IF(H35-I35&gt;0,H35-I35,0)</f>
        <v>0</v>
      </c>
      <c r="K35" s="697"/>
      <c r="L35" s="696" t="str">
        <f aca="true" t="shared" si="11" ref="L35:L42">IF(OR(E35="未売出",K35=0),"-",IF(K35=0,J35,MIN(J35:K35)))</f>
        <v>-</v>
      </c>
      <c r="M35" s="696">
        <f aca="true" t="shared" si="12" ref="M35:M42">IF($D$35="非適","-",IF(E35="未売出",K35,IF(K35&gt;J35,K35-J35,0)))</f>
        <v>0</v>
      </c>
      <c r="N35" s="681"/>
      <c r="O35" s="686">
        <f t="shared" si="3"/>
      </c>
    </row>
    <row r="36" spans="1:15" ht="13.5" customHeight="1">
      <c r="A36" s="1119"/>
      <c r="B36" s="685"/>
      <c r="C36" s="1121"/>
      <c r="D36" s="1113"/>
      <c r="E36" s="693"/>
      <c r="F36" s="692"/>
      <c r="G36" s="691"/>
      <c r="H36" s="690"/>
      <c r="I36" s="688"/>
      <c r="J36" s="695">
        <f t="shared" si="10"/>
        <v>0</v>
      </c>
      <c r="K36" s="688"/>
      <c r="L36" s="694" t="str">
        <f t="shared" si="11"/>
        <v>-</v>
      </c>
      <c r="M36" s="694">
        <f t="shared" si="12"/>
        <v>0</v>
      </c>
      <c r="N36" s="681"/>
      <c r="O36" s="686">
        <f t="shared" si="3"/>
      </c>
    </row>
    <row r="37" spans="1:15" ht="13.5" customHeight="1">
      <c r="A37" s="1119"/>
      <c r="B37" s="685"/>
      <c r="C37" s="1121"/>
      <c r="D37" s="1113"/>
      <c r="E37" s="693"/>
      <c r="F37" s="692"/>
      <c r="G37" s="691"/>
      <c r="H37" s="690"/>
      <c r="I37" s="688"/>
      <c r="J37" s="695">
        <f t="shared" si="10"/>
        <v>0</v>
      </c>
      <c r="K37" s="688"/>
      <c r="L37" s="694" t="str">
        <f t="shared" si="11"/>
        <v>-</v>
      </c>
      <c r="M37" s="694">
        <f t="shared" si="12"/>
        <v>0</v>
      </c>
      <c r="N37" s="681"/>
      <c r="O37" s="686">
        <f t="shared" si="3"/>
      </c>
    </row>
    <row r="38" spans="1:15" ht="13.5" customHeight="1">
      <c r="A38" s="1119"/>
      <c r="B38" s="685"/>
      <c r="C38" s="1121"/>
      <c r="D38" s="1113"/>
      <c r="E38" s="693"/>
      <c r="F38" s="692"/>
      <c r="G38" s="691"/>
      <c r="H38" s="690"/>
      <c r="I38" s="688"/>
      <c r="J38" s="695">
        <f t="shared" si="10"/>
        <v>0</v>
      </c>
      <c r="K38" s="688"/>
      <c r="L38" s="694" t="str">
        <f t="shared" si="11"/>
        <v>-</v>
      </c>
      <c r="M38" s="694">
        <f t="shared" si="12"/>
        <v>0</v>
      </c>
      <c r="N38" s="681"/>
      <c r="O38" s="686">
        <f t="shared" si="3"/>
      </c>
    </row>
    <row r="39" spans="1:15" ht="13.5" customHeight="1">
      <c r="A39" s="1119"/>
      <c r="B39" s="685"/>
      <c r="C39" s="1121"/>
      <c r="D39" s="1113"/>
      <c r="E39" s="693"/>
      <c r="F39" s="692"/>
      <c r="G39" s="691"/>
      <c r="H39" s="690"/>
      <c r="I39" s="688"/>
      <c r="J39" s="695">
        <f t="shared" si="10"/>
        <v>0</v>
      </c>
      <c r="K39" s="688"/>
      <c r="L39" s="694" t="str">
        <f t="shared" si="11"/>
        <v>-</v>
      </c>
      <c r="M39" s="694">
        <f t="shared" si="12"/>
        <v>0</v>
      </c>
      <c r="N39" s="681"/>
      <c r="O39" s="686">
        <f t="shared" si="3"/>
      </c>
    </row>
    <row r="40" spans="1:15" ht="13.5" customHeight="1">
      <c r="A40" s="1119"/>
      <c r="B40" s="685"/>
      <c r="C40" s="1121"/>
      <c r="D40" s="1113"/>
      <c r="E40" s="693"/>
      <c r="F40" s="692"/>
      <c r="G40" s="691"/>
      <c r="H40" s="690"/>
      <c r="I40" s="688"/>
      <c r="J40" s="695">
        <f t="shared" si="10"/>
        <v>0</v>
      </c>
      <c r="K40" s="688"/>
      <c r="L40" s="694" t="str">
        <f t="shared" si="11"/>
        <v>-</v>
      </c>
      <c r="M40" s="694">
        <f t="shared" si="12"/>
        <v>0</v>
      </c>
      <c r="N40" s="681"/>
      <c r="O40" s="686">
        <f t="shared" si="3"/>
      </c>
    </row>
    <row r="41" spans="1:15" ht="13.5" customHeight="1">
      <c r="A41" s="1119"/>
      <c r="B41" s="685"/>
      <c r="C41" s="1121"/>
      <c r="D41" s="1113"/>
      <c r="E41" s="693"/>
      <c r="F41" s="692"/>
      <c r="G41" s="691"/>
      <c r="H41" s="690"/>
      <c r="I41" s="688"/>
      <c r="J41" s="695">
        <f t="shared" si="10"/>
        <v>0</v>
      </c>
      <c r="K41" s="688"/>
      <c r="L41" s="694" t="str">
        <f t="shared" si="11"/>
        <v>-</v>
      </c>
      <c r="M41" s="694">
        <f t="shared" si="12"/>
        <v>0</v>
      </c>
      <c r="N41" s="681"/>
      <c r="O41" s="686">
        <f t="shared" si="3"/>
      </c>
    </row>
    <row r="42" spans="1:15" ht="13.5" customHeight="1">
      <c r="A42" s="1119"/>
      <c r="B42" s="685"/>
      <c r="C42" s="1121"/>
      <c r="D42" s="1113"/>
      <c r="E42" s="693"/>
      <c r="F42" s="692"/>
      <c r="G42" s="691"/>
      <c r="H42" s="690"/>
      <c r="I42" s="690"/>
      <c r="J42" s="689">
        <f t="shared" si="10"/>
        <v>0</v>
      </c>
      <c r="K42" s="688"/>
      <c r="L42" s="687" t="str">
        <f t="shared" si="11"/>
        <v>-</v>
      </c>
      <c r="M42" s="687">
        <f t="shared" si="12"/>
        <v>0</v>
      </c>
      <c r="N42" s="681"/>
      <c r="O42" s="686">
        <f t="shared" si="3"/>
      </c>
    </row>
    <row r="43" spans="1:15" ht="13.5" customHeight="1">
      <c r="A43" s="1119"/>
      <c r="B43" s="685"/>
      <c r="C43" s="1123"/>
      <c r="D43" s="1114"/>
      <c r="E43" s="1115"/>
      <c r="F43" s="1116"/>
      <c r="G43" s="684" t="s">
        <v>15</v>
      </c>
      <c r="H43" s="683">
        <f>SUM(H35:H42)</f>
        <v>0</v>
      </c>
      <c r="I43" s="683">
        <f>SUM(I35:I42)</f>
        <v>0</v>
      </c>
      <c r="J43" s="683">
        <f>SUM(J35:J42)</f>
        <v>0</v>
      </c>
      <c r="K43" s="683">
        <f>SUM(K35:K42)</f>
        <v>0</v>
      </c>
      <c r="L43" s="682">
        <f>SUM(L35:L42)</f>
        <v>0</v>
      </c>
      <c r="M43" s="682">
        <f>IF($D$35="非適","-",SUM(M35:M42))</f>
        <v>0</v>
      </c>
      <c r="N43" s="681"/>
      <c r="O43" s="80">
        <f t="shared" si="3"/>
      </c>
    </row>
  </sheetData>
  <sheetProtection password="ED99" sheet="1"/>
  <mergeCells count="28">
    <mergeCell ref="A35:A43"/>
    <mergeCell ref="C35:C43"/>
    <mergeCell ref="D35:D43"/>
    <mergeCell ref="E43:F43"/>
    <mergeCell ref="A17:A25"/>
    <mergeCell ref="C17:C25"/>
    <mergeCell ref="D17:D25"/>
    <mergeCell ref="E25:F25"/>
    <mergeCell ref="A26:A34"/>
    <mergeCell ref="C26:C34"/>
    <mergeCell ref="D26:D34"/>
    <mergeCell ref="E34:F34"/>
    <mergeCell ref="L6:L7"/>
    <mergeCell ref="M6:M7"/>
    <mergeCell ref="A8:A16"/>
    <mergeCell ref="C8:C16"/>
    <mergeCell ref="D8:D16"/>
    <mergeCell ref="E16:F16"/>
    <mergeCell ref="B2:F3"/>
    <mergeCell ref="J3:K3"/>
    <mergeCell ref="L3:M3"/>
    <mergeCell ref="C6:C7"/>
    <mergeCell ref="D6:D7"/>
    <mergeCell ref="F6:F7"/>
    <mergeCell ref="H6:H7"/>
    <mergeCell ref="I6:I7"/>
    <mergeCell ref="J6:J7"/>
    <mergeCell ref="K6:K7"/>
  </mergeCells>
  <dataValidations count="3">
    <dataValidation type="list" allowBlank="1" showInputMessage="1" showErrorMessage="1" sqref="E35:E42 E17:E24 E26:E33 E8:E15">
      <formula1>"売出,未売出"</formula1>
    </dataValidation>
    <dataValidation type="list" allowBlank="1" showInputMessage="1" showErrorMessage="1" sqref="D8:D43">
      <formula1>"法適,非適"</formula1>
    </dataValidation>
    <dataValidation type="list" allowBlank="1" showInputMessage="1" showErrorMessage="1" sqref="G35:G42 G17:G24 G26:G33 G8:G15">
      <formula1>"販売見込,鑑定評価,鑑定調整,公示地価,基準地価,固定資産,相続路線"</formula1>
    </dataValidation>
  </dataValidations>
  <printOptions horizontalCentered="1" verticalCentered="1"/>
  <pageMargins left="0.3937007874015748" right="0.2755905511811024" top="0.4724409448818898" bottom="0.31496062992125984" header="0.3937007874015748"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O45"/>
  <sheetViews>
    <sheetView zoomScaleSheetLayoutView="100" zoomScalePageLayoutView="0" workbookViewId="0" topLeftCell="A1">
      <selection activeCell="E5" sqref="E5"/>
    </sheetView>
  </sheetViews>
  <sheetFormatPr defaultColWidth="2.625" defaultRowHeight="18.75" customHeight="1"/>
  <cols>
    <col min="1" max="1" width="15.625" style="250" customWidth="1"/>
    <col min="2" max="2" width="6.25390625" style="250" customWidth="1"/>
    <col min="3" max="3" width="9.375" style="251" customWidth="1"/>
    <col min="4" max="11" width="9.375" style="250" customWidth="1"/>
    <col min="12" max="12" width="6.25390625" style="250" customWidth="1"/>
    <col min="13" max="13" width="15.625" style="251" customWidth="1"/>
    <col min="14" max="16384" width="2.625" style="250" customWidth="1"/>
  </cols>
  <sheetData>
    <row r="1" spans="1:13" ht="18.75" customHeight="1" thickBot="1">
      <c r="A1" s="392" t="str">
        <f>'２①②③、３②（再掲）、４②③'!A1</f>
        <v>Ver 1.0.0</v>
      </c>
      <c r="B1" s="322"/>
      <c r="E1" s="321"/>
      <c r="F1" s="320"/>
      <c r="G1" s="319" t="s">
        <v>3751</v>
      </c>
      <c r="H1" s="845">
        <f>'２①②③、３②（再掲）、４②③'!B9</f>
        <v>0</v>
      </c>
      <c r="I1" s="318" t="s">
        <v>3750</v>
      </c>
      <c r="J1" s="846">
        <f>'２①②③、３②（再掲）、４②③'!C9</f>
        <v>0</v>
      </c>
      <c r="K1" s="317"/>
      <c r="M1" s="250"/>
    </row>
    <row r="2" spans="1:13" ht="18.75" customHeight="1">
      <c r="A2" s="316" t="s">
        <v>4274</v>
      </c>
      <c r="B2" s="315"/>
      <c r="C2" s="315"/>
      <c r="D2" s="315"/>
      <c r="M2" s="250"/>
    </row>
    <row r="3" spans="1:11" ht="18.75" customHeight="1" thickBot="1">
      <c r="A3" s="314"/>
      <c r="B3" s="266"/>
      <c r="C3" s="300"/>
      <c r="D3" s="266"/>
      <c r="E3" s="266"/>
      <c r="K3" s="313" t="s">
        <v>3749</v>
      </c>
    </row>
    <row r="4" spans="1:12" s="251" customFormat="1" ht="18.75" customHeight="1">
      <c r="A4" s="1126" t="s">
        <v>6</v>
      </c>
      <c r="B4" s="1128" t="s">
        <v>3748</v>
      </c>
      <c r="C4" s="312" t="s">
        <v>3669</v>
      </c>
      <c r="D4" s="310" t="s">
        <v>3659</v>
      </c>
      <c r="E4" s="310" t="s">
        <v>3660</v>
      </c>
      <c r="F4" s="310" t="s">
        <v>3661</v>
      </c>
      <c r="G4" s="309" t="s">
        <v>3662</v>
      </c>
      <c r="H4" s="311" t="s">
        <v>3663</v>
      </c>
      <c r="I4" s="310" t="s">
        <v>3664</v>
      </c>
      <c r="J4" s="310" t="s">
        <v>3730</v>
      </c>
      <c r="K4" s="309" t="s">
        <v>3732</v>
      </c>
      <c r="L4" s="308"/>
    </row>
    <row r="5" spans="1:13" s="251" customFormat="1" ht="37.5" customHeight="1" thickBot="1">
      <c r="A5" s="1127"/>
      <c r="B5" s="1129"/>
      <c r="C5" s="307" t="s">
        <v>3747</v>
      </c>
      <c r="D5" s="305" t="s">
        <v>3746</v>
      </c>
      <c r="E5" s="306" t="s">
        <v>3745</v>
      </c>
      <c r="F5" s="305" t="s">
        <v>3744</v>
      </c>
      <c r="G5" s="304" t="s">
        <v>3743</v>
      </c>
      <c r="H5" s="894" t="s">
        <v>3742</v>
      </c>
      <c r="I5" s="895" t="s">
        <v>3741</v>
      </c>
      <c r="J5" s="303" t="s">
        <v>3740</v>
      </c>
      <c r="K5" s="302" t="s">
        <v>3739</v>
      </c>
      <c r="L5" s="300"/>
      <c r="M5" s="301" t="s">
        <v>3738</v>
      </c>
    </row>
    <row r="6" spans="1:13" ht="18.75" customHeight="1" thickTop="1">
      <c r="A6" s="1130"/>
      <c r="B6" s="282">
        <v>18</v>
      </c>
      <c r="C6" s="281"/>
      <c r="D6" s="279"/>
      <c r="E6" s="280">
        <f aca="true" t="shared" si="0" ref="E6:E26">IF(D6=0,0,ROUND(C6/D6,3))</f>
        <v>0</v>
      </c>
      <c r="F6" s="279"/>
      <c r="G6" s="278">
        <f aca="true" t="shared" si="1" ref="G6:G26">ROUND(E6*F6,0)</f>
        <v>0</v>
      </c>
      <c r="H6" s="277"/>
      <c r="I6" s="276"/>
      <c r="J6" s="275">
        <f aca="true" t="shared" si="2" ref="J6:J26">IF(I6=0,0,ROUND(H6/I6,3))</f>
        <v>0</v>
      </c>
      <c r="K6" s="1133">
        <f>IF(AND(I6=0,I7=0,I8=0),0,ROUND(SUM(J6:J8)/COUNTIF(H6:H8,"&gt;=0"),3))</f>
        <v>0</v>
      </c>
      <c r="L6" s="254"/>
      <c r="M6" s="257">
        <f aca="true" t="shared" si="3" ref="M6:M26">IF(H6&gt;I6,"※準元金償還金(６)が元金償還金(７)を超えています。","")</f>
      </c>
    </row>
    <row r="7" spans="1:13" ht="18.75" customHeight="1">
      <c r="A7" s="1131"/>
      <c r="B7" s="274">
        <f>B6+1</f>
        <v>19</v>
      </c>
      <c r="C7" s="273"/>
      <c r="D7" s="271"/>
      <c r="E7" s="272">
        <f t="shared" si="0"/>
        <v>0</v>
      </c>
      <c r="F7" s="271"/>
      <c r="G7" s="270">
        <f t="shared" si="1"/>
        <v>0</v>
      </c>
      <c r="H7" s="269"/>
      <c r="I7" s="268"/>
      <c r="J7" s="267">
        <f t="shared" si="2"/>
        <v>0</v>
      </c>
      <c r="K7" s="1134"/>
      <c r="L7" s="254"/>
      <c r="M7" s="257">
        <f t="shared" si="3"/>
      </c>
    </row>
    <row r="8" spans="1:13" ht="18.75" customHeight="1">
      <c r="A8" s="1132"/>
      <c r="B8" s="290">
        <f>B6+2</f>
        <v>20</v>
      </c>
      <c r="C8" s="289"/>
      <c r="D8" s="287"/>
      <c r="E8" s="288">
        <f t="shared" si="0"/>
        <v>0</v>
      </c>
      <c r="F8" s="287"/>
      <c r="G8" s="286">
        <f t="shared" si="1"/>
        <v>0</v>
      </c>
      <c r="H8" s="285"/>
      <c r="I8" s="284"/>
      <c r="J8" s="283">
        <f t="shared" si="2"/>
        <v>0</v>
      </c>
      <c r="K8" s="1135"/>
      <c r="L8" s="254"/>
      <c r="M8" s="257">
        <f t="shared" si="3"/>
      </c>
    </row>
    <row r="9" spans="1:13" ht="18.75" customHeight="1">
      <c r="A9" s="1136"/>
      <c r="B9" s="298">
        <f>$B$6</f>
        <v>18</v>
      </c>
      <c r="C9" s="297"/>
      <c r="D9" s="295"/>
      <c r="E9" s="296">
        <f t="shared" si="0"/>
        <v>0</v>
      </c>
      <c r="F9" s="295"/>
      <c r="G9" s="294">
        <f t="shared" si="1"/>
        <v>0</v>
      </c>
      <c r="H9" s="293"/>
      <c r="I9" s="292"/>
      <c r="J9" s="291">
        <f t="shared" si="2"/>
        <v>0</v>
      </c>
      <c r="K9" s="1137">
        <f>IF(AND(I9=0,I10=0,I11=0),0,ROUND(SUM(J9:J11)/COUNTIF(H9:H11,"&gt;=0"),3))</f>
        <v>0</v>
      </c>
      <c r="L9" s="254"/>
      <c r="M9" s="257">
        <f t="shared" si="3"/>
      </c>
    </row>
    <row r="10" spans="1:13" ht="18.75" customHeight="1">
      <c r="A10" s="1131"/>
      <c r="B10" s="274">
        <f>$B$7</f>
        <v>19</v>
      </c>
      <c r="C10" s="273"/>
      <c r="D10" s="271"/>
      <c r="E10" s="272">
        <f t="shared" si="0"/>
        <v>0</v>
      </c>
      <c r="F10" s="271"/>
      <c r="G10" s="270">
        <f t="shared" si="1"/>
        <v>0</v>
      </c>
      <c r="H10" s="269"/>
      <c r="I10" s="268"/>
      <c r="J10" s="267">
        <f t="shared" si="2"/>
        <v>0</v>
      </c>
      <c r="K10" s="1134"/>
      <c r="L10" s="254"/>
      <c r="M10" s="257">
        <f t="shared" si="3"/>
      </c>
    </row>
    <row r="11" spans="1:13" ht="18.75" customHeight="1">
      <c r="A11" s="1132"/>
      <c r="B11" s="290">
        <f>$B$8</f>
        <v>20</v>
      </c>
      <c r="C11" s="289"/>
      <c r="D11" s="287"/>
      <c r="E11" s="288">
        <f t="shared" si="0"/>
        <v>0</v>
      </c>
      <c r="F11" s="287"/>
      <c r="G11" s="286">
        <f t="shared" si="1"/>
        <v>0</v>
      </c>
      <c r="H11" s="285"/>
      <c r="I11" s="284"/>
      <c r="J11" s="283">
        <f t="shared" si="2"/>
        <v>0</v>
      </c>
      <c r="K11" s="1135"/>
      <c r="L11" s="254"/>
      <c r="M11" s="257">
        <f t="shared" si="3"/>
      </c>
    </row>
    <row r="12" spans="1:15" ht="18.75" customHeight="1">
      <c r="A12" s="1136"/>
      <c r="B12" s="298">
        <f>$B$6</f>
        <v>18</v>
      </c>
      <c r="C12" s="297"/>
      <c r="D12" s="295"/>
      <c r="E12" s="296">
        <f t="shared" si="0"/>
        <v>0</v>
      </c>
      <c r="F12" s="295"/>
      <c r="G12" s="294">
        <f t="shared" si="1"/>
        <v>0</v>
      </c>
      <c r="H12" s="293"/>
      <c r="I12" s="292"/>
      <c r="J12" s="291">
        <f t="shared" si="2"/>
        <v>0</v>
      </c>
      <c r="K12" s="1137">
        <f>IF(AND(I12=0,I13=0,I14=0),0,ROUND(SUM(J12:J14)/COUNTIF(H12:H14,"&gt;=0"),3))</f>
        <v>0</v>
      </c>
      <c r="L12" s="254"/>
      <c r="M12" s="257">
        <f t="shared" si="3"/>
      </c>
      <c r="O12" s="300"/>
    </row>
    <row r="13" spans="1:15" ht="18.75" customHeight="1">
      <c r="A13" s="1131"/>
      <c r="B13" s="274">
        <f>$B$7</f>
        <v>19</v>
      </c>
      <c r="C13" s="273"/>
      <c r="D13" s="271"/>
      <c r="E13" s="272">
        <f t="shared" si="0"/>
        <v>0</v>
      </c>
      <c r="F13" s="271"/>
      <c r="G13" s="270">
        <f t="shared" si="1"/>
        <v>0</v>
      </c>
      <c r="H13" s="269"/>
      <c r="I13" s="268"/>
      <c r="J13" s="267">
        <f t="shared" si="2"/>
        <v>0</v>
      </c>
      <c r="K13" s="1134"/>
      <c r="L13" s="254"/>
      <c r="M13" s="257">
        <f t="shared" si="3"/>
      </c>
      <c r="O13" s="299"/>
    </row>
    <row r="14" spans="1:13" ht="18.75" customHeight="1">
      <c r="A14" s="1132"/>
      <c r="B14" s="290">
        <f>$B$8</f>
        <v>20</v>
      </c>
      <c r="C14" s="289"/>
      <c r="D14" s="287"/>
      <c r="E14" s="288">
        <f t="shared" si="0"/>
        <v>0</v>
      </c>
      <c r="F14" s="287"/>
      <c r="G14" s="286">
        <f t="shared" si="1"/>
        <v>0</v>
      </c>
      <c r="H14" s="285"/>
      <c r="I14" s="284"/>
      <c r="J14" s="283">
        <f t="shared" si="2"/>
        <v>0</v>
      </c>
      <c r="K14" s="1135"/>
      <c r="L14" s="254"/>
      <c r="M14" s="257">
        <f t="shared" si="3"/>
      </c>
    </row>
    <row r="15" spans="1:13" ht="18.75" customHeight="1">
      <c r="A15" s="1136"/>
      <c r="B15" s="298">
        <f>$B$6</f>
        <v>18</v>
      </c>
      <c r="C15" s="297"/>
      <c r="D15" s="295"/>
      <c r="E15" s="296">
        <f t="shared" si="0"/>
        <v>0</v>
      </c>
      <c r="F15" s="295"/>
      <c r="G15" s="294">
        <f t="shared" si="1"/>
        <v>0</v>
      </c>
      <c r="H15" s="293"/>
      <c r="I15" s="292"/>
      <c r="J15" s="291">
        <f t="shared" si="2"/>
        <v>0</v>
      </c>
      <c r="K15" s="1137">
        <f>IF(AND(I15=0,I16=0,I17=0),0,ROUND(SUM(J15:J17)/COUNTIF(H15:H17,"&gt;=0"),3))</f>
        <v>0</v>
      </c>
      <c r="L15" s="254"/>
      <c r="M15" s="257">
        <f t="shared" si="3"/>
      </c>
    </row>
    <row r="16" spans="1:15" ht="18.75" customHeight="1">
      <c r="A16" s="1131"/>
      <c r="B16" s="274">
        <f>$B$7</f>
        <v>19</v>
      </c>
      <c r="C16" s="273"/>
      <c r="D16" s="271"/>
      <c r="E16" s="272">
        <f t="shared" si="0"/>
        <v>0</v>
      </c>
      <c r="F16" s="271"/>
      <c r="G16" s="270">
        <f t="shared" si="1"/>
        <v>0</v>
      </c>
      <c r="H16" s="269"/>
      <c r="I16" s="268"/>
      <c r="J16" s="267">
        <f t="shared" si="2"/>
        <v>0</v>
      </c>
      <c r="K16" s="1134"/>
      <c r="L16" s="254"/>
      <c r="M16" s="257">
        <f t="shared" si="3"/>
      </c>
      <c r="O16" s="266"/>
    </row>
    <row r="17" spans="1:15" ht="18.75" customHeight="1">
      <c r="A17" s="1132"/>
      <c r="B17" s="290">
        <f>$B$8</f>
        <v>20</v>
      </c>
      <c r="C17" s="289"/>
      <c r="D17" s="287"/>
      <c r="E17" s="288">
        <f t="shared" si="0"/>
        <v>0</v>
      </c>
      <c r="F17" s="287"/>
      <c r="G17" s="286">
        <f t="shared" si="1"/>
        <v>0</v>
      </c>
      <c r="H17" s="285"/>
      <c r="I17" s="284"/>
      <c r="J17" s="283">
        <f t="shared" si="2"/>
        <v>0</v>
      </c>
      <c r="K17" s="1135"/>
      <c r="L17" s="254"/>
      <c r="M17" s="257">
        <f t="shared" si="3"/>
      </c>
      <c r="O17" s="266"/>
    </row>
    <row r="18" spans="1:13" ht="18.75" customHeight="1">
      <c r="A18" s="1136"/>
      <c r="B18" s="298">
        <f>$B$6</f>
        <v>18</v>
      </c>
      <c r="C18" s="297"/>
      <c r="D18" s="295"/>
      <c r="E18" s="296">
        <f t="shared" si="0"/>
        <v>0</v>
      </c>
      <c r="F18" s="295"/>
      <c r="G18" s="294">
        <f t="shared" si="1"/>
        <v>0</v>
      </c>
      <c r="H18" s="293"/>
      <c r="I18" s="292"/>
      <c r="J18" s="291">
        <f t="shared" si="2"/>
        <v>0</v>
      </c>
      <c r="K18" s="1137">
        <f>IF(AND(I18=0,I19=0,I20=0),0,ROUND(SUM(J18:J20)/COUNTIF(H18:H20,"&gt;=0"),3))</f>
        <v>0</v>
      </c>
      <c r="L18" s="254"/>
      <c r="M18" s="257">
        <f t="shared" si="3"/>
      </c>
    </row>
    <row r="19" spans="1:13" ht="18.75" customHeight="1">
      <c r="A19" s="1131"/>
      <c r="B19" s="274">
        <f>$B$7</f>
        <v>19</v>
      </c>
      <c r="C19" s="273"/>
      <c r="D19" s="271"/>
      <c r="E19" s="272">
        <f t="shared" si="0"/>
        <v>0</v>
      </c>
      <c r="F19" s="271"/>
      <c r="G19" s="270">
        <f t="shared" si="1"/>
        <v>0</v>
      </c>
      <c r="H19" s="269"/>
      <c r="I19" s="268"/>
      <c r="J19" s="267">
        <f t="shared" si="2"/>
        <v>0</v>
      </c>
      <c r="K19" s="1134"/>
      <c r="L19" s="254"/>
      <c r="M19" s="257">
        <f t="shared" si="3"/>
      </c>
    </row>
    <row r="20" spans="1:13" ht="18.75" customHeight="1">
      <c r="A20" s="1132"/>
      <c r="B20" s="290">
        <f>$B$8</f>
        <v>20</v>
      </c>
      <c r="C20" s="289"/>
      <c r="D20" s="287"/>
      <c r="E20" s="288">
        <f t="shared" si="0"/>
        <v>0</v>
      </c>
      <c r="F20" s="287"/>
      <c r="G20" s="286">
        <f t="shared" si="1"/>
        <v>0</v>
      </c>
      <c r="H20" s="285"/>
      <c r="I20" s="284"/>
      <c r="J20" s="283">
        <f t="shared" si="2"/>
        <v>0</v>
      </c>
      <c r="K20" s="1135"/>
      <c r="L20" s="254"/>
      <c r="M20" s="257">
        <f t="shared" si="3"/>
      </c>
    </row>
    <row r="21" spans="1:13" ht="18.75" customHeight="1">
      <c r="A21" s="1136"/>
      <c r="B21" s="298">
        <f>$B$6</f>
        <v>18</v>
      </c>
      <c r="C21" s="297"/>
      <c r="D21" s="295"/>
      <c r="E21" s="296">
        <f t="shared" si="0"/>
        <v>0</v>
      </c>
      <c r="F21" s="295"/>
      <c r="G21" s="294">
        <f t="shared" si="1"/>
        <v>0</v>
      </c>
      <c r="H21" s="293"/>
      <c r="I21" s="292"/>
      <c r="J21" s="291">
        <f t="shared" si="2"/>
        <v>0</v>
      </c>
      <c r="K21" s="1137">
        <f>IF(AND(I21=0,I22=0,I23=0),0,ROUND(SUM(J21:J23)/COUNTIF(H21:H23,"&gt;=0"),3))</f>
        <v>0</v>
      </c>
      <c r="L21" s="254"/>
      <c r="M21" s="257">
        <f t="shared" si="3"/>
      </c>
    </row>
    <row r="22" spans="1:13" ht="18.75" customHeight="1">
      <c r="A22" s="1131"/>
      <c r="B22" s="274">
        <f>$B$7</f>
        <v>19</v>
      </c>
      <c r="C22" s="273"/>
      <c r="D22" s="271"/>
      <c r="E22" s="272">
        <f t="shared" si="0"/>
        <v>0</v>
      </c>
      <c r="F22" s="271"/>
      <c r="G22" s="270">
        <f t="shared" si="1"/>
        <v>0</v>
      </c>
      <c r="H22" s="269"/>
      <c r="I22" s="268"/>
      <c r="J22" s="267">
        <f t="shared" si="2"/>
        <v>0</v>
      </c>
      <c r="K22" s="1134"/>
      <c r="L22" s="254"/>
      <c r="M22" s="257">
        <f t="shared" si="3"/>
      </c>
    </row>
    <row r="23" spans="1:13" ht="18.75" customHeight="1">
      <c r="A23" s="1132"/>
      <c r="B23" s="290">
        <f>$B$8</f>
        <v>20</v>
      </c>
      <c r="C23" s="289"/>
      <c r="D23" s="287"/>
      <c r="E23" s="288">
        <f t="shared" si="0"/>
        <v>0</v>
      </c>
      <c r="F23" s="287"/>
      <c r="G23" s="286">
        <f t="shared" si="1"/>
        <v>0</v>
      </c>
      <c r="H23" s="285"/>
      <c r="I23" s="284"/>
      <c r="J23" s="283">
        <f t="shared" si="2"/>
        <v>0</v>
      </c>
      <c r="K23" s="1135"/>
      <c r="L23" s="254"/>
      <c r="M23" s="257">
        <f t="shared" si="3"/>
      </c>
    </row>
    <row r="24" spans="1:15" ht="18.75" customHeight="1">
      <c r="A24" s="1130"/>
      <c r="B24" s="282">
        <f>$B$6</f>
        <v>18</v>
      </c>
      <c r="C24" s="281"/>
      <c r="D24" s="279"/>
      <c r="E24" s="280">
        <f t="shared" si="0"/>
        <v>0</v>
      </c>
      <c r="F24" s="279"/>
      <c r="G24" s="278">
        <f t="shared" si="1"/>
        <v>0</v>
      </c>
      <c r="H24" s="277"/>
      <c r="I24" s="276"/>
      <c r="J24" s="275">
        <f t="shared" si="2"/>
        <v>0</v>
      </c>
      <c r="K24" s="1133">
        <f>IF(AND(I24=0,I25=0,I26=0),0,ROUND(SUM(J24:J26)/COUNTIF(H24:H26,"&gt;=0"),3))</f>
        <v>0</v>
      </c>
      <c r="L24" s="254"/>
      <c r="M24" s="257">
        <f t="shared" si="3"/>
      </c>
      <c r="O24" s="266"/>
    </row>
    <row r="25" spans="1:15" ht="18.75" customHeight="1">
      <c r="A25" s="1131"/>
      <c r="B25" s="274">
        <f>$B$7</f>
        <v>19</v>
      </c>
      <c r="C25" s="273"/>
      <c r="D25" s="271"/>
      <c r="E25" s="272">
        <f t="shared" si="0"/>
        <v>0</v>
      </c>
      <c r="F25" s="271"/>
      <c r="G25" s="270">
        <f t="shared" si="1"/>
        <v>0</v>
      </c>
      <c r="H25" s="269"/>
      <c r="I25" s="268"/>
      <c r="J25" s="267">
        <f t="shared" si="2"/>
        <v>0</v>
      </c>
      <c r="K25" s="1134"/>
      <c r="L25" s="254"/>
      <c r="M25" s="257">
        <f t="shared" si="3"/>
      </c>
      <c r="O25" s="266"/>
    </row>
    <row r="26" spans="1:13" ht="18.75" customHeight="1" thickBot="1">
      <c r="A26" s="1138"/>
      <c r="B26" s="265">
        <f>$B$8</f>
        <v>20</v>
      </c>
      <c r="C26" s="264"/>
      <c r="D26" s="262"/>
      <c r="E26" s="263">
        <f t="shared" si="0"/>
        <v>0</v>
      </c>
      <c r="F26" s="262"/>
      <c r="G26" s="261">
        <f t="shared" si="1"/>
        <v>0</v>
      </c>
      <c r="H26" s="260"/>
      <c r="I26" s="259"/>
      <c r="J26" s="258">
        <f t="shared" si="2"/>
        <v>0</v>
      </c>
      <c r="K26" s="1139"/>
      <c r="L26" s="254"/>
      <c r="M26" s="257">
        <f t="shared" si="3"/>
      </c>
    </row>
    <row r="27" spans="3:13" ht="18.75" customHeight="1">
      <c r="C27" s="256"/>
      <c r="D27" s="255"/>
      <c r="E27" s="255"/>
      <c r="F27" s="255"/>
      <c r="G27" s="255"/>
      <c r="H27" s="255"/>
      <c r="I27" s="253"/>
      <c r="J27" s="253"/>
      <c r="K27" s="253"/>
      <c r="L27" s="253"/>
      <c r="M27" s="254"/>
    </row>
    <row r="28" spans="1:11" ht="45" customHeight="1">
      <c r="A28" s="1125" t="s">
        <v>3737</v>
      </c>
      <c r="B28" s="1125"/>
      <c r="C28" s="1125"/>
      <c r="D28" s="1125"/>
      <c r="E28" s="1125"/>
      <c r="F28" s="1125"/>
      <c r="G28" s="1125"/>
      <c r="H28" s="1125"/>
      <c r="I28" s="1125"/>
      <c r="J28" s="1125"/>
      <c r="K28" s="1125"/>
    </row>
    <row r="29" spans="9:12" ht="18.75" customHeight="1">
      <c r="I29" s="253"/>
      <c r="J29" s="253"/>
      <c r="K29" s="253"/>
      <c r="L29" s="253"/>
    </row>
    <row r="30" ht="18.75" customHeight="1">
      <c r="L30" s="252"/>
    </row>
    <row r="31" ht="18.75" customHeight="1">
      <c r="L31" s="252"/>
    </row>
    <row r="32" ht="18.75" customHeight="1">
      <c r="L32" s="252"/>
    </row>
    <row r="33" s="250" customFormat="1" ht="18.75" customHeight="1">
      <c r="L33" s="252"/>
    </row>
    <row r="34" s="250" customFormat="1" ht="18.75" customHeight="1">
      <c r="L34" s="252"/>
    </row>
    <row r="35" s="250" customFormat="1" ht="18.75" customHeight="1">
      <c r="L35" s="252"/>
    </row>
    <row r="36" s="250" customFormat="1" ht="18.75" customHeight="1">
      <c r="L36" s="252"/>
    </row>
    <row r="37" s="250" customFormat="1" ht="18.75" customHeight="1">
      <c r="L37" s="252"/>
    </row>
    <row r="38" s="250" customFormat="1" ht="18.75" customHeight="1">
      <c r="L38" s="252"/>
    </row>
    <row r="39" s="250" customFormat="1" ht="18.75" customHeight="1">
      <c r="L39" s="252"/>
    </row>
    <row r="40" s="250" customFormat="1" ht="18.75" customHeight="1">
      <c r="L40" s="252"/>
    </row>
    <row r="41" s="250" customFormat="1" ht="18.75" customHeight="1">
      <c r="L41" s="252"/>
    </row>
    <row r="42" s="250" customFormat="1" ht="18.75" customHeight="1">
      <c r="L42" s="252"/>
    </row>
    <row r="43" s="250" customFormat="1" ht="18.75" customHeight="1">
      <c r="L43" s="252"/>
    </row>
    <row r="44" s="250" customFormat="1" ht="18.75" customHeight="1">
      <c r="L44" s="252"/>
    </row>
    <row r="45" s="250" customFormat="1" ht="18.75" customHeight="1">
      <c r="L45" s="252"/>
    </row>
  </sheetData>
  <sheetProtection password="ED99" sheet="1"/>
  <mergeCells count="17">
    <mergeCell ref="K12:K14"/>
    <mergeCell ref="A15:A17"/>
    <mergeCell ref="K15:K17"/>
    <mergeCell ref="A18:A20"/>
    <mergeCell ref="K18:K20"/>
    <mergeCell ref="A21:A23"/>
    <mergeCell ref="K21:K23"/>
    <mergeCell ref="A28:K28"/>
    <mergeCell ref="A4:A5"/>
    <mergeCell ref="B4:B5"/>
    <mergeCell ref="A6:A8"/>
    <mergeCell ref="K6:K8"/>
    <mergeCell ref="A9:A11"/>
    <mergeCell ref="K9:K11"/>
    <mergeCell ref="A12:A14"/>
    <mergeCell ref="A24:A26"/>
    <mergeCell ref="K24:K26"/>
  </mergeCells>
  <printOptions/>
  <pageMargins left="0.3937007874015748" right="0.1968503937007874" top="0.5511811023622047" bottom="0.2755905511811024"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01"/>
  <sheetViews>
    <sheetView zoomScaleSheetLayoutView="100" zoomScalePageLayoutView="0" workbookViewId="0" topLeftCell="A1">
      <selection activeCell="K21" sqref="K21"/>
    </sheetView>
  </sheetViews>
  <sheetFormatPr defaultColWidth="15.625" defaultRowHeight="18.75" customHeight="1"/>
  <cols>
    <col min="1" max="1" width="18.75390625" style="323" customWidth="1"/>
    <col min="2" max="8" width="12.50390625" style="323" customWidth="1"/>
    <col min="9" max="16384" width="15.625" style="323" customWidth="1"/>
  </cols>
  <sheetData>
    <row r="1" spans="1:8" ht="18.75" customHeight="1" thickBot="1">
      <c r="A1" s="392" t="str">
        <f>'２①②③、３②（再掲）、４②③'!A1</f>
        <v>Ver 1.0.0</v>
      </c>
      <c r="B1" s="389"/>
      <c r="E1" s="319" t="s">
        <v>3829</v>
      </c>
      <c r="F1" s="845">
        <f>'２①②③、３②（再掲）、４②③'!B9</f>
        <v>0</v>
      </c>
      <c r="G1" s="318" t="s">
        <v>3828</v>
      </c>
      <c r="H1" s="846">
        <f>'２①②③、３②（再掲）、４②③'!C9</f>
        <v>0</v>
      </c>
    </row>
    <row r="2" spans="1:12" s="250" customFormat="1" ht="18.75" customHeight="1">
      <c r="A2" s="316" t="s">
        <v>4275</v>
      </c>
      <c r="B2" s="266"/>
      <c r="C2" s="300"/>
      <c r="D2" s="266"/>
      <c r="E2" s="266"/>
      <c r="F2" s="266"/>
      <c r="G2" s="266"/>
      <c r="J2" s="388"/>
      <c r="L2" s="251"/>
    </row>
    <row r="3" spans="1:12" s="250" customFormat="1" ht="18.75" customHeight="1">
      <c r="A3" s="316"/>
      <c r="B3" s="266"/>
      <c r="C3" s="300"/>
      <c r="D3" s="266"/>
      <c r="J3" s="388"/>
      <c r="L3" s="251"/>
    </row>
    <row r="4" spans="1:7" ht="18.75" customHeight="1" thickBot="1">
      <c r="A4" s="338" t="s">
        <v>3827</v>
      </c>
      <c r="G4" s="313" t="s">
        <v>3749</v>
      </c>
    </row>
    <row r="5" spans="1:7" ht="45" customHeight="1" thickBot="1">
      <c r="A5" s="336" t="s">
        <v>3757</v>
      </c>
      <c r="B5" s="349" t="s">
        <v>3826</v>
      </c>
      <c r="C5" s="369" t="s">
        <v>3825</v>
      </c>
      <c r="D5" s="369" t="s">
        <v>3824</v>
      </c>
      <c r="E5" s="369" t="s">
        <v>3823</v>
      </c>
      <c r="F5" s="348" t="s">
        <v>3822</v>
      </c>
      <c r="G5" s="336" t="s">
        <v>15</v>
      </c>
    </row>
    <row r="6" spans="1:7" ht="30" customHeight="1">
      <c r="A6" s="377" t="s">
        <v>3755</v>
      </c>
      <c r="B6" s="387"/>
      <c r="C6" s="386"/>
      <c r="D6" s="386"/>
      <c r="E6" s="386"/>
      <c r="F6" s="346"/>
      <c r="G6" s="385"/>
    </row>
    <row r="7" spans="1:7" ht="30" customHeight="1" thickBot="1">
      <c r="A7" s="376" t="s">
        <v>3754</v>
      </c>
      <c r="B7" s="384">
        <v>0.3333333333333333</v>
      </c>
      <c r="C7" s="382">
        <v>0.23333333333333334</v>
      </c>
      <c r="D7" s="383">
        <v>0.3333333333333333</v>
      </c>
      <c r="E7" s="382">
        <v>0.23333333333333334</v>
      </c>
      <c r="F7" s="381">
        <v>0.5</v>
      </c>
      <c r="G7" s="380"/>
    </row>
    <row r="8" spans="1:7" ht="30" customHeight="1" thickBot="1" thickTop="1">
      <c r="A8" s="328" t="s">
        <v>3753</v>
      </c>
      <c r="B8" s="379"/>
      <c r="C8" s="378"/>
      <c r="D8" s="378"/>
      <c r="E8" s="378"/>
      <c r="F8" s="340">
        <f>ROUNDDOWN(F6*F7,0)</f>
        <v>0</v>
      </c>
      <c r="G8" s="326">
        <f>SUM(B8:F8)</f>
        <v>0</v>
      </c>
    </row>
    <row r="9" s="324" customFormat="1" ht="18.75" customHeight="1">
      <c r="A9" s="324" t="s">
        <v>3821</v>
      </c>
    </row>
    <row r="10" s="324" customFormat="1" ht="18.75" customHeight="1">
      <c r="A10" s="324" t="s">
        <v>3820</v>
      </c>
    </row>
    <row r="11" s="324" customFormat="1" ht="18.75" customHeight="1">
      <c r="A11" s="324" t="s">
        <v>3819</v>
      </c>
    </row>
    <row r="13" spans="1:3" ht="18.75" customHeight="1" thickBot="1">
      <c r="A13" s="338" t="s">
        <v>3818</v>
      </c>
      <c r="C13" s="313" t="s">
        <v>3749</v>
      </c>
    </row>
    <row r="14" spans="1:7" ht="45" customHeight="1" thickBot="1">
      <c r="A14" s="336" t="s">
        <v>3757</v>
      </c>
      <c r="B14" s="337" t="s">
        <v>3817</v>
      </c>
      <c r="C14" s="336" t="s">
        <v>15</v>
      </c>
      <c r="D14" s="335"/>
      <c r="E14" s="320"/>
      <c r="F14" s="335"/>
      <c r="G14" s="321"/>
    </row>
    <row r="15" spans="1:3" ht="30" customHeight="1">
      <c r="A15" s="377" t="s">
        <v>3755</v>
      </c>
      <c r="B15" s="333"/>
      <c r="C15" s="332"/>
    </row>
    <row r="16" spans="1:3" ht="30" customHeight="1" thickBot="1">
      <c r="A16" s="376" t="s">
        <v>3754</v>
      </c>
      <c r="B16" s="375">
        <v>0.5</v>
      </c>
      <c r="C16" s="374"/>
    </row>
    <row r="17" spans="1:3" ht="30" customHeight="1" thickBot="1" thickTop="1">
      <c r="A17" s="328" t="s">
        <v>3753</v>
      </c>
      <c r="B17" s="327">
        <f>ROUNDDOWN(B15*B16,0)</f>
        <v>0</v>
      </c>
      <c r="C17" s="326">
        <f>SUM(B17)</f>
        <v>0</v>
      </c>
    </row>
    <row r="18" s="324" customFormat="1" ht="18.75" customHeight="1">
      <c r="A18" s="324" t="s">
        <v>3816</v>
      </c>
    </row>
    <row r="20" spans="1:3" ht="18.75" customHeight="1" thickBot="1">
      <c r="A20" s="338" t="s">
        <v>3815</v>
      </c>
      <c r="C20" s="313" t="s">
        <v>3749</v>
      </c>
    </row>
    <row r="21" spans="1:7" ht="45" customHeight="1" thickBot="1">
      <c r="A21" s="336" t="s">
        <v>3757</v>
      </c>
      <c r="B21" s="349" t="s">
        <v>3814</v>
      </c>
      <c r="C21" s="373" t="s">
        <v>15</v>
      </c>
      <c r="D21" s="335"/>
      <c r="E21" s="335"/>
      <c r="F21" s="335"/>
      <c r="G21" s="321"/>
    </row>
    <row r="22" spans="1:3" ht="30" customHeight="1">
      <c r="A22" s="334" t="s">
        <v>3755</v>
      </c>
      <c r="B22" s="347"/>
      <c r="C22" s="372"/>
    </row>
    <row r="23" spans="1:3" ht="30" customHeight="1" thickBot="1">
      <c r="A23" s="331" t="s">
        <v>3754</v>
      </c>
      <c r="B23" s="344">
        <v>0.5</v>
      </c>
      <c r="C23" s="371"/>
    </row>
    <row r="24" spans="1:3" ht="30" customHeight="1" thickBot="1" thickTop="1">
      <c r="A24" s="328" t="s">
        <v>3753</v>
      </c>
      <c r="B24" s="327">
        <f>ROUNDDOWN(B22*B23,0)</f>
        <v>0</v>
      </c>
      <c r="C24" s="326">
        <f>SUM(B24)</f>
        <v>0</v>
      </c>
    </row>
    <row r="25" s="324" customFormat="1" ht="18.75" customHeight="1">
      <c r="A25" s="324" t="s">
        <v>3813</v>
      </c>
    </row>
    <row r="26" s="324" customFormat="1" ht="18.75" customHeight="1">
      <c r="A26" s="324" t="s">
        <v>3812</v>
      </c>
    </row>
    <row r="28" spans="1:4" ht="18.75" customHeight="1" thickBot="1">
      <c r="A28" s="338" t="s">
        <v>3811</v>
      </c>
      <c r="D28" s="313" t="s">
        <v>3749</v>
      </c>
    </row>
    <row r="29" spans="1:7" ht="45" customHeight="1" thickBot="1">
      <c r="A29" s="336" t="s">
        <v>3757</v>
      </c>
      <c r="B29" s="349" t="s">
        <v>3810</v>
      </c>
      <c r="C29" s="348" t="s">
        <v>3809</v>
      </c>
      <c r="D29" s="336" t="s">
        <v>15</v>
      </c>
      <c r="E29" s="335"/>
      <c r="F29" s="335"/>
      <c r="G29" s="321"/>
    </row>
    <row r="30" spans="1:4" ht="30" customHeight="1">
      <c r="A30" s="334" t="s">
        <v>3755</v>
      </c>
      <c r="B30" s="347"/>
      <c r="C30" s="346"/>
      <c r="D30" s="332"/>
    </row>
    <row r="31" spans="1:4" ht="30" customHeight="1" thickBot="1">
      <c r="A31" s="331" t="s">
        <v>3754</v>
      </c>
      <c r="B31" s="344">
        <v>0.6666666666666666</v>
      </c>
      <c r="C31" s="370">
        <v>1</v>
      </c>
      <c r="D31" s="329"/>
    </row>
    <row r="32" spans="1:4" ht="30" customHeight="1" thickBot="1" thickTop="1">
      <c r="A32" s="328" t="s">
        <v>3753</v>
      </c>
      <c r="B32" s="341">
        <f>ROUNDDOWN(B30*B31,0)</f>
        <v>0</v>
      </c>
      <c r="C32" s="340">
        <f>ROUNDDOWN(C30*C31,0)</f>
        <v>0</v>
      </c>
      <c r="D32" s="339">
        <f>SUM(B32:C32)</f>
        <v>0</v>
      </c>
    </row>
    <row r="33" s="324" customFormat="1" ht="18.75" customHeight="1">
      <c r="A33" s="324" t="s">
        <v>3808</v>
      </c>
    </row>
    <row r="34" s="324" customFormat="1" ht="18.75" customHeight="1">
      <c r="A34" s="324" t="s">
        <v>3807</v>
      </c>
    </row>
    <row r="36" spans="1:3" ht="18.75" customHeight="1" thickBot="1">
      <c r="A36" s="338" t="s">
        <v>3806</v>
      </c>
      <c r="C36" s="313" t="s">
        <v>3749</v>
      </c>
    </row>
    <row r="37" spans="1:7" ht="45" customHeight="1" thickBot="1">
      <c r="A37" s="336" t="s">
        <v>3757</v>
      </c>
      <c r="B37" s="337" t="s">
        <v>3805</v>
      </c>
      <c r="C37" s="336" t="s">
        <v>15</v>
      </c>
      <c r="D37" s="321"/>
      <c r="E37" s="335"/>
      <c r="F37" s="335"/>
      <c r="G37" s="321"/>
    </row>
    <row r="38" spans="1:4" ht="30" customHeight="1">
      <c r="A38" s="334" t="s">
        <v>3755</v>
      </c>
      <c r="B38" s="333"/>
      <c r="C38" s="332"/>
      <c r="D38" s="325"/>
    </row>
    <row r="39" spans="1:4" ht="30" customHeight="1" thickBot="1">
      <c r="A39" s="331" t="s">
        <v>3754</v>
      </c>
      <c r="B39" s="330">
        <v>0.2</v>
      </c>
      <c r="C39" s="329"/>
      <c r="D39" s="325"/>
    </row>
    <row r="40" spans="1:4" ht="30" customHeight="1" thickBot="1" thickTop="1">
      <c r="A40" s="328" t="s">
        <v>3753</v>
      </c>
      <c r="B40" s="327">
        <f>ROUNDDOWN(B38*B39,0)</f>
        <v>0</v>
      </c>
      <c r="C40" s="326">
        <f>SUM(B40)</f>
        <v>0</v>
      </c>
      <c r="D40" s="325"/>
    </row>
    <row r="41" s="324" customFormat="1" ht="18.75" customHeight="1">
      <c r="A41" s="324" t="s">
        <v>3804</v>
      </c>
    </row>
    <row r="43" spans="1:4" ht="18.75" customHeight="1" thickBot="1">
      <c r="A43" s="338" t="s">
        <v>3803</v>
      </c>
      <c r="D43" s="313" t="s">
        <v>3749</v>
      </c>
    </row>
    <row r="44" spans="1:7" ht="45" customHeight="1" thickBot="1">
      <c r="A44" s="336" t="s">
        <v>3757</v>
      </c>
      <c r="B44" s="349" t="s">
        <v>3802</v>
      </c>
      <c r="C44" s="348" t="s">
        <v>3801</v>
      </c>
      <c r="D44" s="336" t="s">
        <v>15</v>
      </c>
      <c r="E44" s="335"/>
      <c r="F44" s="335"/>
      <c r="G44" s="321"/>
    </row>
    <row r="45" spans="1:4" ht="30" customHeight="1">
      <c r="A45" s="334" t="s">
        <v>3755</v>
      </c>
      <c r="B45" s="347"/>
      <c r="C45" s="346"/>
      <c r="D45" s="345"/>
    </row>
    <row r="46" spans="1:4" ht="30" customHeight="1" thickBot="1">
      <c r="A46" s="331" t="s">
        <v>3754</v>
      </c>
      <c r="B46" s="344">
        <v>0.6666666666666666</v>
      </c>
      <c r="C46" s="343">
        <v>0.5</v>
      </c>
      <c r="D46" s="365"/>
    </row>
    <row r="47" spans="1:4" ht="30" customHeight="1" thickBot="1" thickTop="1">
      <c r="A47" s="328" t="s">
        <v>3753</v>
      </c>
      <c r="B47" s="341">
        <f>ROUNDDOWN(B45*B46,0)</f>
        <v>0</v>
      </c>
      <c r="C47" s="340">
        <f>ROUNDDOWN(C45*C46,0)</f>
        <v>0</v>
      </c>
      <c r="D47" s="339">
        <f>SUM(B47:C47)</f>
        <v>0</v>
      </c>
    </row>
    <row r="48" s="324" customFormat="1" ht="18.75" customHeight="1">
      <c r="A48" s="324" t="s">
        <v>3800</v>
      </c>
    </row>
    <row r="50" spans="1:6" ht="18.75" customHeight="1" thickBot="1">
      <c r="A50" s="338" t="s">
        <v>3799</v>
      </c>
      <c r="F50" s="313" t="s">
        <v>3749</v>
      </c>
    </row>
    <row r="51" spans="1:7" ht="60" customHeight="1" thickBot="1">
      <c r="A51" s="336" t="s">
        <v>3757</v>
      </c>
      <c r="B51" s="349" t="s">
        <v>3798</v>
      </c>
      <c r="C51" s="369" t="s">
        <v>3797</v>
      </c>
      <c r="D51" s="368" t="s">
        <v>3796</v>
      </c>
      <c r="E51" s="348" t="s">
        <v>3795</v>
      </c>
      <c r="F51" s="336" t="s">
        <v>15</v>
      </c>
      <c r="G51" s="321"/>
    </row>
    <row r="52" spans="1:6" ht="30" customHeight="1">
      <c r="A52" s="334" t="s">
        <v>3755</v>
      </c>
      <c r="B52" s="347"/>
      <c r="C52" s="353"/>
      <c r="D52" s="353"/>
      <c r="E52" s="346"/>
      <c r="F52" s="345"/>
    </row>
    <row r="53" spans="1:6" ht="30" customHeight="1" thickBot="1">
      <c r="A53" s="331" t="s">
        <v>3754</v>
      </c>
      <c r="B53" s="344">
        <v>0.5</v>
      </c>
      <c r="C53" s="352">
        <v>1</v>
      </c>
      <c r="D53" s="352">
        <v>1</v>
      </c>
      <c r="E53" s="343">
        <v>0.6666666666666666</v>
      </c>
      <c r="F53" s="365"/>
    </row>
    <row r="54" spans="1:6" ht="30" customHeight="1" thickBot="1" thickTop="1">
      <c r="A54" s="328" t="s">
        <v>3753</v>
      </c>
      <c r="B54" s="341">
        <f>ROUNDDOWN(B52*B53,0)</f>
        <v>0</v>
      </c>
      <c r="C54" s="350">
        <f>ROUNDDOWN(C52*C53,0)</f>
        <v>0</v>
      </c>
      <c r="D54" s="367">
        <f>ROUNDDOWN(D52*D53,0)</f>
        <v>0</v>
      </c>
      <c r="E54" s="366">
        <f>ROUNDDOWN(E52*E53,0)</f>
        <v>0</v>
      </c>
      <c r="F54" s="339">
        <f>SUM(B54:E54)</f>
        <v>0</v>
      </c>
    </row>
    <row r="55" s="324" customFormat="1" ht="18.75" customHeight="1">
      <c r="A55" s="324" t="s">
        <v>3794</v>
      </c>
    </row>
    <row r="56" s="324" customFormat="1" ht="18.75" customHeight="1">
      <c r="A56" s="324" t="s">
        <v>3793</v>
      </c>
    </row>
    <row r="57" s="324" customFormat="1" ht="18.75" customHeight="1">
      <c r="A57" s="324" t="s">
        <v>3792</v>
      </c>
    </row>
    <row r="59" spans="1:3" ht="18.75" customHeight="1" thickBot="1">
      <c r="A59" s="338" t="s">
        <v>3791</v>
      </c>
      <c r="C59" s="313" t="s">
        <v>3749</v>
      </c>
    </row>
    <row r="60" spans="1:7" ht="45" customHeight="1" thickBot="1">
      <c r="A60" s="336" t="s">
        <v>3757</v>
      </c>
      <c r="B60" s="337" t="s">
        <v>3790</v>
      </c>
      <c r="C60" s="336" t="s">
        <v>15</v>
      </c>
      <c r="D60" s="321"/>
      <c r="E60" s="335"/>
      <c r="F60" s="335"/>
      <c r="G60" s="321"/>
    </row>
    <row r="61" spans="1:4" ht="30" customHeight="1">
      <c r="A61" s="334" t="s">
        <v>3755</v>
      </c>
      <c r="B61" s="333"/>
      <c r="C61" s="345"/>
      <c r="D61" s="325"/>
    </row>
    <row r="62" spans="1:4" ht="30" customHeight="1" thickBot="1">
      <c r="A62" s="331" t="s">
        <v>3754</v>
      </c>
      <c r="B62" s="330">
        <v>0.5</v>
      </c>
      <c r="C62" s="365"/>
      <c r="D62" s="325"/>
    </row>
    <row r="63" spans="1:4" ht="30" customHeight="1" thickBot="1" thickTop="1">
      <c r="A63" s="328" t="s">
        <v>3753</v>
      </c>
      <c r="B63" s="364">
        <f>ROUNDDOWN(B61*B62,0)</f>
        <v>0</v>
      </c>
      <c r="C63" s="363">
        <f>SUM(B63)</f>
        <v>0</v>
      </c>
      <c r="D63" s="325"/>
    </row>
    <row r="64" s="324" customFormat="1" ht="18.75" customHeight="1">
      <c r="A64" s="324" t="s">
        <v>3789</v>
      </c>
    </row>
    <row r="66" spans="1:8" ht="18.75" customHeight="1" thickBot="1">
      <c r="A66" s="338" t="s">
        <v>3788</v>
      </c>
      <c r="H66" s="313" t="s">
        <v>3749</v>
      </c>
    </row>
    <row r="67" spans="1:8" ht="60" customHeight="1" thickBot="1">
      <c r="A67" s="354" t="s">
        <v>3757</v>
      </c>
      <c r="B67" s="358" t="s">
        <v>3787</v>
      </c>
      <c r="C67" s="356" t="s">
        <v>3786</v>
      </c>
      <c r="D67" s="356" t="s">
        <v>3785</v>
      </c>
      <c r="E67" s="356" t="s">
        <v>3784</v>
      </c>
      <c r="F67" s="356" t="s">
        <v>3783</v>
      </c>
      <c r="G67" s="355" t="s">
        <v>3782</v>
      </c>
      <c r="H67" s="1140"/>
    </row>
    <row r="68" spans="1:8" ht="30" customHeight="1">
      <c r="A68" s="334" t="s">
        <v>3755</v>
      </c>
      <c r="B68" s="347"/>
      <c r="C68" s="353"/>
      <c r="D68" s="353"/>
      <c r="E68" s="353"/>
      <c r="F68" s="353"/>
      <c r="G68" s="346"/>
      <c r="H68" s="1141"/>
    </row>
    <row r="69" spans="1:8" ht="30" customHeight="1" thickBot="1">
      <c r="A69" s="331" t="s">
        <v>3754</v>
      </c>
      <c r="B69" s="362"/>
      <c r="C69" s="361"/>
      <c r="D69" s="352">
        <v>1</v>
      </c>
      <c r="E69" s="352">
        <v>0.5</v>
      </c>
      <c r="F69" s="360">
        <v>0.55</v>
      </c>
      <c r="G69" s="359">
        <v>0.55</v>
      </c>
      <c r="H69" s="1141"/>
    </row>
    <row r="70" spans="1:8" ht="30" customHeight="1" thickBot="1" thickTop="1">
      <c r="A70" s="351" t="s">
        <v>3753</v>
      </c>
      <c r="B70" s="341">
        <f aca="true" t="shared" si="0" ref="B70:G70">ROUNDDOWN(B68*B69,0)</f>
        <v>0</v>
      </c>
      <c r="C70" s="350">
        <f t="shared" si="0"/>
        <v>0</v>
      </c>
      <c r="D70" s="350">
        <f t="shared" si="0"/>
        <v>0</v>
      </c>
      <c r="E70" s="350">
        <f t="shared" si="0"/>
        <v>0</v>
      </c>
      <c r="F70" s="350">
        <f t="shared" si="0"/>
        <v>0</v>
      </c>
      <c r="G70" s="340">
        <f t="shared" si="0"/>
        <v>0</v>
      </c>
      <c r="H70" s="1142"/>
    </row>
    <row r="71" spans="1:8" ht="60" customHeight="1" thickBot="1">
      <c r="A71" s="354" t="s">
        <v>3757</v>
      </c>
      <c r="B71" s="358" t="s">
        <v>3781</v>
      </c>
      <c r="C71" s="356" t="s">
        <v>3780</v>
      </c>
      <c r="D71" s="357" t="s">
        <v>3779</v>
      </c>
      <c r="E71" s="357" t="s">
        <v>3778</v>
      </c>
      <c r="F71" s="356" t="s">
        <v>3777</v>
      </c>
      <c r="G71" s="355" t="s">
        <v>3776</v>
      </c>
      <c r="H71" s="354" t="s">
        <v>15</v>
      </c>
    </row>
    <row r="72" spans="1:8" ht="30" customHeight="1">
      <c r="A72" s="334" t="s">
        <v>3755</v>
      </c>
      <c r="B72" s="347"/>
      <c r="C72" s="353"/>
      <c r="D72" s="353"/>
      <c r="E72" s="353"/>
      <c r="F72" s="353"/>
      <c r="G72" s="346"/>
      <c r="H72" s="345"/>
    </row>
    <row r="73" spans="1:8" ht="30" customHeight="1" thickBot="1">
      <c r="A73" s="331" t="s">
        <v>3754</v>
      </c>
      <c r="B73" s="344">
        <v>1</v>
      </c>
      <c r="C73" s="352">
        <v>1</v>
      </c>
      <c r="D73" s="352">
        <v>1</v>
      </c>
      <c r="E73" s="352">
        <v>1</v>
      </c>
      <c r="F73" s="352">
        <v>1</v>
      </c>
      <c r="G73" s="343">
        <v>1</v>
      </c>
      <c r="H73" s="342"/>
    </row>
    <row r="74" spans="1:8" ht="30" customHeight="1" thickBot="1" thickTop="1">
      <c r="A74" s="351" t="s">
        <v>3753</v>
      </c>
      <c r="B74" s="341">
        <f aca="true" t="shared" si="1" ref="B74:G74">ROUNDDOWN(B72*B73,0)</f>
        <v>0</v>
      </c>
      <c r="C74" s="350">
        <f t="shared" si="1"/>
        <v>0</v>
      </c>
      <c r="D74" s="350">
        <f t="shared" si="1"/>
        <v>0</v>
      </c>
      <c r="E74" s="350">
        <f t="shared" si="1"/>
        <v>0</v>
      </c>
      <c r="F74" s="350">
        <f t="shared" si="1"/>
        <v>0</v>
      </c>
      <c r="G74" s="340">
        <f t="shared" si="1"/>
        <v>0</v>
      </c>
      <c r="H74" s="326">
        <f>SUM(B70:G70,B74:G74)</f>
        <v>0</v>
      </c>
    </row>
    <row r="75" s="324" customFormat="1" ht="18.75" customHeight="1">
      <c r="A75" s="324" t="s">
        <v>3775</v>
      </c>
    </row>
    <row r="76" s="324" customFormat="1" ht="18.75" customHeight="1">
      <c r="A76" s="324" t="s">
        <v>3774</v>
      </c>
    </row>
    <row r="77" s="324" customFormat="1" ht="18.75" customHeight="1">
      <c r="A77" s="324" t="s">
        <v>3773</v>
      </c>
    </row>
    <row r="78" s="324" customFormat="1" ht="18.75" customHeight="1">
      <c r="A78" s="324" t="s">
        <v>3772</v>
      </c>
    </row>
    <row r="79" s="324" customFormat="1" ht="18.75" customHeight="1">
      <c r="A79" s="324" t="s">
        <v>3771</v>
      </c>
    </row>
    <row r="80" s="324" customFormat="1" ht="18.75" customHeight="1">
      <c r="A80" s="324" t="s">
        <v>3770</v>
      </c>
    </row>
    <row r="81" s="324" customFormat="1" ht="18.75" customHeight="1">
      <c r="A81" s="324" t="s">
        <v>3769</v>
      </c>
    </row>
    <row r="82" s="324" customFormat="1" ht="18.75" customHeight="1">
      <c r="A82" s="324" t="s">
        <v>3768</v>
      </c>
    </row>
    <row r="83" s="324" customFormat="1" ht="18.75" customHeight="1">
      <c r="A83" s="324" t="s">
        <v>3767</v>
      </c>
    </row>
    <row r="84" s="324" customFormat="1" ht="18.75" customHeight="1">
      <c r="A84" s="324" t="s">
        <v>3766</v>
      </c>
    </row>
    <row r="85" s="324" customFormat="1" ht="18.75" customHeight="1">
      <c r="A85" s="324" t="s">
        <v>3765</v>
      </c>
    </row>
    <row r="86" s="324" customFormat="1" ht="18.75" customHeight="1">
      <c r="A86" s="324" t="s">
        <v>3764</v>
      </c>
    </row>
    <row r="88" spans="1:4" ht="18.75" customHeight="1" thickBot="1">
      <c r="A88" s="338" t="s">
        <v>3763</v>
      </c>
      <c r="D88" s="313" t="s">
        <v>3749</v>
      </c>
    </row>
    <row r="89" spans="1:7" ht="45" customHeight="1" thickBot="1">
      <c r="A89" s="336" t="s">
        <v>3757</v>
      </c>
      <c r="B89" s="349" t="s">
        <v>3762</v>
      </c>
      <c r="C89" s="348" t="s">
        <v>3761</v>
      </c>
      <c r="D89" s="336" t="s">
        <v>15</v>
      </c>
      <c r="E89" s="335"/>
      <c r="F89" s="335"/>
      <c r="G89" s="321"/>
    </row>
    <row r="90" spans="1:4" ht="30" customHeight="1">
      <c r="A90" s="334" t="s">
        <v>3755</v>
      </c>
      <c r="B90" s="347"/>
      <c r="C90" s="346"/>
      <c r="D90" s="345"/>
    </row>
    <row r="91" spans="1:4" ht="30" customHeight="1" thickBot="1">
      <c r="A91" s="331" t="s">
        <v>3754</v>
      </c>
      <c r="B91" s="344">
        <v>0.5</v>
      </c>
      <c r="C91" s="343">
        <v>0.25</v>
      </c>
      <c r="D91" s="342"/>
    </row>
    <row r="92" spans="1:4" ht="30" customHeight="1" thickBot="1" thickTop="1">
      <c r="A92" s="328" t="s">
        <v>3753</v>
      </c>
      <c r="B92" s="341">
        <f>ROUNDDOWN(B90*B91,0)</f>
        <v>0</v>
      </c>
      <c r="C92" s="340">
        <f>ROUNDDOWN(C90*C91,0)</f>
        <v>0</v>
      </c>
      <c r="D92" s="339">
        <f>SUM(B92:C92)</f>
        <v>0</v>
      </c>
    </row>
    <row r="93" s="324" customFormat="1" ht="18.75" customHeight="1">
      <c r="A93" s="324" t="s">
        <v>3760</v>
      </c>
    </row>
    <row r="94" s="324" customFormat="1" ht="18.75" customHeight="1">
      <c r="A94" s="324" t="s">
        <v>3759</v>
      </c>
    </row>
    <row r="96" spans="1:3" ht="18.75" customHeight="1" thickBot="1">
      <c r="A96" s="338" t="s">
        <v>3758</v>
      </c>
      <c r="C96" s="313" t="s">
        <v>3749</v>
      </c>
    </row>
    <row r="97" spans="1:7" ht="45" customHeight="1" thickBot="1">
      <c r="A97" s="336" t="s">
        <v>3757</v>
      </c>
      <c r="B97" s="337" t="s">
        <v>3756</v>
      </c>
      <c r="C97" s="336" t="s">
        <v>15</v>
      </c>
      <c r="D97" s="321"/>
      <c r="E97" s="335"/>
      <c r="F97" s="335"/>
      <c r="G97" s="321"/>
    </row>
    <row r="98" spans="1:3" ht="30" customHeight="1">
      <c r="A98" s="334" t="s">
        <v>3755</v>
      </c>
      <c r="B98" s="333"/>
      <c r="C98" s="332"/>
    </row>
    <row r="99" spans="1:3" ht="30" customHeight="1" thickBot="1">
      <c r="A99" s="331" t="s">
        <v>3754</v>
      </c>
      <c r="B99" s="330">
        <v>1</v>
      </c>
      <c r="C99" s="329"/>
    </row>
    <row r="100" spans="1:4" ht="30" customHeight="1" thickBot="1" thickTop="1">
      <c r="A100" s="328" t="s">
        <v>3753</v>
      </c>
      <c r="B100" s="327">
        <f>ROUNDDOWN(B98*B99,0)</f>
        <v>0</v>
      </c>
      <c r="C100" s="326">
        <f>SUM(B100)</f>
        <v>0</v>
      </c>
      <c r="D100" s="325"/>
    </row>
    <row r="101" s="324" customFormat="1" ht="18.75" customHeight="1">
      <c r="A101" s="324" t="s">
        <v>3752</v>
      </c>
    </row>
  </sheetData>
  <sheetProtection password="ED99" sheet="1"/>
  <mergeCells count="1">
    <mergeCell ref="H67:H70"/>
  </mergeCells>
  <printOptions/>
  <pageMargins left="0.7086614173228347" right="0.7086614173228347" top="0.7480314960629921" bottom="0.7480314960629921" header="0.31496062992125984" footer="0.31496062992125984"/>
  <pageSetup horizontalDpi="600" verticalDpi="600" orientation="portrait" paperSize="9" scale="79" r:id="rId3"/>
  <rowBreaks count="2" manualBreakCount="2">
    <brk id="35" max="7" man="1"/>
    <brk id="65" max="7" man="1"/>
  </rowBreaks>
  <legacyDrawing r:id="rId2"/>
</worksheet>
</file>

<file path=xl/worksheets/sheet13.xml><?xml version="1.0" encoding="utf-8"?>
<worksheet xmlns="http://schemas.openxmlformats.org/spreadsheetml/2006/main" xmlns:r="http://schemas.openxmlformats.org/officeDocument/2006/relationships">
  <sheetPr>
    <tabColor rgb="FFFFC000"/>
  </sheetPr>
  <dimension ref="A1:BZ58"/>
  <sheetViews>
    <sheetView tabSelected="1" zoomScaleSheetLayoutView="100" zoomScalePageLayoutView="0" workbookViewId="0" topLeftCell="A1">
      <pane xSplit="9" ySplit="8" topLeftCell="J9" activePane="bottomRight" state="frozen"/>
      <selection pane="topLeft" activeCell="A1" sqref="A1"/>
      <selection pane="topRight" activeCell="J1" sqref="J1"/>
      <selection pane="bottomLeft" activeCell="A9" sqref="A9"/>
      <selection pane="bottomRight" activeCell="G7" sqref="G7:G8"/>
    </sheetView>
  </sheetViews>
  <sheetFormatPr defaultColWidth="7.50390625" defaultRowHeight="18.75" customHeight="1"/>
  <cols>
    <col min="1" max="3" width="5.625" style="818" customWidth="1"/>
    <col min="4" max="4" width="3.75390625" style="818" customWidth="1"/>
    <col min="5" max="5" width="7.50390625" style="818" customWidth="1"/>
    <col min="6" max="6" width="15.00390625" style="818" customWidth="1"/>
    <col min="7" max="9" width="3.75390625" style="818" customWidth="1"/>
    <col min="10" max="30" width="7.50390625" style="818" customWidth="1"/>
    <col min="31" max="31" width="7.50390625" style="819" customWidth="1"/>
    <col min="32" max="32" width="7.50390625" style="818" customWidth="1"/>
    <col min="33" max="33" width="7.50390625" style="819" customWidth="1"/>
    <col min="34" max="48" width="7.50390625" style="818" customWidth="1"/>
    <col min="49" max="51" width="9.375" style="818" customWidth="1"/>
    <col min="52" max="53" width="7.50390625" style="818" customWidth="1"/>
    <col min="54" max="54" width="7.50390625" style="824" customWidth="1"/>
    <col min="55" max="77" width="7.50390625" style="818" customWidth="1"/>
    <col min="78" max="78" width="7.50390625" style="819" customWidth="1"/>
    <col min="79" max="16384" width="7.50390625" style="818" customWidth="1"/>
  </cols>
  <sheetData>
    <row r="1" spans="1:78" s="806" customFormat="1" ht="18.75" customHeight="1">
      <c r="A1" s="804" t="s">
        <v>4266</v>
      </c>
      <c r="B1" s="757"/>
      <c r="C1" s="757"/>
      <c r="D1" s="757"/>
      <c r="E1" s="786"/>
      <c r="F1" s="757"/>
      <c r="G1" s="757"/>
      <c r="H1" s="752"/>
      <c r="I1" s="805" t="s">
        <v>4267</v>
      </c>
      <c r="J1" s="804" t="s">
        <v>4263</v>
      </c>
      <c r="K1" s="788"/>
      <c r="L1" s="788"/>
      <c r="M1" s="788"/>
      <c r="N1" s="788"/>
      <c r="O1" s="786"/>
      <c r="P1" s="786"/>
      <c r="Q1" s="786"/>
      <c r="R1" s="786"/>
      <c r="S1" s="786"/>
      <c r="T1" s="788"/>
      <c r="U1" s="786"/>
      <c r="V1" s="786"/>
      <c r="W1" s="789"/>
      <c r="X1" s="790"/>
      <c r="Y1" s="789"/>
      <c r="Z1" s="789"/>
      <c r="AA1" s="791"/>
      <c r="AB1" s="791"/>
      <c r="AC1" s="788"/>
      <c r="AD1" s="786"/>
      <c r="AE1" s="792"/>
      <c r="AF1" s="786"/>
      <c r="AG1" s="820" t="s">
        <v>4259</v>
      </c>
      <c r="AH1" s="804" t="s">
        <v>4262</v>
      </c>
      <c r="AI1" s="798"/>
      <c r="AJ1" s="798"/>
      <c r="AK1" s="798"/>
      <c r="AL1" s="798"/>
      <c r="AM1" s="798"/>
      <c r="AN1" s="798"/>
      <c r="AO1" s="799"/>
      <c r="AP1" s="805" t="s">
        <v>4260</v>
      </c>
      <c r="AQ1" s="847" t="s">
        <v>4264</v>
      </c>
      <c r="AR1" s="801"/>
      <c r="AS1" s="752"/>
      <c r="AT1" s="752"/>
      <c r="AU1" s="801"/>
      <c r="AV1" s="802"/>
      <c r="AW1" s="848" t="s">
        <v>4277</v>
      </c>
      <c r="AY1" s="849" t="s">
        <v>4278</v>
      </c>
      <c r="AZ1" s="804" t="s">
        <v>4265</v>
      </c>
      <c r="BA1" s="752"/>
      <c r="BB1" s="821"/>
      <c r="BC1" s="757"/>
      <c r="BD1" s="757"/>
      <c r="BE1" s="757"/>
      <c r="BF1" s="757"/>
      <c r="BG1" s="757"/>
      <c r="BH1" s="757"/>
      <c r="BI1" s="786"/>
      <c r="BJ1" s="786"/>
      <c r="BK1" s="786"/>
      <c r="BL1" s="786"/>
      <c r="BM1" s="757"/>
      <c r="BN1" s="786"/>
      <c r="BO1" s="786"/>
      <c r="BP1" s="757"/>
      <c r="BQ1" s="786"/>
      <c r="BR1" s="786"/>
      <c r="BS1" s="786"/>
      <c r="BT1" s="752"/>
      <c r="BU1" s="789"/>
      <c r="BV1" s="791"/>
      <c r="BW1" s="789"/>
      <c r="BX1" s="789"/>
      <c r="BY1" s="790"/>
      <c r="BZ1" s="820" t="s">
        <v>4261</v>
      </c>
    </row>
    <row r="2" spans="1:78" s="806" customFormat="1" ht="18.75" customHeight="1" thickBot="1">
      <c r="A2" s="807"/>
      <c r="B2" s="785"/>
      <c r="C2" s="785"/>
      <c r="D2" s="785"/>
      <c r="E2" s="787"/>
      <c r="F2" s="785"/>
      <c r="G2" s="785"/>
      <c r="H2" s="767"/>
      <c r="I2" s="808"/>
      <c r="J2" s="807"/>
      <c r="K2" s="793"/>
      <c r="L2" s="793"/>
      <c r="M2" s="793"/>
      <c r="N2" s="793"/>
      <c r="O2" s="787"/>
      <c r="P2" s="787"/>
      <c r="Q2" s="787"/>
      <c r="R2" s="787"/>
      <c r="S2" s="787"/>
      <c r="T2" s="793"/>
      <c r="U2" s="787"/>
      <c r="V2" s="787"/>
      <c r="W2" s="794"/>
      <c r="X2" s="795"/>
      <c r="Y2" s="794"/>
      <c r="Z2" s="794"/>
      <c r="AA2" s="796"/>
      <c r="AB2" s="796"/>
      <c r="AC2" s="793"/>
      <c r="AD2" s="787"/>
      <c r="AE2" s="797"/>
      <c r="AF2" s="787"/>
      <c r="AG2" s="81" t="s">
        <v>3666</v>
      </c>
      <c r="AH2" s="807"/>
      <c r="AI2" s="800"/>
      <c r="AJ2" s="800"/>
      <c r="AK2" s="800"/>
      <c r="AL2" s="800"/>
      <c r="AM2" s="800"/>
      <c r="AN2" s="800"/>
      <c r="AO2" s="772"/>
      <c r="AP2" s="81" t="s">
        <v>3666</v>
      </c>
      <c r="AQ2" s="807"/>
      <c r="AR2" s="803"/>
      <c r="AS2" s="767"/>
      <c r="AT2" s="767"/>
      <c r="AU2" s="803"/>
      <c r="AV2" s="81" t="s">
        <v>3666</v>
      </c>
      <c r="AW2" s="850"/>
      <c r="AY2" s="81" t="s">
        <v>3666</v>
      </c>
      <c r="AZ2" s="807"/>
      <c r="BA2" s="767"/>
      <c r="BB2" s="822"/>
      <c r="BC2" s="785"/>
      <c r="BD2" s="785"/>
      <c r="BE2" s="785"/>
      <c r="BF2" s="785"/>
      <c r="BG2" s="785"/>
      <c r="BH2" s="785"/>
      <c r="BI2" s="787"/>
      <c r="BJ2" s="787"/>
      <c r="BK2" s="787"/>
      <c r="BL2" s="787"/>
      <c r="BM2" s="785"/>
      <c r="BN2" s="787"/>
      <c r="BO2" s="787"/>
      <c r="BP2" s="785"/>
      <c r="BQ2" s="787"/>
      <c r="BR2" s="787"/>
      <c r="BS2" s="787"/>
      <c r="BT2" s="767"/>
      <c r="BU2" s="794"/>
      <c r="BV2" s="796"/>
      <c r="BW2" s="794"/>
      <c r="BX2" s="794"/>
      <c r="BY2" s="795"/>
      <c r="BZ2" s="81" t="s">
        <v>3666</v>
      </c>
    </row>
    <row r="3" spans="1:78" s="816" customFormat="1" ht="18.75" customHeight="1">
      <c r="A3" s="809" t="s">
        <v>7</v>
      </c>
      <c r="B3" s="810"/>
      <c r="C3" s="811"/>
      <c r="D3" s="1143" t="s">
        <v>4181</v>
      </c>
      <c r="E3" s="913" t="s">
        <v>3648</v>
      </c>
      <c r="F3" s="1143" t="s">
        <v>6</v>
      </c>
      <c r="G3" s="1143" t="s">
        <v>3928</v>
      </c>
      <c r="H3" s="910" t="s">
        <v>4276</v>
      </c>
      <c r="I3" s="812" t="s">
        <v>25</v>
      </c>
      <c r="J3" s="747" t="s">
        <v>3637</v>
      </c>
      <c r="K3" s="748"/>
      <c r="L3" s="748"/>
      <c r="M3" s="748"/>
      <c r="N3" s="748"/>
      <c r="O3" s="749" t="s">
        <v>3638</v>
      </c>
      <c r="P3" s="750" t="s">
        <v>5</v>
      </c>
      <c r="Q3" s="751"/>
      <c r="R3" s="748"/>
      <c r="S3" s="748"/>
      <c r="T3" s="748"/>
      <c r="U3" s="749" t="s">
        <v>4</v>
      </c>
      <c r="V3" s="749" t="s">
        <v>3</v>
      </c>
      <c r="W3" s="749" t="s">
        <v>3663</v>
      </c>
      <c r="X3" s="749" t="s">
        <v>3664</v>
      </c>
      <c r="Y3" s="749" t="s">
        <v>3730</v>
      </c>
      <c r="Z3" s="749" t="s">
        <v>3732</v>
      </c>
      <c r="AA3" s="750" t="s">
        <v>3667</v>
      </c>
      <c r="AB3" s="752"/>
      <c r="AC3" s="753" t="s">
        <v>4176</v>
      </c>
      <c r="AD3" s="753" t="s">
        <v>4177</v>
      </c>
      <c r="AE3" s="1148" t="s">
        <v>4188</v>
      </c>
      <c r="AF3" s="749" t="s">
        <v>3668</v>
      </c>
      <c r="AG3" s="1150" t="s">
        <v>4189</v>
      </c>
      <c r="AH3" s="930" t="s">
        <v>4190</v>
      </c>
      <c r="AI3" s="813" t="s">
        <v>3669</v>
      </c>
      <c r="AJ3" s="813" t="s">
        <v>3638</v>
      </c>
      <c r="AK3" s="904"/>
      <c r="AL3" s="813" t="s">
        <v>4</v>
      </c>
      <c r="AM3" s="813" t="s">
        <v>3</v>
      </c>
      <c r="AN3" s="813" t="s">
        <v>3673</v>
      </c>
      <c r="AO3" s="91" t="s">
        <v>4204</v>
      </c>
      <c r="AP3" s="814"/>
      <c r="AQ3" s="754" t="s">
        <v>4205</v>
      </c>
      <c r="AR3" s="753" t="s">
        <v>4206</v>
      </c>
      <c r="AS3" s="753" t="s">
        <v>4207</v>
      </c>
      <c r="AT3" s="753" t="s">
        <v>4208</v>
      </c>
      <c r="AU3" s="753" t="s">
        <v>4209</v>
      </c>
      <c r="AV3" s="755" t="s">
        <v>4210</v>
      </c>
      <c r="AW3" s="899" t="s">
        <v>4279</v>
      </c>
      <c r="AX3" s="900"/>
      <c r="AY3" s="901"/>
      <c r="AZ3" s="1154" t="s">
        <v>3654</v>
      </c>
      <c r="BA3" s="1143" t="s">
        <v>4192</v>
      </c>
      <c r="BB3" s="823" t="s">
        <v>4205</v>
      </c>
      <c r="BC3" s="753" t="s">
        <v>3659</v>
      </c>
      <c r="BD3" s="753" t="s">
        <v>3660</v>
      </c>
      <c r="BE3" s="753" t="s">
        <v>3661</v>
      </c>
      <c r="BF3" s="753" t="s">
        <v>3662</v>
      </c>
      <c r="BG3" s="755" t="s">
        <v>4211</v>
      </c>
      <c r="BH3" s="756" t="s">
        <v>4212</v>
      </c>
      <c r="BI3" s="757"/>
      <c r="BJ3" s="757"/>
      <c r="BK3" s="757"/>
      <c r="BL3" s="757"/>
      <c r="BM3" s="758" t="s">
        <v>4213</v>
      </c>
      <c r="BN3" s="748"/>
      <c r="BO3" s="759"/>
      <c r="BP3" s="757" t="s">
        <v>4214</v>
      </c>
      <c r="BQ3" s="757"/>
      <c r="BR3" s="757"/>
      <c r="BS3" s="757"/>
      <c r="BT3" s="746" t="s">
        <v>4215</v>
      </c>
      <c r="BU3" s="760" t="s">
        <v>4216</v>
      </c>
      <c r="BV3" s="1143" t="s">
        <v>4217</v>
      </c>
      <c r="BW3" s="755" t="s">
        <v>4218</v>
      </c>
      <c r="BX3" s="815" t="s">
        <v>4219</v>
      </c>
      <c r="BY3" s="761" t="s">
        <v>3665</v>
      </c>
      <c r="BZ3" s="1156" t="s">
        <v>4199</v>
      </c>
    </row>
    <row r="4" spans="1:78" s="816" customFormat="1" ht="37.5" customHeight="1" thickBot="1">
      <c r="A4" s="773" t="s">
        <v>4220</v>
      </c>
      <c r="B4" s="762" t="s">
        <v>4221</v>
      </c>
      <c r="C4" s="762" t="s">
        <v>4222</v>
      </c>
      <c r="D4" s="1144"/>
      <c r="E4" s="1145"/>
      <c r="F4" s="1146"/>
      <c r="G4" s="1146"/>
      <c r="H4" s="1147"/>
      <c r="I4" s="774" t="s">
        <v>4223</v>
      </c>
      <c r="J4" s="778" t="s">
        <v>4224</v>
      </c>
      <c r="K4" s="779" t="s">
        <v>10</v>
      </c>
      <c r="L4" s="769" t="s">
        <v>9</v>
      </c>
      <c r="M4" s="769" t="s">
        <v>8</v>
      </c>
      <c r="N4" s="770" t="s">
        <v>4182</v>
      </c>
      <c r="O4" s="766" t="s">
        <v>1</v>
      </c>
      <c r="P4" s="780" t="s">
        <v>4225</v>
      </c>
      <c r="Q4" s="781" t="s">
        <v>3644</v>
      </c>
      <c r="R4" s="782" t="s">
        <v>3645</v>
      </c>
      <c r="S4" s="782" t="s">
        <v>3646</v>
      </c>
      <c r="T4" s="870" t="s">
        <v>4183</v>
      </c>
      <c r="U4" s="762" t="s">
        <v>4184</v>
      </c>
      <c r="V4" s="762" t="s">
        <v>4185</v>
      </c>
      <c r="W4" s="762" t="s">
        <v>4226</v>
      </c>
      <c r="X4" s="871" t="s">
        <v>3728</v>
      </c>
      <c r="Y4" s="762" t="s">
        <v>4227</v>
      </c>
      <c r="Z4" s="762" t="s">
        <v>3731</v>
      </c>
      <c r="AA4" s="767" t="s">
        <v>4228</v>
      </c>
      <c r="AB4" s="770" t="s">
        <v>3647</v>
      </c>
      <c r="AC4" s="762" t="s">
        <v>4229</v>
      </c>
      <c r="AD4" s="762" t="s">
        <v>4230</v>
      </c>
      <c r="AE4" s="1149"/>
      <c r="AF4" s="766" t="s">
        <v>3634</v>
      </c>
      <c r="AG4" s="1151"/>
      <c r="AH4" s="1152"/>
      <c r="AI4" s="771" t="s">
        <v>3650</v>
      </c>
      <c r="AJ4" s="771" t="s">
        <v>4191</v>
      </c>
      <c r="AK4" s="1153"/>
      <c r="AL4" s="771" t="s">
        <v>3691</v>
      </c>
      <c r="AM4" s="771" t="s">
        <v>3692</v>
      </c>
      <c r="AN4" s="771" t="s">
        <v>4231</v>
      </c>
      <c r="AO4" s="772" t="s">
        <v>4232</v>
      </c>
      <c r="AP4" s="817" t="s">
        <v>11</v>
      </c>
      <c r="AQ4" s="773" t="s">
        <v>4233</v>
      </c>
      <c r="AR4" s="762" t="s">
        <v>4234</v>
      </c>
      <c r="AS4" s="762" t="s">
        <v>4235</v>
      </c>
      <c r="AT4" s="762" t="s">
        <v>4236</v>
      </c>
      <c r="AU4" s="762" t="s">
        <v>4237</v>
      </c>
      <c r="AV4" s="774" t="s">
        <v>4238</v>
      </c>
      <c r="AW4" s="851" t="s">
        <v>4280</v>
      </c>
      <c r="AX4" s="852" t="s">
        <v>4280</v>
      </c>
      <c r="AY4" s="853" t="s">
        <v>4281</v>
      </c>
      <c r="AZ4" s="1155"/>
      <c r="BA4" s="1146"/>
      <c r="BB4" s="872" t="s">
        <v>4193</v>
      </c>
      <c r="BC4" s="762" t="s">
        <v>4239</v>
      </c>
      <c r="BD4" s="762" t="s">
        <v>4240</v>
      </c>
      <c r="BE4" s="762" t="s">
        <v>3653</v>
      </c>
      <c r="BF4" s="873" t="s">
        <v>3701</v>
      </c>
      <c r="BG4" s="774" t="s">
        <v>4195</v>
      </c>
      <c r="BH4" s="765" t="s">
        <v>19</v>
      </c>
      <c r="BI4" s="782" t="s">
        <v>23</v>
      </c>
      <c r="BJ4" s="782" t="s">
        <v>13</v>
      </c>
      <c r="BK4" s="782" t="s">
        <v>12</v>
      </c>
      <c r="BL4" s="783" t="s">
        <v>4241</v>
      </c>
      <c r="BM4" s="784" t="s">
        <v>22</v>
      </c>
      <c r="BN4" s="769" t="s">
        <v>21</v>
      </c>
      <c r="BO4" s="783" t="s">
        <v>20</v>
      </c>
      <c r="BP4" s="785" t="s">
        <v>19</v>
      </c>
      <c r="BQ4" s="782" t="s">
        <v>14</v>
      </c>
      <c r="BR4" s="782" t="s">
        <v>4242</v>
      </c>
      <c r="BS4" s="768" t="s">
        <v>4243</v>
      </c>
      <c r="BT4" s="762" t="s">
        <v>4244</v>
      </c>
      <c r="BU4" s="762" t="s">
        <v>17</v>
      </c>
      <c r="BV4" s="1146"/>
      <c r="BW4" s="774" t="s">
        <v>4197</v>
      </c>
      <c r="BX4" s="775" t="s">
        <v>4245</v>
      </c>
      <c r="BY4" s="776" t="s">
        <v>4246</v>
      </c>
      <c r="BZ4" s="1157"/>
    </row>
    <row r="5" spans="1:78" s="816" customFormat="1" ht="18.75" customHeight="1">
      <c r="A5" s="809" t="s">
        <v>3656</v>
      </c>
      <c r="B5" s="810"/>
      <c r="C5" s="811"/>
      <c r="D5" s="1143" t="s">
        <v>4181</v>
      </c>
      <c r="E5" s="913" t="s">
        <v>3648</v>
      </c>
      <c r="F5" s="1158" t="s">
        <v>6</v>
      </c>
      <c r="G5" s="1160" t="s">
        <v>3928</v>
      </c>
      <c r="H5" s="910" t="s">
        <v>4276</v>
      </c>
      <c r="I5" s="812" t="s">
        <v>26</v>
      </c>
      <c r="J5" s="747" t="s">
        <v>4205</v>
      </c>
      <c r="K5" s="749" t="s">
        <v>4206</v>
      </c>
      <c r="L5" s="750" t="s">
        <v>4207</v>
      </c>
      <c r="M5" s="748"/>
      <c r="N5" s="751"/>
      <c r="O5" s="763"/>
      <c r="P5" s="763"/>
      <c r="Q5" s="763"/>
      <c r="R5" s="763"/>
      <c r="S5" s="748"/>
      <c r="T5" s="749" t="s">
        <v>4247</v>
      </c>
      <c r="U5" s="749" t="s">
        <v>4208</v>
      </c>
      <c r="V5" s="749" t="s">
        <v>4209</v>
      </c>
      <c r="W5" s="749" t="s">
        <v>3663</v>
      </c>
      <c r="X5" s="749" t="s">
        <v>3664</v>
      </c>
      <c r="Y5" s="749" t="s">
        <v>3730</v>
      </c>
      <c r="Z5" s="749" t="s">
        <v>3732</v>
      </c>
      <c r="AA5" s="750" t="s">
        <v>4248</v>
      </c>
      <c r="AB5" s="752"/>
      <c r="AC5" s="753" t="s">
        <v>4249</v>
      </c>
      <c r="AD5" s="753" t="s">
        <v>4250</v>
      </c>
      <c r="AE5" s="1148" t="s">
        <v>4251</v>
      </c>
      <c r="AF5" s="904"/>
      <c r="AG5" s="1150" t="s">
        <v>4252</v>
      </c>
      <c r="AH5" s="935" t="s">
        <v>4190</v>
      </c>
      <c r="AI5" s="813" t="s">
        <v>4205</v>
      </c>
      <c r="AJ5" s="904"/>
      <c r="AK5" s="813" t="s">
        <v>4207</v>
      </c>
      <c r="AL5" s="813" t="s">
        <v>4208</v>
      </c>
      <c r="AM5" s="813" t="s">
        <v>4209</v>
      </c>
      <c r="AN5" s="813" t="s">
        <v>4211</v>
      </c>
      <c r="AO5" s="91" t="s">
        <v>4204</v>
      </c>
      <c r="AP5" s="814"/>
      <c r="AQ5" s="754" t="s">
        <v>4205</v>
      </c>
      <c r="AR5" s="753" t="s">
        <v>4206</v>
      </c>
      <c r="AS5" s="753" t="s">
        <v>4207</v>
      </c>
      <c r="AT5" s="753" t="s">
        <v>4208</v>
      </c>
      <c r="AU5" s="753" t="s">
        <v>4209</v>
      </c>
      <c r="AV5" s="1163"/>
      <c r="AW5" s="899" t="s">
        <v>4279</v>
      </c>
      <c r="AX5" s="900"/>
      <c r="AY5" s="901"/>
      <c r="AZ5" s="1154" t="s">
        <v>3654</v>
      </c>
      <c r="BA5" s="1143" t="s">
        <v>4192</v>
      </c>
      <c r="BB5" s="823" t="s">
        <v>4205</v>
      </c>
      <c r="BC5" s="753" t="s">
        <v>3659</v>
      </c>
      <c r="BD5" s="753" t="s">
        <v>3660</v>
      </c>
      <c r="BE5" s="753" t="s">
        <v>3661</v>
      </c>
      <c r="BF5" s="753" t="s">
        <v>3662</v>
      </c>
      <c r="BG5" s="755" t="s">
        <v>4211</v>
      </c>
      <c r="BH5" s="764" t="s">
        <v>4253</v>
      </c>
      <c r="BI5" s="760" t="s">
        <v>4213</v>
      </c>
      <c r="BJ5" s="760" t="s">
        <v>4214</v>
      </c>
      <c r="BK5" s="904"/>
      <c r="BL5" s="904"/>
      <c r="BM5" s="904"/>
      <c r="BN5" s="904"/>
      <c r="BO5" s="904"/>
      <c r="BP5" s="904"/>
      <c r="BQ5" s="904"/>
      <c r="BR5" s="904"/>
      <c r="BS5" s="904"/>
      <c r="BT5" s="904"/>
      <c r="BU5" s="904"/>
      <c r="BV5" s="1143" t="s">
        <v>4217</v>
      </c>
      <c r="BW5" s="755" t="s">
        <v>4218</v>
      </c>
      <c r="BX5" s="815" t="s">
        <v>4219</v>
      </c>
      <c r="BY5" s="761" t="s">
        <v>3665</v>
      </c>
      <c r="BZ5" s="1156" t="s">
        <v>4199</v>
      </c>
    </row>
    <row r="6" spans="1:78" s="816" customFormat="1" ht="37.5" customHeight="1" thickBot="1">
      <c r="A6" s="773" t="s">
        <v>4220</v>
      </c>
      <c r="B6" s="762" t="s">
        <v>4221</v>
      </c>
      <c r="C6" s="762" t="s">
        <v>4222</v>
      </c>
      <c r="D6" s="1144"/>
      <c r="E6" s="1145"/>
      <c r="F6" s="1159"/>
      <c r="G6" s="1161"/>
      <c r="H6" s="1147"/>
      <c r="I6" s="774" t="s">
        <v>4254</v>
      </c>
      <c r="J6" s="765" t="s">
        <v>2</v>
      </c>
      <c r="K6" s="766" t="s">
        <v>1</v>
      </c>
      <c r="L6" s="767" t="s">
        <v>4255</v>
      </c>
      <c r="M6" s="768" t="s">
        <v>0</v>
      </c>
      <c r="N6" s="769" t="s">
        <v>3639</v>
      </c>
      <c r="O6" s="769" t="s">
        <v>3640</v>
      </c>
      <c r="P6" s="769" t="s">
        <v>3641</v>
      </c>
      <c r="Q6" s="770" t="s">
        <v>3642</v>
      </c>
      <c r="R6" s="769" t="s">
        <v>3643</v>
      </c>
      <c r="S6" s="770" t="s">
        <v>3727</v>
      </c>
      <c r="T6" s="871" t="s">
        <v>4200</v>
      </c>
      <c r="U6" s="762" t="s">
        <v>4184</v>
      </c>
      <c r="V6" s="762" t="s">
        <v>4185</v>
      </c>
      <c r="W6" s="762" t="s">
        <v>4226</v>
      </c>
      <c r="X6" s="871" t="s">
        <v>3728</v>
      </c>
      <c r="Y6" s="762" t="s">
        <v>4227</v>
      </c>
      <c r="Z6" s="762" t="s">
        <v>3731</v>
      </c>
      <c r="AA6" s="767" t="s">
        <v>4228</v>
      </c>
      <c r="AB6" s="770" t="s">
        <v>3647</v>
      </c>
      <c r="AC6" s="762" t="s">
        <v>4229</v>
      </c>
      <c r="AD6" s="762" t="s">
        <v>4230</v>
      </c>
      <c r="AE6" s="1149"/>
      <c r="AF6" s="1153"/>
      <c r="AG6" s="1151"/>
      <c r="AH6" s="1162"/>
      <c r="AI6" s="771" t="s">
        <v>3650</v>
      </c>
      <c r="AJ6" s="1153"/>
      <c r="AK6" s="771" t="s">
        <v>4201</v>
      </c>
      <c r="AL6" s="771" t="s">
        <v>3691</v>
      </c>
      <c r="AM6" s="771" t="s">
        <v>3692</v>
      </c>
      <c r="AN6" s="771" t="s">
        <v>4231</v>
      </c>
      <c r="AO6" s="772" t="s">
        <v>4232</v>
      </c>
      <c r="AP6" s="817" t="s">
        <v>11</v>
      </c>
      <c r="AQ6" s="773" t="s">
        <v>4233</v>
      </c>
      <c r="AR6" s="762" t="s">
        <v>4234</v>
      </c>
      <c r="AS6" s="762" t="s">
        <v>4235</v>
      </c>
      <c r="AT6" s="762" t="s">
        <v>4236</v>
      </c>
      <c r="AU6" s="762" t="s">
        <v>4237</v>
      </c>
      <c r="AV6" s="1164"/>
      <c r="AW6" s="851" t="s">
        <v>4280</v>
      </c>
      <c r="AX6" s="852" t="s">
        <v>4280</v>
      </c>
      <c r="AY6" s="853" t="s">
        <v>4281</v>
      </c>
      <c r="AZ6" s="1155"/>
      <c r="BA6" s="1146"/>
      <c r="BB6" s="872" t="s">
        <v>4193</v>
      </c>
      <c r="BC6" s="762" t="s">
        <v>4239</v>
      </c>
      <c r="BD6" s="762" t="s">
        <v>4240</v>
      </c>
      <c r="BE6" s="762" t="s">
        <v>3653</v>
      </c>
      <c r="BF6" s="873" t="s">
        <v>3701</v>
      </c>
      <c r="BG6" s="774" t="s">
        <v>4195</v>
      </c>
      <c r="BH6" s="773" t="s">
        <v>18</v>
      </c>
      <c r="BI6" s="762" t="s">
        <v>17</v>
      </c>
      <c r="BJ6" s="762" t="s">
        <v>16</v>
      </c>
      <c r="BK6" s="1153"/>
      <c r="BL6" s="1153"/>
      <c r="BM6" s="1153"/>
      <c r="BN6" s="1153"/>
      <c r="BO6" s="1153"/>
      <c r="BP6" s="1153"/>
      <c r="BQ6" s="1153"/>
      <c r="BR6" s="1153"/>
      <c r="BS6" s="1153"/>
      <c r="BT6" s="1153"/>
      <c r="BU6" s="1153"/>
      <c r="BV6" s="1146"/>
      <c r="BW6" s="774" t="s">
        <v>4256</v>
      </c>
      <c r="BX6" s="775" t="s">
        <v>4245</v>
      </c>
      <c r="BY6" s="776" t="s">
        <v>4246</v>
      </c>
      <c r="BZ6" s="1157"/>
    </row>
    <row r="7" spans="1:78" s="816" customFormat="1" ht="18.75" customHeight="1">
      <c r="A7" s="809" t="s">
        <v>3655</v>
      </c>
      <c r="B7" s="810"/>
      <c r="C7" s="811"/>
      <c r="D7" s="1143" t="s">
        <v>4181</v>
      </c>
      <c r="E7" s="913" t="s">
        <v>3648</v>
      </c>
      <c r="F7" s="1158" t="s">
        <v>6</v>
      </c>
      <c r="G7" s="1160" t="s">
        <v>3928</v>
      </c>
      <c r="H7" s="1165"/>
      <c r="I7" s="812" t="s">
        <v>27</v>
      </c>
      <c r="J7" s="902"/>
      <c r="K7" s="904"/>
      <c r="L7" s="904"/>
      <c r="M7" s="904"/>
      <c r="N7" s="904"/>
      <c r="O7" s="904"/>
      <c r="P7" s="904"/>
      <c r="Q7" s="904"/>
      <c r="R7" s="904"/>
      <c r="S7" s="904"/>
      <c r="T7" s="904"/>
      <c r="U7" s="904"/>
      <c r="V7" s="904"/>
      <c r="W7" s="904"/>
      <c r="X7" s="904"/>
      <c r="Y7" s="904"/>
      <c r="Z7" s="904"/>
      <c r="AA7" s="904"/>
      <c r="AB7" s="904"/>
      <c r="AC7" s="904"/>
      <c r="AD7" s="904"/>
      <c r="AE7" s="1168"/>
      <c r="AF7" s="904"/>
      <c r="AG7" s="1170"/>
      <c r="AH7" s="902"/>
      <c r="AI7" s="904"/>
      <c r="AJ7" s="904"/>
      <c r="AK7" s="904"/>
      <c r="AL7" s="904"/>
      <c r="AM7" s="904"/>
      <c r="AN7" s="904"/>
      <c r="AO7" s="904"/>
      <c r="AP7" s="906"/>
      <c r="AQ7" s="902"/>
      <c r="AR7" s="904"/>
      <c r="AS7" s="904"/>
      <c r="AT7" s="904"/>
      <c r="AU7" s="904"/>
      <c r="AV7" s="906"/>
      <c r="AW7" s="904"/>
      <c r="AX7" s="904"/>
      <c r="AY7" s="906"/>
      <c r="AZ7" s="1154" t="s">
        <v>3654</v>
      </c>
      <c r="BA7" s="904"/>
      <c r="BB7" s="823" t="s">
        <v>4205</v>
      </c>
      <c r="BC7" s="753" t="s">
        <v>3659</v>
      </c>
      <c r="BD7" s="753" t="s">
        <v>3660</v>
      </c>
      <c r="BE7" s="753" t="s">
        <v>3661</v>
      </c>
      <c r="BF7" s="904"/>
      <c r="BG7" s="904"/>
      <c r="BH7" s="902"/>
      <c r="BI7" s="904"/>
      <c r="BJ7" s="904"/>
      <c r="BK7" s="904"/>
      <c r="BL7" s="904"/>
      <c r="BM7" s="904"/>
      <c r="BN7" s="904"/>
      <c r="BO7" s="904"/>
      <c r="BP7" s="904"/>
      <c r="BQ7" s="904"/>
      <c r="BR7" s="904"/>
      <c r="BS7" s="904"/>
      <c r="BT7" s="904"/>
      <c r="BU7" s="904"/>
      <c r="BV7" s="904"/>
      <c r="BW7" s="906"/>
      <c r="BX7" s="815" t="s">
        <v>4219</v>
      </c>
      <c r="BY7" s="761" t="s">
        <v>3665</v>
      </c>
      <c r="BZ7" s="1156" t="s">
        <v>4199</v>
      </c>
    </row>
    <row r="8" spans="1:78" s="816" customFormat="1" ht="37.5" customHeight="1" thickBot="1">
      <c r="A8" s="773" t="s">
        <v>4220</v>
      </c>
      <c r="B8" s="762" t="s">
        <v>4221</v>
      </c>
      <c r="C8" s="762" t="s">
        <v>4222</v>
      </c>
      <c r="D8" s="1144"/>
      <c r="E8" s="1145"/>
      <c r="F8" s="1159"/>
      <c r="G8" s="1161"/>
      <c r="H8" s="1166"/>
      <c r="I8" s="774" t="s">
        <v>4257</v>
      </c>
      <c r="J8" s="1167"/>
      <c r="K8" s="1153"/>
      <c r="L8" s="1153"/>
      <c r="M8" s="1153"/>
      <c r="N8" s="1153"/>
      <c r="O8" s="1153"/>
      <c r="P8" s="1153"/>
      <c r="Q8" s="1153"/>
      <c r="R8" s="1153"/>
      <c r="S8" s="1153"/>
      <c r="T8" s="1153"/>
      <c r="U8" s="1153"/>
      <c r="V8" s="1153"/>
      <c r="W8" s="1153"/>
      <c r="X8" s="1153"/>
      <c r="Y8" s="1153"/>
      <c r="Z8" s="1153"/>
      <c r="AA8" s="1153"/>
      <c r="AB8" s="1153"/>
      <c r="AC8" s="1153"/>
      <c r="AD8" s="1153"/>
      <c r="AE8" s="1169"/>
      <c r="AF8" s="1153"/>
      <c r="AG8" s="1171"/>
      <c r="AH8" s="1167"/>
      <c r="AI8" s="1153"/>
      <c r="AJ8" s="1153"/>
      <c r="AK8" s="1153"/>
      <c r="AL8" s="1153"/>
      <c r="AM8" s="1153"/>
      <c r="AN8" s="1153"/>
      <c r="AO8" s="1153"/>
      <c r="AP8" s="1172"/>
      <c r="AQ8" s="1167"/>
      <c r="AR8" s="1153"/>
      <c r="AS8" s="1153"/>
      <c r="AT8" s="1153"/>
      <c r="AU8" s="1153"/>
      <c r="AV8" s="1172"/>
      <c r="AW8" s="1153"/>
      <c r="AX8" s="1153"/>
      <c r="AY8" s="1172"/>
      <c r="AZ8" s="1155"/>
      <c r="BA8" s="1173"/>
      <c r="BB8" s="872" t="s">
        <v>4193</v>
      </c>
      <c r="BC8" s="766" t="s">
        <v>4258</v>
      </c>
      <c r="BD8" s="762" t="s">
        <v>4240</v>
      </c>
      <c r="BE8" s="762" t="s">
        <v>3653</v>
      </c>
      <c r="BF8" s="1153"/>
      <c r="BG8" s="1153"/>
      <c r="BH8" s="1167"/>
      <c r="BI8" s="1153"/>
      <c r="BJ8" s="1153"/>
      <c r="BK8" s="1153"/>
      <c r="BL8" s="1153"/>
      <c r="BM8" s="1153"/>
      <c r="BN8" s="1153"/>
      <c r="BO8" s="1153"/>
      <c r="BP8" s="1153"/>
      <c r="BQ8" s="1153"/>
      <c r="BR8" s="1153"/>
      <c r="BS8" s="1153"/>
      <c r="BT8" s="1153"/>
      <c r="BU8" s="1153"/>
      <c r="BV8" s="1153"/>
      <c r="BW8" s="1172"/>
      <c r="BX8" s="775" t="s">
        <v>4245</v>
      </c>
      <c r="BY8" s="776" t="s">
        <v>4203</v>
      </c>
      <c r="BZ8" s="1157"/>
    </row>
    <row r="9" spans="1:78" s="777" customFormat="1" ht="18.75" customHeight="1">
      <c r="A9" s="874">
        <f>'２①②③、３②（再掲）、４②③'!A9</f>
        <v>0</v>
      </c>
      <c r="B9" s="875">
        <f>'２①②③、３②（再掲）、４②③'!B9</f>
        <v>0</v>
      </c>
      <c r="C9" s="875">
        <f>'２①②③、３②（再掲）、４②③'!C9</f>
        <v>0</v>
      </c>
      <c r="D9" s="875">
        <f>'２①②③、３②（再掲）、４②③'!D9</f>
        <v>0</v>
      </c>
      <c r="E9" s="875">
        <f>'２①②③、３②（再掲）、４②③'!E9</f>
        <v>0</v>
      </c>
      <c r="F9" s="875">
        <f>'２①②③、３②（再掲）、４②③'!F9</f>
        <v>0</v>
      </c>
      <c r="G9" s="875">
        <f>'２①②③、３②（再掲）、４②③'!G9</f>
        <v>0</v>
      </c>
      <c r="H9" s="875">
        <f>'２①②③、３②（再掲）、４②③'!H9</f>
        <v>0</v>
      </c>
      <c r="I9" s="876" t="str">
        <f>'２①②③、３②（再掲）、４②③'!I9</f>
        <v>法適</v>
      </c>
      <c r="J9" s="877" t="str">
        <f>'２①②③、３②（再掲）、４②③'!J9</f>
        <v>-</v>
      </c>
      <c r="K9" s="878">
        <f>'２①②③、３②（再掲）、４②③'!K9</f>
        <v>0</v>
      </c>
      <c r="L9" s="878">
        <f>'２①②③、３②（再掲）、４②③'!L9</f>
        <v>0</v>
      </c>
      <c r="M9" s="878">
        <f>'２①②③、３②（再掲）、４②③'!M9</f>
        <v>0</v>
      </c>
      <c r="N9" s="878">
        <f>'２①②③、３②（再掲）、４②③'!N9</f>
        <v>0</v>
      </c>
      <c r="O9" s="878">
        <f>'２①②③、３②（再掲）、４②③'!O9</f>
        <v>0</v>
      </c>
      <c r="P9" s="878" t="str">
        <f>'２①②③、３②（再掲）、４②③'!P9</f>
        <v>-</v>
      </c>
      <c r="Q9" s="878">
        <f>'２①②③、３②（再掲）、４②③'!Q9</f>
        <v>0</v>
      </c>
      <c r="R9" s="878">
        <f>'２①②③、３②（再掲）、４②③'!R9</f>
        <v>0</v>
      </c>
      <c r="S9" s="878">
        <f>'２①②③、３②（再掲）、４②③'!S9</f>
        <v>0</v>
      </c>
      <c r="T9" s="878" t="str">
        <f>'２①②③、３②（再掲）、４②③'!T9</f>
        <v>-</v>
      </c>
      <c r="U9" s="878">
        <f>'２①②③、３②（再掲）、４②③'!U9</f>
        <v>0</v>
      </c>
      <c r="V9" s="878">
        <f>'２①②③、３②（再掲）、４②③'!V9</f>
        <v>0</v>
      </c>
      <c r="W9" s="878" t="str">
        <f>'２①②③、３②（再掲）、４②③'!W9</f>
        <v>-</v>
      </c>
      <c r="X9" s="878">
        <f>'２①②③、３②（再掲）、４②③'!X9</f>
        <v>0</v>
      </c>
      <c r="Y9" s="878" t="e">
        <f>'２①②③、３②（再掲）、４②③'!Y9</f>
        <v>#VALUE!</v>
      </c>
      <c r="Z9" s="878" t="e">
        <f>'２①②③、３②（再掲）、４②③'!Z9</f>
        <v>#VALUE!</v>
      </c>
      <c r="AA9" s="878">
        <f>'２①②③、３②（再掲）、４②③'!AA9</f>
        <v>0</v>
      </c>
      <c r="AB9" s="878">
        <f>'２①②③、３②（再掲）、４②③'!AB9</f>
        <v>0</v>
      </c>
      <c r="AC9" s="878">
        <f>'２①②③、３②（再掲）、４②③'!AC9</f>
        <v>0</v>
      </c>
      <c r="AD9" s="878" t="str">
        <f>'２①②③、３②（再掲）、４②③'!AD9</f>
        <v>-</v>
      </c>
      <c r="AE9" s="879" t="e">
        <f>'２①②③、３②（再掲）、４②③'!AE9</f>
        <v>#VALUE!</v>
      </c>
      <c r="AF9" s="878">
        <f>'２①②③、３②（再掲）、４②③'!AF9</f>
        <v>0</v>
      </c>
      <c r="AG9" s="880" t="e">
        <f>'２①②③、３②（再掲）、４②③'!AG9</f>
        <v>#VALUE!</v>
      </c>
      <c r="AH9" s="877">
        <f>'２①②③、３②（再掲）、４②③'!AH9</f>
        <v>0</v>
      </c>
      <c r="AI9" s="878">
        <f>'２①②③、３②（再掲）、４②③'!AI9</f>
        <v>0</v>
      </c>
      <c r="AJ9" s="878">
        <f>'２①②③、３②（再掲）、４②③'!AJ9</f>
        <v>0</v>
      </c>
      <c r="AK9" s="878" t="str">
        <f>'２①②③、３②（再掲）、４②③'!AK9</f>
        <v>***</v>
      </c>
      <c r="AL9" s="878">
        <f>'２①②③、３②（再掲）、４②③'!AL9</f>
        <v>0</v>
      </c>
      <c r="AM9" s="878">
        <f>'２①②③、３②（再掲）、４②③'!AM9</f>
        <v>0</v>
      </c>
      <c r="AN9" s="878">
        <f>'２①②③、３②（再掲）、４②③'!AN9</f>
        <v>0</v>
      </c>
      <c r="AO9" s="878">
        <f>'２①②③、３②（再掲）、４②③'!AO9</f>
        <v>0</v>
      </c>
      <c r="AP9" s="881">
        <f>'２①②③、３②（再掲）、４②③'!AP9</f>
        <v>0</v>
      </c>
      <c r="AQ9" s="877">
        <f>'２①②③、３②（再掲）、４②③'!AQ9</f>
        <v>0</v>
      </c>
      <c r="AR9" s="878">
        <f>'２①②③、３②（再掲）、４②③'!AR9</f>
        <v>0</v>
      </c>
      <c r="AS9" s="878" t="str">
        <f>'２①②③、３②（再掲）、４②③'!AS9</f>
        <v>-</v>
      </c>
      <c r="AT9" s="878">
        <f>'２①②③、３②（再掲）、４②③'!AT9</f>
        <v>0</v>
      </c>
      <c r="AU9" s="878">
        <f>'２①②③、３②（再掲）、４②③'!AU9</f>
        <v>0</v>
      </c>
      <c r="AV9" s="881">
        <f>'２①②③、３②（再掲）、４②③'!AV9</f>
        <v>0</v>
      </c>
      <c r="AW9" s="877">
        <f>'２①②③、３②（再掲）、４②③'!AW9</f>
        <v>0</v>
      </c>
      <c r="AX9" s="878">
        <f>'２①②③、３②（再掲）、４②③'!AX9</f>
        <v>0</v>
      </c>
      <c r="AY9" s="881">
        <f>'２①②③、３②（再掲）、４②③'!AY9</f>
        <v>0</v>
      </c>
      <c r="AZ9" s="882">
        <f>'２①②③、３②（再掲）、４②③'!AZ9</f>
        <v>0</v>
      </c>
      <c r="BA9" s="878">
        <f>'２①②③、３②（再掲）、４②③'!BA9</f>
        <v>0</v>
      </c>
      <c r="BB9" s="883">
        <f>'２①②③、３②（再掲）、４②③'!BB9</f>
        <v>0</v>
      </c>
      <c r="BC9" s="878">
        <f>'２①②③、３②（再掲）、４②③'!BC9</f>
        <v>0</v>
      </c>
      <c r="BD9" s="878">
        <f>'２①②③、３②（再掲）、４②③'!BD9</f>
        <v>0</v>
      </c>
      <c r="BE9" s="878">
        <f>'２①②③、３②（再掲）、４②③'!BE9</f>
        <v>0</v>
      </c>
      <c r="BF9" s="878">
        <f>'２①②③、３②（再掲）、４②③'!BF9</f>
        <v>0</v>
      </c>
      <c r="BG9" s="878">
        <f>'２①②③、３②（再掲）、４②③'!BG9</f>
        <v>0</v>
      </c>
      <c r="BH9" s="878">
        <f>'２①②③、３②（再掲）、４②③'!BH9</f>
        <v>0</v>
      </c>
      <c r="BI9" s="878">
        <f>'２①②③、３②（再掲）、４②③'!BI9</f>
        <v>0</v>
      </c>
      <c r="BJ9" s="878">
        <f>'２①②③、３②（再掲）、４②③'!BJ9</f>
        <v>0</v>
      </c>
      <c r="BK9" s="878">
        <f>'２①②③、３②（再掲）、４②③'!BK9</f>
        <v>0</v>
      </c>
      <c r="BL9" s="878">
        <f>'２①②③、３②（再掲）、４②③'!BL9</f>
        <v>0</v>
      </c>
      <c r="BM9" s="878">
        <f>'２①②③、３②（再掲）、４②③'!BM9</f>
        <v>0</v>
      </c>
      <c r="BN9" s="878">
        <f>'２①②③、３②（再掲）、４②③'!BN9</f>
        <v>0</v>
      </c>
      <c r="BO9" s="878">
        <f>'２①②③、３②（再掲）、４②③'!BO9</f>
        <v>0</v>
      </c>
      <c r="BP9" s="878">
        <f>'２①②③、３②（再掲）、４②③'!BP9</f>
        <v>0</v>
      </c>
      <c r="BQ9" s="878">
        <f>'２①②③、３②（再掲）、４②③'!BQ9</f>
        <v>0</v>
      </c>
      <c r="BR9" s="878">
        <f>'２①②③、３②（再掲）、４②③'!BR9</f>
        <v>0</v>
      </c>
      <c r="BS9" s="878">
        <f>'２①②③、３②（再掲）、４②③'!BS9</f>
        <v>0</v>
      </c>
      <c r="BT9" s="878">
        <f>'２①②③、３②（再掲）、４②③'!BT9</f>
        <v>0</v>
      </c>
      <c r="BU9" s="878">
        <f>'２①②③、３②（再掲）、４②③'!BU9</f>
        <v>0</v>
      </c>
      <c r="BV9" s="878">
        <f>'２①②③、３②（再掲）、４②③'!BV9</f>
        <v>0</v>
      </c>
      <c r="BW9" s="878">
        <f>'２①②③、３②（再掲）、４②③'!BW9</f>
        <v>0</v>
      </c>
      <c r="BX9" s="878">
        <f>'２①②③、３②（再掲）、４②③'!BX9</f>
        <v>0</v>
      </c>
      <c r="BY9" s="878" t="e">
        <f>'２①②③、３②（再掲）、４②③'!BY9</f>
        <v>#VALUE!</v>
      </c>
      <c r="BZ9" s="880" t="e">
        <f>'２①②③、３②（再掲）、４②③'!BZ9</f>
        <v>#VALUE!</v>
      </c>
    </row>
    <row r="10" spans="1:78" s="777" customFormat="1" ht="18.75" customHeight="1">
      <c r="A10" s="839">
        <f>'２①②③、３②（再掲）、４②③'!A10</f>
      </c>
      <c r="B10" s="840">
        <f>'２①②③、３②（再掲）、４②③'!B10</f>
      </c>
      <c r="C10" s="840">
        <f>'２①②③、３②（再掲）、４②③'!C10</f>
      </c>
      <c r="D10" s="840">
        <f>'２①②③、３②（再掲）、４②③'!D10</f>
      </c>
      <c r="E10" s="840">
        <f>'２①②③、３②（再掲）、４②③'!E10</f>
      </c>
      <c r="F10" s="840">
        <f>'２①②③、３②（再掲）、４②③'!F10</f>
        <v>0</v>
      </c>
      <c r="G10" s="840">
        <f>'２①②③、３②（再掲）、４②③'!G10</f>
        <v>0</v>
      </c>
      <c r="H10" s="840">
        <f>'２①②③、３②（再掲）、４②③'!H10</f>
        <v>0</v>
      </c>
      <c r="I10" s="841" t="str">
        <f>'２①②③、３②（再掲）、４②③'!I10</f>
        <v>法適</v>
      </c>
      <c r="J10" s="825" t="str">
        <f>'２①②③、３②（再掲）、４②③'!J10</f>
        <v>-</v>
      </c>
      <c r="K10" s="826">
        <f>'２①②③、３②（再掲）、４②③'!K10</f>
        <v>0</v>
      </c>
      <c r="L10" s="826">
        <f>'２①②③、３②（再掲）、４②③'!L10</f>
        <v>0</v>
      </c>
      <c r="M10" s="826">
        <f>'２①②③、３②（再掲）、４②③'!M10</f>
        <v>0</v>
      </c>
      <c r="N10" s="826">
        <f>'２①②③、３②（再掲）、４②③'!N10</f>
        <v>0</v>
      </c>
      <c r="O10" s="826">
        <f>'２①②③、３②（再掲）、４②③'!O10</f>
        <v>0</v>
      </c>
      <c r="P10" s="826" t="str">
        <f>'２①②③、３②（再掲）、４②③'!P10</f>
        <v>-</v>
      </c>
      <c r="Q10" s="826">
        <f>'２①②③、３②（再掲）、４②③'!Q10</f>
        <v>0</v>
      </c>
      <c r="R10" s="826">
        <f>'２①②③、３②（再掲）、４②③'!R10</f>
        <v>0</v>
      </c>
      <c r="S10" s="826">
        <f>'２①②③、３②（再掲）、４②③'!S10</f>
        <v>0</v>
      </c>
      <c r="T10" s="826" t="str">
        <f>'２①②③、３②（再掲）、４②③'!T10</f>
        <v>-</v>
      </c>
      <c r="U10" s="826">
        <f>'２①②③、３②（再掲）、４②③'!U10</f>
        <v>0</v>
      </c>
      <c r="V10" s="826">
        <f>'２①②③、３②（再掲）、４②③'!V10</f>
        <v>0</v>
      </c>
      <c r="W10" s="826" t="str">
        <f>'２①②③、３②（再掲）、４②③'!W10</f>
        <v>-</v>
      </c>
      <c r="X10" s="826">
        <f>'２①②③、３②（再掲）、４②③'!X10</f>
        <v>0</v>
      </c>
      <c r="Y10" s="826" t="e">
        <f>'２①②③、３②（再掲）、４②③'!Y10</f>
        <v>#VALUE!</v>
      </c>
      <c r="Z10" s="826" t="e">
        <f>'２①②③、３②（再掲）、４②③'!Z10</f>
        <v>#VALUE!</v>
      </c>
      <c r="AA10" s="826">
        <f>'２①②③、３②（再掲）、４②③'!AA10</f>
        <v>0</v>
      </c>
      <c r="AB10" s="826">
        <f>'２①②③、３②（再掲）、４②③'!AB10</f>
        <v>0</v>
      </c>
      <c r="AC10" s="826">
        <f>'２①②③、３②（再掲）、４②③'!AC10</f>
        <v>0</v>
      </c>
      <c r="AD10" s="826" t="str">
        <f>'２①②③、３②（再掲）、４②③'!AD10</f>
        <v>-</v>
      </c>
      <c r="AE10" s="828" t="e">
        <f>'２①②③、３②（再掲）、４②③'!AE10</f>
        <v>#VALUE!</v>
      </c>
      <c r="AF10" s="826">
        <f>'２①②③、３②（再掲）、４②③'!AF10</f>
        <v>0</v>
      </c>
      <c r="AG10" s="829" t="e">
        <f>'２①②③、３②（再掲）、４②③'!AG10</f>
        <v>#VALUE!</v>
      </c>
      <c r="AH10" s="825">
        <f>'２①②③、３②（再掲）、４②③'!AH10</f>
        <v>0</v>
      </c>
      <c r="AI10" s="826">
        <f>'２①②③、３②（再掲）、４②③'!AI10</f>
        <v>0</v>
      </c>
      <c r="AJ10" s="826">
        <f>'２①②③、３②（再掲）、４②③'!AJ10</f>
        <v>0</v>
      </c>
      <c r="AK10" s="826" t="str">
        <f>'２①②③、３②（再掲）、４②③'!AK10</f>
        <v>***</v>
      </c>
      <c r="AL10" s="826">
        <f>'２①②③、３②（再掲）、４②③'!AL10</f>
        <v>0</v>
      </c>
      <c r="AM10" s="826">
        <f>'２①②③、３②（再掲）、４②③'!AM10</f>
        <v>0</v>
      </c>
      <c r="AN10" s="826">
        <f>'２①②③、３②（再掲）、４②③'!AN10</f>
        <v>0</v>
      </c>
      <c r="AO10" s="826">
        <f>'２①②③、３②（再掲）、４②③'!AO10</f>
        <v>0</v>
      </c>
      <c r="AP10" s="827">
        <f>'２①②③、３②（再掲）、４②③'!AP10</f>
        <v>0</v>
      </c>
      <c r="AQ10" s="825">
        <f>'２①②③、３②（再掲）、４②③'!AQ10</f>
        <v>0</v>
      </c>
      <c r="AR10" s="826">
        <f>'２①②③、３②（再掲）、４②③'!AR10</f>
        <v>0</v>
      </c>
      <c r="AS10" s="826" t="str">
        <f>'２①②③、３②（再掲）、４②③'!AS10</f>
        <v>-</v>
      </c>
      <c r="AT10" s="826">
        <f>'２①②③、３②（再掲）、４②③'!AT10</f>
        <v>0</v>
      </c>
      <c r="AU10" s="826">
        <f>'２①②③、３②（再掲）、４②③'!AU10</f>
        <v>0</v>
      </c>
      <c r="AV10" s="827">
        <f>'２①②③、３②（再掲）、４②③'!AV10</f>
        <v>0</v>
      </c>
      <c r="AW10" s="825">
        <f>'２①②③、３②（再掲）、４②③'!AW10</f>
        <v>0</v>
      </c>
      <c r="AX10" s="826">
        <f>'２①②③、３②（再掲）、４②③'!AX10</f>
        <v>0</v>
      </c>
      <c r="AY10" s="827">
        <f>'２①②③、３②（再掲）、４②③'!AY10</f>
        <v>0</v>
      </c>
      <c r="AZ10" s="830">
        <f>'２①②③、３②（再掲）、４②③'!AZ10</f>
        <v>0</v>
      </c>
      <c r="BA10" s="826">
        <f>'２①②③、３②（再掲）、４②③'!BA10</f>
        <v>0</v>
      </c>
      <c r="BB10" s="831">
        <f>'２①②③、３②（再掲）、４②③'!BB10</f>
        <v>0</v>
      </c>
      <c r="BC10" s="826">
        <f>'２①②③、３②（再掲）、４②③'!BC10</f>
        <v>0</v>
      </c>
      <c r="BD10" s="826">
        <f>'２①②③、３②（再掲）、４②③'!BD10</f>
        <v>0</v>
      </c>
      <c r="BE10" s="826">
        <f>'２①②③、３②（再掲）、４②③'!BE10</f>
        <v>0</v>
      </c>
      <c r="BF10" s="826">
        <f>'２①②③、３②（再掲）、４②③'!BF10</f>
        <v>0</v>
      </c>
      <c r="BG10" s="826">
        <f>'２①②③、３②（再掲）、４②③'!BG10</f>
        <v>0</v>
      </c>
      <c r="BH10" s="826">
        <f>'２①②③、３②（再掲）、４②③'!BH10</f>
        <v>0</v>
      </c>
      <c r="BI10" s="826">
        <f>'２①②③、３②（再掲）、４②③'!BI10</f>
        <v>0</v>
      </c>
      <c r="BJ10" s="826">
        <f>'２①②③、３②（再掲）、４②③'!BJ10</f>
        <v>0</v>
      </c>
      <c r="BK10" s="826">
        <f>'２①②③、３②（再掲）、４②③'!BK10</f>
        <v>0</v>
      </c>
      <c r="BL10" s="826">
        <f>'２①②③、３②（再掲）、４②③'!BL10</f>
        <v>0</v>
      </c>
      <c r="BM10" s="826">
        <f>'２①②③、３②（再掲）、４②③'!BM10</f>
        <v>0</v>
      </c>
      <c r="BN10" s="826">
        <f>'２①②③、３②（再掲）、４②③'!BN10</f>
        <v>0</v>
      </c>
      <c r="BO10" s="826">
        <f>'２①②③、３②（再掲）、４②③'!BO10</f>
        <v>0</v>
      </c>
      <c r="BP10" s="826">
        <f>'２①②③、３②（再掲）、４②③'!BP10</f>
        <v>0</v>
      </c>
      <c r="BQ10" s="826">
        <f>'２①②③、３②（再掲）、４②③'!BQ10</f>
        <v>0</v>
      </c>
      <c r="BR10" s="826">
        <f>'２①②③、３②（再掲）、４②③'!BR10</f>
        <v>0</v>
      </c>
      <c r="BS10" s="826">
        <f>'２①②③、３②（再掲）、４②③'!BS10</f>
        <v>0</v>
      </c>
      <c r="BT10" s="826">
        <f>'２①②③、３②（再掲）、４②③'!BT10</f>
        <v>0</v>
      </c>
      <c r="BU10" s="826">
        <f>'２①②③、３②（再掲）、４②③'!BU10</f>
        <v>0</v>
      </c>
      <c r="BV10" s="826">
        <f>'２①②③、３②（再掲）、４②③'!BV10</f>
        <v>0</v>
      </c>
      <c r="BW10" s="826">
        <f>'２①②③、３②（再掲）、４②③'!BW10</f>
        <v>0</v>
      </c>
      <c r="BX10" s="826">
        <f>'２①②③、３②（再掲）、４②③'!BX10</f>
        <v>0</v>
      </c>
      <c r="BY10" s="826" t="e">
        <f>'２①②③、３②（再掲）、４②③'!BY10</f>
        <v>#VALUE!</v>
      </c>
      <c r="BZ10" s="829" t="e">
        <f>'２①②③、３②（再掲）、４②③'!BZ10</f>
        <v>#VALUE!</v>
      </c>
    </row>
    <row r="11" spans="1:78" s="777" customFormat="1" ht="18.75" customHeight="1">
      <c r="A11" s="839">
        <f>'２①②③、３②（再掲）、４②③'!A11</f>
      </c>
      <c r="B11" s="840">
        <f>'２①②③、３②（再掲）、４②③'!B11</f>
      </c>
      <c r="C11" s="840">
        <f>'２①②③、３②（再掲）、４②③'!C11</f>
      </c>
      <c r="D11" s="840">
        <f>'２①②③、３②（再掲）、４②③'!D11</f>
      </c>
      <c r="E11" s="840">
        <f>'２①②③、３②（再掲）、４②③'!E11</f>
      </c>
      <c r="F11" s="840">
        <f>'２①②③、３②（再掲）、４②③'!F11</f>
        <v>0</v>
      </c>
      <c r="G11" s="840">
        <f>'２①②③、３②（再掲）、４②③'!G11</f>
        <v>0</v>
      </c>
      <c r="H11" s="840">
        <f>'２①②③、３②（再掲）、４②③'!H11</f>
        <v>0</v>
      </c>
      <c r="I11" s="841" t="str">
        <f>'２①②③、３②（再掲）、４②③'!I11</f>
        <v>法適</v>
      </c>
      <c r="J11" s="825" t="str">
        <f>'２①②③、３②（再掲）、４②③'!J11</f>
        <v>-</v>
      </c>
      <c r="K11" s="826">
        <f>'２①②③、３②（再掲）、４②③'!K11</f>
        <v>0</v>
      </c>
      <c r="L11" s="826">
        <f>'２①②③、３②（再掲）、４②③'!L11</f>
        <v>0</v>
      </c>
      <c r="M11" s="826">
        <f>'２①②③、３②（再掲）、４②③'!M11</f>
        <v>0</v>
      </c>
      <c r="N11" s="826">
        <f>'２①②③、３②（再掲）、４②③'!N11</f>
        <v>0</v>
      </c>
      <c r="O11" s="826">
        <f>'２①②③、３②（再掲）、４②③'!O11</f>
        <v>0</v>
      </c>
      <c r="P11" s="826" t="str">
        <f>'２①②③、３②（再掲）、４②③'!P11</f>
        <v>-</v>
      </c>
      <c r="Q11" s="826">
        <f>'２①②③、３②（再掲）、４②③'!Q11</f>
        <v>0</v>
      </c>
      <c r="R11" s="826">
        <f>'２①②③、３②（再掲）、４②③'!R11</f>
        <v>0</v>
      </c>
      <c r="S11" s="826">
        <f>'２①②③、３②（再掲）、４②③'!S11</f>
        <v>0</v>
      </c>
      <c r="T11" s="826" t="str">
        <f>'２①②③、３②（再掲）、４②③'!T11</f>
        <v>-</v>
      </c>
      <c r="U11" s="826">
        <f>'２①②③、３②（再掲）、４②③'!U11</f>
        <v>0</v>
      </c>
      <c r="V11" s="826">
        <f>'２①②③、３②（再掲）、４②③'!V11</f>
        <v>0</v>
      </c>
      <c r="W11" s="826" t="str">
        <f>'２①②③、３②（再掲）、４②③'!W11</f>
        <v>-</v>
      </c>
      <c r="X11" s="826">
        <f>'２①②③、３②（再掲）、４②③'!X11</f>
        <v>0</v>
      </c>
      <c r="Y11" s="826" t="e">
        <f>'２①②③、３②（再掲）、４②③'!Y11</f>
        <v>#VALUE!</v>
      </c>
      <c r="Z11" s="826" t="e">
        <f>'２①②③、３②（再掲）、４②③'!Z11</f>
        <v>#VALUE!</v>
      </c>
      <c r="AA11" s="826">
        <f>'２①②③、３②（再掲）、４②③'!AA11</f>
        <v>0</v>
      </c>
      <c r="AB11" s="826">
        <f>'２①②③、３②（再掲）、４②③'!AB11</f>
        <v>0</v>
      </c>
      <c r="AC11" s="826">
        <f>'２①②③、３②（再掲）、４②③'!AC11</f>
        <v>0</v>
      </c>
      <c r="AD11" s="826" t="str">
        <f>'２①②③、３②（再掲）、４②③'!AD11</f>
        <v>-</v>
      </c>
      <c r="AE11" s="828" t="e">
        <f>'２①②③、３②（再掲）、４②③'!AE11</f>
        <v>#VALUE!</v>
      </c>
      <c r="AF11" s="826">
        <f>'２①②③、３②（再掲）、４②③'!AF11</f>
        <v>0</v>
      </c>
      <c r="AG11" s="829" t="e">
        <f>'２①②③、３②（再掲）、４②③'!AG11</f>
        <v>#VALUE!</v>
      </c>
      <c r="AH11" s="825">
        <f>'２①②③、３②（再掲）、４②③'!AH11</f>
        <v>0</v>
      </c>
      <c r="AI11" s="826">
        <f>'２①②③、３②（再掲）、４②③'!AI11</f>
        <v>0</v>
      </c>
      <c r="AJ11" s="826">
        <f>'２①②③、３②（再掲）、４②③'!AJ11</f>
        <v>0</v>
      </c>
      <c r="AK11" s="826" t="str">
        <f>'２①②③、３②（再掲）、４②③'!AK11</f>
        <v>***</v>
      </c>
      <c r="AL11" s="826">
        <f>'２①②③、３②（再掲）、４②③'!AL11</f>
        <v>0</v>
      </c>
      <c r="AM11" s="826">
        <f>'２①②③、３②（再掲）、４②③'!AM11</f>
        <v>0</v>
      </c>
      <c r="AN11" s="826">
        <f>'２①②③、３②（再掲）、４②③'!AN11</f>
        <v>0</v>
      </c>
      <c r="AO11" s="826">
        <f>'２①②③、３②（再掲）、４②③'!AO11</f>
        <v>0</v>
      </c>
      <c r="AP11" s="827">
        <f>'２①②③、３②（再掲）、４②③'!AP11</f>
        <v>0</v>
      </c>
      <c r="AQ11" s="825">
        <f>'２①②③、３②（再掲）、４②③'!AQ11</f>
        <v>0</v>
      </c>
      <c r="AR11" s="826">
        <f>'２①②③、３②（再掲）、４②③'!AR11</f>
        <v>0</v>
      </c>
      <c r="AS11" s="826" t="str">
        <f>'２①②③、３②（再掲）、４②③'!AS11</f>
        <v>-</v>
      </c>
      <c r="AT11" s="826">
        <f>'２①②③、３②（再掲）、４②③'!AT11</f>
        <v>0</v>
      </c>
      <c r="AU11" s="826">
        <f>'２①②③、３②（再掲）、４②③'!AU11</f>
        <v>0</v>
      </c>
      <c r="AV11" s="827">
        <f>'２①②③、３②（再掲）、４②③'!AV11</f>
        <v>0</v>
      </c>
      <c r="AW11" s="825">
        <f>'２①②③、３②（再掲）、４②③'!AW11</f>
        <v>0</v>
      </c>
      <c r="AX11" s="826">
        <f>'２①②③、３②（再掲）、４②③'!AX11</f>
        <v>0</v>
      </c>
      <c r="AY11" s="827">
        <f>'２①②③、３②（再掲）、４②③'!AY11</f>
        <v>0</v>
      </c>
      <c r="AZ11" s="830">
        <f>'２①②③、３②（再掲）、４②③'!AZ11</f>
        <v>0</v>
      </c>
      <c r="BA11" s="826">
        <f>'２①②③、３②（再掲）、４②③'!BA11</f>
        <v>0</v>
      </c>
      <c r="BB11" s="831">
        <f>'２①②③、３②（再掲）、４②③'!BB11</f>
        <v>0</v>
      </c>
      <c r="BC11" s="826">
        <f>'２①②③、３②（再掲）、４②③'!BC11</f>
        <v>0</v>
      </c>
      <c r="BD11" s="826">
        <f>'２①②③、３②（再掲）、４②③'!BD11</f>
        <v>0</v>
      </c>
      <c r="BE11" s="826">
        <f>'２①②③、３②（再掲）、４②③'!BE11</f>
        <v>0</v>
      </c>
      <c r="BF11" s="826">
        <f>'２①②③、３②（再掲）、４②③'!BF11</f>
        <v>0</v>
      </c>
      <c r="BG11" s="826">
        <f>'２①②③、３②（再掲）、４②③'!BG11</f>
        <v>0</v>
      </c>
      <c r="BH11" s="826">
        <f>'２①②③、３②（再掲）、４②③'!BH11</f>
        <v>0</v>
      </c>
      <c r="BI11" s="826">
        <f>'２①②③、３②（再掲）、４②③'!BI11</f>
        <v>0</v>
      </c>
      <c r="BJ11" s="826">
        <f>'２①②③、３②（再掲）、４②③'!BJ11</f>
        <v>0</v>
      </c>
      <c r="BK11" s="826">
        <f>'２①②③、３②（再掲）、４②③'!BK11</f>
        <v>0</v>
      </c>
      <c r="BL11" s="826">
        <f>'２①②③、３②（再掲）、４②③'!BL11</f>
        <v>0</v>
      </c>
      <c r="BM11" s="826">
        <f>'２①②③、３②（再掲）、４②③'!BM11</f>
        <v>0</v>
      </c>
      <c r="BN11" s="826">
        <f>'２①②③、３②（再掲）、４②③'!BN11</f>
        <v>0</v>
      </c>
      <c r="BO11" s="826">
        <f>'２①②③、３②（再掲）、４②③'!BO11</f>
        <v>0</v>
      </c>
      <c r="BP11" s="826">
        <f>'２①②③、３②（再掲）、４②③'!BP11</f>
        <v>0</v>
      </c>
      <c r="BQ11" s="826">
        <f>'２①②③、３②（再掲）、４②③'!BQ11</f>
        <v>0</v>
      </c>
      <c r="BR11" s="826">
        <f>'２①②③、３②（再掲）、４②③'!BR11</f>
        <v>0</v>
      </c>
      <c r="BS11" s="826">
        <f>'２①②③、３②（再掲）、４②③'!BS11</f>
        <v>0</v>
      </c>
      <c r="BT11" s="826">
        <f>'２①②③、３②（再掲）、４②③'!BT11</f>
        <v>0</v>
      </c>
      <c r="BU11" s="826">
        <f>'２①②③、３②（再掲）、４②③'!BU11</f>
        <v>0</v>
      </c>
      <c r="BV11" s="826">
        <f>'２①②③、３②（再掲）、４②③'!BV11</f>
        <v>0</v>
      </c>
      <c r="BW11" s="826">
        <f>'２①②③、３②（再掲）、４②③'!BW11</f>
        <v>0</v>
      </c>
      <c r="BX11" s="826">
        <f>'２①②③、３②（再掲）、４②③'!BX11</f>
        <v>0</v>
      </c>
      <c r="BY11" s="826" t="e">
        <f>'２①②③、３②（再掲）、４②③'!BY11</f>
        <v>#VALUE!</v>
      </c>
      <c r="BZ11" s="829" t="e">
        <f>'２①②③、３②（再掲）、４②③'!BZ11</f>
        <v>#VALUE!</v>
      </c>
    </row>
    <row r="12" spans="1:78" s="777" customFormat="1" ht="18.75" customHeight="1">
      <c r="A12" s="839">
        <f>'２①②③、３②（再掲）、４②③'!A12</f>
      </c>
      <c r="B12" s="840">
        <f>'２①②③、３②（再掲）、４②③'!B12</f>
      </c>
      <c r="C12" s="840">
        <f>'２①②③、３②（再掲）、４②③'!C12</f>
      </c>
      <c r="D12" s="840">
        <f>'２①②③、３②（再掲）、４②③'!D12</f>
      </c>
      <c r="E12" s="840">
        <f>'２①②③、３②（再掲）、４②③'!E12</f>
      </c>
      <c r="F12" s="840">
        <f>'２①②③、３②（再掲）、４②③'!F12</f>
        <v>0</v>
      </c>
      <c r="G12" s="840">
        <f>'２①②③、３②（再掲）、４②③'!G12</f>
        <v>0</v>
      </c>
      <c r="H12" s="840">
        <f>'２①②③、３②（再掲）、４②③'!H12</f>
        <v>0</v>
      </c>
      <c r="I12" s="841" t="str">
        <f>'２①②③、３②（再掲）、４②③'!I12</f>
        <v>法適</v>
      </c>
      <c r="J12" s="825" t="str">
        <f>'２①②③、３②（再掲）、４②③'!J12</f>
        <v>-</v>
      </c>
      <c r="K12" s="826">
        <f>'２①②③、３②（再掲）、４②③'!K12</f>
        <v>0</v>
      </c>
      <c r="L12" s="826">
        <f>'２①②③、３②（再掲）、４②③'!L12</f>
        <v>0</v>
      </c>
      <c r="M12" s="826">
        <f>'２①②③、３②（再掲）、４②③'!M12</f>
        <v>0</v>
      </c>
      <c r="N12" s="826">
        <f>'２①②③、３②（再掲）、４②③'!N12</f>
        <v>0</v>
      </c>
      <c r="O12" s="826">
        <f>'２①②③、３②（再掲）、４②③'!O12</f>
        <v>0</v>
      </c>
      <c r="P12" s="826" t="str">
        <f>'２①②③、３②（再掲）、４②③'!P12</f>
        <v>-</v>
      </c>
      <c r="Q12" s="826">
        <f>'２①②③、３②（再掲）、４②③'!Q12</f>
        <v>0</v>
      </c>
      <c r="R12" s="826">
        <f>'２①②③、３②（再掲）、４②③'!R12</f>
        <v>0</v>
      </c>
      <c r="S12" s="826">
        <f>'２①②③、３②（再掲）、４②③'!S12</f>
        <v>0</v>
      </c>
      <c r="T12" s="826" t="str">
        <f>'２①②③、３②（再掲）、４②③'!T12</f>
        <v>-</v>
      </c>
      <c r="U12" s="826">
        <f>'２①②③、３②（再掲）、４②③'!U12</f>
        <v>0</v>
      </c>
      <c r="V12" s="826">
        <f>'２①②③、３②（再掲）、４②③'!V12</f>
        <v>0</v>
      </c>
      <c r="W12" s="826" t="str">
        <f>'２①②③、３②（再掲）、４②③'!W12</f>
        <v>-</v>
      </c>
      <c r="X12" s="826">
        <f>'２①②③、３②（再掲）、４②③'!X12</f>
        <v>0</v>
      </c>
      <c r="Y12" s="826" t="e">
        <f>'２①②③、３②（再掲）、４②③'!Y12</f>
        <v>#VALUE!</v>
      </c>
      <c r="Z12" s="826" t="e">
        <f>'２①②③、３②（再掲）、４②③'!Z12</f>
        <v>#VALUE!</v>
      </c>
      <c r="AA12" s="826">
        <f>'２①②③、３②（再掲）、４②③'!AA12</f>
        <v>0</v>
      </c>
      <c r="AB12" s="826">
        <f>'２①②③、３②（再掲）、４②③'!AB12</f>
        <v>0</v>
      </c>
      <c r="AC12" s="826">
        <f>'２①②③、３②（再掲）、４②③'!AC12</f>
        <v>0</v>
      </c>
      <c r="AD12" s="826" t="str">
        <f>'２①②③、３②（再掲）、４②③'!AD12</f>
        <v>-</v>
      </c>
      <c r="AE12" s="828" t="e">
        <f>'２①②③、３②（再掲）、４②③'!AE12</f>
        <v>#VALUE!</v>
      </c>
      <c r="AF12" s="826">
        <f>'２①②③、３②（再掲）、４②③'!AF12</f>
        <v>0</v>
      </c>
      <c r="AG12" s="829" t="e">
        <f>'２①②③、３②（再掲）、４②③'!AG12</f>
        <v>#VALUE!</v>
      </c>
      <c r="AH12" s="825">
        <f>'２①②③、３②（再掲）、４②③'!AH12</f>
        <v>0</v>
      </c>
      <c r="AI12" s="826">
        <f>'２①②③、３②（再掲）、４②③'!AI12</f>
        <v>0</v>
      </c>
      <c r="AJ12" s="826">
        <f>'２①②③、３②（再掲）、４②③'!AJ12</f>
        <v>0</v>
      </c>
      <c r="AK12" s="826" t="str">
        <f>'２①②③、３②（再掲）、４②③'!AK12</f>
        <v>***</v>
      </c>
      <c r="AL12" s="826">
        <f>'２①②③、３②（再掲）、４②③'!AL12</f>
        <v>0</v>
      </c>
      <c r="AM12" s="826">
        <f>'２①②③、３②（再掲）、４②③'!AM12</f>
        <v>0</v>
      </c>
      <c r="AN12" s="826">
        <f>'２①②③、３②（再掲）、４②③'!AN12</f>
        <v>0</v>
      </c>
      <c r="AO12" s="826">
        <f>'２①②③、３②（再掲）、４②③'!AO12</f>
        <v>0</v>
      </c>
      <c r="AP12" s="827">
        <f>'２①②③、３②（再掲）、４②③'!AP12</f>
        <v>0</v>
      </c>
      <c r="AQ12" s="825">
        <f>'２①②③、３②（再掲）、４②③'!AQ12</f>
        <v>0</v>
      </c>
      <c r="AR12" s="826">
        <f>'２①②③、３②（再掲）、４②③'!AR12</f>
        <v>0</v>
      </c>
      <c r="AS12" s="826" t="str">
        <f>'２①②③、３②（再掲）、４②③'!AS12</f>
        <v>-</v>
      </c>
      <c r="AT12" s="826">
        <f>'２①②③、３②（再掲）、４②③'!AT12</f>
        <v>0</v>
      </c>
      <c r="AU12" s="826">
        <f>'２①②③、３②（再掲）、４②③'!AU12</f>
        <v>0</v>
      </c>
      <c r="AV12" s="827">
        <f>'２①②③、３②（再掲）、４②③'!AV12</f>
        <v>0</v>
      </c>
      <c r="AW12" s="825">
        <f>'２①②③、３②（再掲）、４②③'!AW12</f>
        <v>0</v>
      </c>
      <c r="AX12" s="826">
        <f>'２①②③、３②（再掲）、４②③'!AX12</f>
        <v>0</v>
      </c>
      <c r="AY12" s="827">
        <f>'２①②③、３②（再掲）、４②③'!AY12</f>
        <v>0</v>
      </c>
      <c r="AZ12" s="830">
        <f>'２①②③、３②（再掲）、４②③'!AZ12</f>
        <v>0</v>
      </c>
      <c r="BA12" s="826">
        <f>'２①②③、３②（再掲）、４②③'!BA12</f>
        <v>0</v>
      </c>
      <c r="BB12" s="831">
        <f>'２①②③、３②（再掲）、４②③'!BB12</f>
        <v>0</v>
      </c>
      <c r="BC12" s="826">
        <f>'２①②③、３②（再掲）、４②③'!BC12</f>
        <v>0</v>
      </c>
      <c r="BD12" s="826">
        <f>'２①②③、３②（再掲）、４②③'!BD12</f>
        <v>0</v>
      </c>
      <c r="BE12" s="826">
        <f>'２①②③、３②（再掲）、４②③'!BE12</f>
        <v>0</v>
      </c>
      <c r="BF12" s="826">
        <f>'２①②③、３②（再掲）、４②③'!BF12</f>
        <v>0</v>
      </c>
      <c r="BG12" s="826">
        <f>'２①②③、３②（再掲）、４②③'!BG12</f>
        <v>0</v>
      </c>
      <c r="BH12" s="826">
        <f>'２①②③、３②（再掲）、４②③'!BH12</f>
        <v>0</v>
      </c>
      <c r="BI12" s="826">
        <f>'２①②③、３②（再掲）、４②③'!BI12</f>
        <v>0</v>
      </c>
      <c r="BJ12" s="826">
        <f>'２①②③、３②（再掲）、４②③'!BJ12</f>
        <v>0</v>
      </c>
      <c r="BK12" s="826">
        <f>'２①②③、３②（再掲）、４②③'!BK12</f>
        <v>0</v>
      </c>
      <c r="BL12" s="826">
        <f>'２①②③、３②（再掲）、４②③'!BL12</f>
        <v>0</v>
      </c>
      <c r="BM12" s="826">
        <f>'２①②③、３②（再掲）、４②③'!BM12</f>
        <v>0</v>
      </c>
      <c r="BN12" s="826">
        <f>'２①②③、３②（再掲）、４②③'!BN12</f>
        <v>0</v>
      </c>
      <c r="BO12" s="826">
        <f>'２①②③、３②（再掲）、４②③'!BO12</f>
        <v>0</v>
      </c>
      <c r="BP12" s="826">
        <f>'２①②③、３②（再掲）、４②③'!BP12</f>
        <v>0</v>
      </c>
      <c r="BQ12" s="826">
        <f>'２①②③、３②（再掲）、４②③'!BQ12</f>
        <v>0</v>
      </c>
      <c r="BR12" s="826">
        <f>'２①②③、３②（再掲）、４②③'!BR12</f>
        <v>0</v>
      </c>
      <c r="BS12" s="826">
        <f>'２①②③、３②（再掲）、４②③'!BS12</f>
        <v>0</v>
      </c>
      <c r="BT12" s="826">
        <f>'２①②③、３②（再掲）、４②③'!BT12</f>
        <v>0</v>
      </c>
      <c r="BU12" s="826">
        <f>'２①②③、３②（再掲）、４②③'!BU12</f>
        <v>0</v>
      </c>
      <c r="BV12" s="826">
        <f>'２①②③、３②（再掲）、４②③'!BV12</f>
        <v>0</v>
      </c>
      <c r="BW12" s="826">
        <f>'２①②③、３②（再掲）、４②③'!BW12</f>
        <v>0</v>
      </c>
      <c r="BX12" s="826">
        <f>'２①②③、３②（再掲）、４②③'!BX12</f>
        <v>0</v>
      </c>
      <c r="BY12" s="826" t="e">
        <f>'２①②③、３②（再掲）、４②③'!BY12</f>
        <v>#VALUE!</v>
      </c>
      <c r="BZ12" s="829" t="e">
        <f>'２①②③、３②（再掲）、４②③'!BZ12</f>
        <v>#VALUE!</v>
      </c>
    </row>
    <row r="13" spans="1:78" s="777" customFormat="1" ht="18.75" customHeight="1">
      <c r="A13" s="839">
        <f>'２①②③、３②（再掲）、４②③'!A13</f>
      </c>
      <c r="B13" s="840">
        <f>'２①②③、３②（再掲）、４②③'!B13</f>
      </c>
      <c r="C13" s="840">
        <f>'２①②③、３②（再掲）、４②③'!C13</f>
      </c>
      <c r="D13" s="840">
        <f>'２①②③、３②（再掲）、４②③'!D13</f>
      </c>
      <c r="E13" s="840">
        <f>'２①②③、３②（再掲）、４②③'!E13</f>
      </c>
      <c r="F13" s="840">
        <f>'２①②③、３②（再掲）、４②③'!F13</f>
        <v>0</v>
      </c>
      <c r="G13" s="840">
        <f>'２①②③、３②（再掲）、４②③'!G13</f>
        <v>0</v>
      </c>
      <c r="H13" s="840">
        <f>'２①②③、３②（再掲）、４②③'!H13</f>
        <v>0</v>
      </c>
      <c r="I13" s="841" t="str">
        <f>'２①②③、３②（再掲）、４②③'!I13</f>
        <v>法適</v>
      </c>
      <c r="J13" s="825" t="str">
        <f>'２①②③、３②（再掲）、４②③'!J13</f>
        <v>-</v>
      </c>
      <c r="K13" s="826">
        <f>'２①②③、３②（再掲）、４②③'!K13</f>
        <v>0</v>
      </c>
      <c r="L13" s="826">
        <f>'２①②③、３②（再掲）、４②③'!L13</f>
        <v>0</v>
      </c>
      <c r="M13" s="826">
        <f>'２①②③、３②（再掲）、４②③'!M13</f>
        <v>0</v>
      </c>
      <c r="N13" s="826">
        <f>'２①②③、３②（再掲）、４②③'!N13</f>
        <v>0</v>
      </c>
      <c r="O13" s="826">
        <f>'２①②③、３②（再掲）、４②③'!O13</f>
        <v>0</v>
      </c>
      <c r="P13" s="826" t="str">
        <f>'２①②③、３②（再掲）、４②③'!P13</f>
        <v>-</v>
      </c>
      <c r="Q13" s="826">
        <f>'２①②③、３②（再掲）、４②③'!Q13</f>
        <v>0</v>
      </c>
      <c r="R13" s="826">
        <f>'２①②③、３②（再掲）、４②③'!R13</f>
        <v>0</v>
      </c>
      <c r="S13" s="826">
        <f>'２①②③、３②（再掲）、４②③'!S13</f>
        <v>0</v>
      </c>
      <c r="T13" s="826" t="str">
        <f>'２①②③、３②（再掲）、４②③'!T13</f>
        <v>-</v>
      </c>
      <c r="U13" s="826">
        <f>'２①②③、３②（再掲）、４②③'!U13</f>
        <v>0</v>
      </c>
      <c r="V13" s="826">
        <f>'２①②③、３②（再掲）、４②③'!V13</f>
        <v>0</v>
      </c>
      <c r="W13" s="826" t="str">
        <f>'２①②③、３②（再掲）、４②③'!W13</f>
        <v>-</v>
      </c>
      <c r="X13" s="826">
        <f>'２①②③、３②（再掲）、４②③'!X13</f>
        <v>0</v>
      </c>
      <c r="Y13" s="826" t="e">
        <f>'２①②③、３②（再掲）、４②③'!Y13</f>
        <v>#VALUE!</v>
      </c>
      <c r="Z13" s="826" t="e">
        <f>'２①②③、３②（再掲）、４②③'!Z13</f>
        <v>#VALUE!</v>
      </c>
      <c r="AA13" s="826">
        <f>'２①②③、３②（再掲）、４②③'!AA13</f>
        <v>0</v>
      </c>
      <c r="AB13" s="826">
        <f>'２①②③、３②（再掲）、４②③'!AB13</f>
        <v>0</v>
      </c>
      <c r="AC13" s="826">
        <f>'２①②③、３②（再掲）、４②③'!AC13</f>
        <v>0</v>
      </c>
      <c r="AD13" s="826" t="str">
        <f>'２①②③、３②（再掲）、４②③'!AD13</f>
        <v>-</v>
      </c>
      <c r="AE13" s="828" t="e">
        <f>'２①②③、３②（再掲）、４②③'!AE13</f>
        <v>#VALUE!</v>
      </c>
      <c r="AF13" s="826">
        <f>'２①②③、３②（再掲）、４②③'!AF13</f>
        <v>0</v>
      </c>
      <c r="AG13" s="829" t="e">
        <f>'２①②③、３②（再掲）、４②③'!AG13</f>
        <v>#VALUE!</v>
      </c>
      <c r="AH13" s="825">
        <f>'２①②③、３②（再掲）、４②③'!AH13</f>
        <v>0</v>
      </c>
      <c r="AI13" s="826">
        <f>'２①②③、３②（再掲）、４②③'!AI13</f>
        <v>0</v>
      </c>
      <c r="AJ13" s="826">
        <f>'２①②③、３②（再掲）、４②③'!AJ13</f>
        <v>0</v>
      </c>
      <c r="AK13" s="826" t="str">
        <f>'２①②③、３②（再掲）、４②③'!AK13</f>
        <v>***</v>
      </c>
      <c r="AL13" s="826">
        <f>'２①②③、３②（再掲）、４②③'!AL13</f>
        <v>0</v>
      </c>
      <c r="AM13" s="826">
        <f>'２①②③、３②（再掲）、４②③'!AM13</f>
        <v>0</v>
      </c>
      <c r="AN13" s="826">
        <f>'２①②③、３②（再掲）、４②③'!AN13</f>
        <v>0</v>
      </c>
      <c r="AO13" s="826">
        <f>'２①②③、３②（再掲）、４②③'!AO13</f>
        <v>0</v>
      </c>
      <c r="AP13" s="827">
        <f>'２①②③、３②（再掲）、４②③'!AP13</f>
        <v>0</v>
      </c>
      <c r="AQ13" s="825">
        <f>'２①②③、３②（再掲）、４②③'!AQ13</f>
        <v>0</v>
      </c>
      <c r="AR13" s="826">
        <f>'２①②③、３②（再掲）、４②③'!AR13</f>
        <v>0</v>
      </c>
      <c r="AS13" s="826" t="str">
        <f>'２①②③、３②（再掲）、４②③'!AS13</f>
        <v>-</v>
      </c>
      <c r="AT13" s="826">
        <f>'２①②③、３②（再掲）、４②③'!AT13</f>
        <v>0</v>
      </c>
      <c r="AU13" s="826">
        <f>'２①②③、３②（再掲）、４②③'!AU13</f>
        <v>0</v>
      </c>
      <c r="AV13" s="827">
        <f>'２①②③、３②（再掲）、４②③'!AV13</f>
        <v>0</v>
      </c>
      <c r="AW13" s="825">
        <f>'２①②③、３②（再掲）、４②③'!AW13</f>
        <v>0</v>
      </c>
      <c r="AX13" s="826">
        <f>'２①②③、３②（再掲）、４②③'!AX13</f>
        <v>0</v>
      </c>
      <c r="AY13" s="827">
        <f>'２①②③、３②（再掲）、４②③'!AY13</f>
        <v>0</v>
      </c>
      <c r="AZ13" s="830">
        <f>'２①②③、３②（再掲）、４②③'!AZ13</f>
        <v>0</v>
      </c>
      <c r="BA13" s="826">
        <f>'２①②③、３②（再掲）、４②③'!BA13</f>
        <v>0</v>
      </c>
      <c r="BB13" s="831">
        <f>'２①②③、３②（再掲）、４②③'!BB13</f>
        <v>0</v>
      </c>
      <c r="BC13" s="826">
        <f>'２①②③、３②（再掲）、４②③'!BC13</f>
        <v>0</v>
      </c>
      <c r="BD13" s="826">
        <f>'２①②③、３②（再掲）、４②③'!BD13</f>
        <v>0</v>
      </c>
      <c r="BE13" s="826">
        <f>'２①②③、３②（再掲）、４②③'!BE13</f>
        <v>0</v>
      </c>
      <c r="BF13" s="826">
        <f>'２①②③、３②（再掲）、４②③'!BF13</f>
        <v>0</v>
      </c>
      <c r="BG13" s="826">
        <f>'２①②③、３②（再掲）、４②③'!BG13</f>
        <v>0</v>
      </c>
      <c r="BH13" s="826">
        <f>'２①②③、３②（再掲）、４②③'!BH13</f>
        <v>0</v>
      </c>
      <c r="BI13" s="826">
        <f>'２①②③、３②（再掲）、４②③'!BI13</f>
        <v>0</v>
      </c>
      <c r="BJ13" s="826">
        <f>'２①②③、３②（再掲）、４②③'!BJ13</f>
        <v>0</v>
      </c>
      <c r="BK13" s="826">
        <f>'２①②③、３②（再掲）、４②③'!BK13</f>
        <v>0</v>
      </c>
      <c r="BL13" s="826">
        <f>'２①②③、３②（再掲）、４②③'!BL13</f>
        <v>0</v>
      </c>
      <c r="BM13" s="826">
        <f>'２①②③、３②（再掲）、４②③'!BM13</f>
        <v>0</v>
      </c>
      <c r="BN13" s="826">
        <f>'２①②③、３②（再掲）、４②③'!BN13</f>
        <v>0</v>
      </c>
      <c r="BO13" s="826">
        <f>'２①②③、３②（再掲）、４②③'!BO13</f>
        <v>0</v>
      </c>
      <c r="BP13" s="826">
        <f>'２①②③、３②（再掲）、４②③'!BP13</f>
        <v>0</v>
      </c>
      <c r="BQ13" s="826">
        <f>'２①②③、３②（再掲）、４②③'!BQ13</f>
        <v>0</v>
      </c>
      <c r="BR13" s="826">
        <f>'２①②③、３②（再掲）、４②③'!BR13</f>
        <v>0</v>
      </c>
      <c r="BS13" s="826">
        <f>'２①②③、３②（再掲）、４②③'!BS13</f>
        <v>0</v>
      </c>
      <c r="BT13" s="826">
        <f>'２①②③、３②（再掲）、４②③'!BT13</f>
        <v>0</v>
      </c>
      <c r="BU13" s="826">
        <f>'２①②③、３②（再掲）、４②③'!BU13</f>
        <v>0</v>
      </c>
      <c r="BV13" s="826">
        <f>'２①②③、３②（再掲）、４②③'!BV13</f>
        <v>0</v>
      </c>
      <c r="BW13" s="826">
        <f>'２①②③、３②（再掲）、４②③'!BW13</f>
        <v>0</v>
      </c>
      <c r="BX13" s="826">
        <f>'２①②③、３②（再掲）、４②③'!BX13</f>
        <v>0</v>
      </c>
      <c r="BY13" s="826" t="e">
        <f>'２①②③、３②（再掲）、４②③'!BY13</f>
        <v>#VALUE!</v>
      </c>
      <c r="BZ13" s="829" t="e">
        <f>'２①②③、３②（再掲）、４②③'!BZ13</f>
        <v>#VALUE!</v>
      </c>
    </row>
    <row r="14" spans="1:78" s="777" customFormat="1" ht="18.75" customHeight="1">
      <c r="A14" s="839">
        <f>'２①②③、３②（再掲）、４②③'!A14</f>
      </c>
      <c r="B14" s="840">
        <f>'２①②③、３②（再掲）、４②③'!B14</f>
      </c>
      <c r="C14" s="840">
        <f>'２①②③、３②（再掲）、４②③'!C14</f>
      </c>
      <c r="D14" s="840">
        <f>'２①②③、３②（再掲）、４②③'!D14</f>
      </c>
      <c r="E14" s="840">
        <f>'２①②③、３②（再掲）、４②③'!E14</f>
      </c>
      <c r="F14" s="840">
        <f>'２①②③、３②（再掲）、４②③'!F14</f>
        <v>0</v>
      </c>
      <c r="G14" s="840">
        <f>'２①②③、３②（再掲）、４②③'!G14</f>
        <v>0</v>
      </c>
      <c r="H14" s="840">
        <f>'２①②③、３②（再掲）、４②③'!H14</f>
        <v>0</v>
      </c>
      <c r="I14" s="841" t="str">
        <f>'２①②③、３②（再掲）、４②③'!I14</f>
        <v>法適</v>
      </c>
      <c r="J14" s="825" t="str">
        <f>'２①②③、３②（再掲）、４②③'!J14</f>
        <v>-</v>
      </c>
      <c r="K14" s="826">
        <f>'２①②③、３②（再掲）、４②③'!K14</f>
        <v>0</v>
      </c>
      <c r="L14" s="826">
        <f>'２①②③、３②（再掲）、４②③'!L14</f>
        <v>0</v>
      </c>
      <c r="M14" s="826">
        <f>'２①②③、３②（再掲）、４②③'!M14</f>
        <v>0</v>
      </c>
      <c r="N14" s="826">
        <f>'２①②③、３②（再掲）、４②③'!N14</f>
        <v>0</v>
      </c>
      <c r="O14" s="826">
        <f>'２①②③、３②（再掲）、４②③'!O14</f>
        <v>0</v>
      </c>
      <c r="P14" s="826" t="str">
        <f>'２①②③、３②（再掲）、４②③'!P14</f>
        <v>-</v>
      </c>
      <c r="Q14" s="826">
        <f>'２①②③、３②（再掲）、４②③'!Q14</f>
        <v>0</v>
      </c>
      <c r="R14" s="826">
        <f>'２①②③、３②（再掲）、４②③'!R14</f>
        <v>0</v>
      </c>
      <c r="S14" s="826">
        <f>'２①②③、３②（再掲）、４②③'!S14</f>
        <v>0</v>
      </c>
      <c r="T14" s="826" t="str">
        <f>'２①②③、３②（再掲）、４②③'!T14</f>
        <v>-</v>
      </c>
      <c r="U14" s="826">
        <f>'２①②③、３②（再掲）、４②③'!U14</f>
        <v>0</v>
      </c>
      <c r="V14" s="826">
        <f>'２①②③、３②（再掲）、４②③'!V14</f>
        <v>0</v>
      </c>
      <c r="W14" s="826" t="str">
        <f>'２①②③、３②（再掲）、４②③'!W14</f>
        <v>-</v>
      </c>
      <c r="X14" s="826">
        <f>'２①②③、３②（再掲）、４②③'!X14</f>
        <v>0</v>
      </c>
      <c r="Y14" s="826" t="e">
        <f>'２①②③、３②（再掲）、４②③'!Y14</f>
        <v>#VALUE!</v>
      </c>
      <c r="Z14" s="826" t="e">
        <f>'２①②③、３②（再掲）、４②③'!Z14</f>
        <v>#VALUE!</v>
      </c>
      <c r="AA14" s="826">
        <f>'２①②③、３②（再掲）、４②③'!AA14</f>
        <v>0</v>
      </c>
      <c r="AB14" s="826">
        <f>'２①②③、３②（再掲）、４②③'!AB14</f>
        <v>0</v>
      </c>
      <c r="AC14" s="826">
        <f>'２①②③、３②（再掲）、４②③'!AC14</f>
        <v>0</v>
      </c>
      <c r="AD14" s="826" t="str">
        <f>'２①②③、３②（再掲）、４②③'!AD14</f>
        <v>-</v>
      </c>
      <c r="AE14" s="828" t="e">
        <f>'２①②③、３②（再掲）、４②③'!AE14</f>
        <v>#VALUE!</v>
      </c>
      <c r="AF14" s="826">
        <f>'２①②③、３②（再掲）、４②③'!AF14</f>
        <v>0</v>
      </c>
      <c r="AG14" s="829" t="e">
        <f>'２①②③、３②（再掲）、４②③'!AG14</f>
        <v>#VALUE!</v>
      </c>
      <c r="AH14" s="825">
        <f>'２①②③、３②（再掲）、４②③'!AH14</f>
        <v>0</v>
      </c>
      <c r="AI14" s="826">
        <f>'２①②③、３②（再掲）、４②③'!AI14</f>
        <v>0</v>
      </c>
      <c r="AJ14" s="826">
        <f>'２①②③、３②（再掲）、４②③'!AJ14</f>
        <v>0</v>
      </c>
      <c r="AK14" s="826" t="str">
        <f>'２①②③、３②（再掲）、４②③'!AK14</f>
        <v>***</v>
      </c>
      <c r="AL14" s="826">
        <f>'２①②③、３②（再掲）、４②③'!AL14</f>
        <v>0</v>
      </c>
      <c r="AM14" s="826">
        <f>'２①②③、３②（再掲）、４②③'!AM14</f>
        <v>0</v>
      </c>
      <c r="AN14" s="826">
        <f>'２①②③、３②（再掲）、４②③'!AN14</f>
        <v>0</v>
      </c>
      <c r="AO14" s="826">
        <f>'２①②③、３②（再掲）、４②③'!AO14</f>
        <v>0</v>
      </c>
      <c r="AP14" s="827">
        <f>'２①②③、３②（再掲）、４②③'!AP14</f>
        <v>0</v>
      </c>
      <c r="AQ14" s="825">
        <f>'２①②③、３②（再掲）、４②③'!AQ14</f>
        <v>0</v>
      </c>
      <c r="AR14" s="826">
        <f>'２①②③、３②（再掲）、４②③'!AR14</f>
        <v>0</v>
      </c>
      <c r="AS14" s="826" t="str">
        <f>'２①②③、３②（再掲）、４②③'!AS14</f>
        <v>-</v>
      </c>
      <c r="AT14" s="826">
        <f>'２①②③、３②（再掲）、４②③'!AT14</f>
        <v>0</v>
      </c>
      <c r="AU14" s="826">
        <f>'２①②③、３②（再掲）、４②③'!AU14</f>
        <v>0</v>
      </c>
      <c r="AV14" s="827">
        <f>'２①②③、３②（再掲）、４②③'!AV14</f>
        <v>0</v>
      </c>
      <c r="AW14" s="825">
        <f>'２①②③、３②（再掲）、４②③'!AW14</f>
        <v>0</v>
      </c>
      <c r="AX14" s="826">
        <f>'２①②③、３②（再掲）、４②③'!AX14</f>
        <v>0</v>
      </c>
      <c r="AY14" s="827">
        <f>'２①②③、３②（再掲）、４②③'!AY14</f>
        <v>0</v>
      </c>
      <c r="AZ14" s="830">
        <f>'２①②③、３②（再掲）、４②③'!AZ14</f>
        <v>0</v>
      </c>
      <c r="BA14" s="826">
        <f>'２①②③、３②（再掲）、４②③'!BA14</f>
        <v>0</v>
      </c>
      <c r="BB14" s="831">
        <f>'２①②③、３②（再掲）、４②③'!BB14</f>
        <v>0</v>
      </c>
      <c r="BC14" s="826">
        <f>'２①②③、３②（再掲）、４②③'!BC14</f>
        <v>0</v>
      </c>
      <c r="BD14" s="826">
        <f>'２①②③、３②（再掲）、４②③'!BD14</f>
        <v>0</v>
      </c>
      <c r="BE14" s="826">
        <f>'２①②③、３②（再掲）、４②③'!BE14</f>
        <v>0</v>
      </c>
      <c r="BF14" s="826">
        <f>'２①②③、３②（再掲）、４②③'!BF14</f>
        <v>0</v>
      </c>
      <c r="BG14" s="826">
        <f>'２①②③、３②（再掲）、４②③'!BG14</f>
        <v>0</v>
      </c>
      <c r="BH14" s="826">
        <f>'２①②③、３②（再掲）、４②③'!BH14</f>
        <v>0</v>
      </c>
      <c r="BI14" s="826">
        <f>'２①②③、３②（再掲）、４②③'!BI14</f>
        <v>0</v>
      </c>
      <c r="BJ14" s="826">
        <f>'２①②③、３②（再掲）、４②③'!BJ14</f>
        <v>0</v>
      </c>
      <c r="BK14" s="826">
        <f>'２①②③、３②（再掲）、４②③'!BK14</f>
        <v>0</v>
      </c>
      <c r="BL14" s="826">
        <f>'２①②③、３②（再掲）、４②③'!BL14</f>
        <v>0</v>
      </c>
      <c r="BM14" s="826">
        <f>'２①②③、３②（再掲）、４②③'!BM14</f>
        <v>0</v>
      </c>
      <c r="BN14" s="826">
        <f>'２①②③、３②（再掲）、４②③'!BN14</f>
        <v>0</v>
      </c>
      <c r="BO14" s="826">
        <f>'２①②③、３②（再掲）、４②③'!BO14</f>
        <v>0</v>
      </c>
      <c r="BP14" s="826">
        <f>'２①②③、３②（再掲）、４②③'!BP14</f>
        <v>0</v>
      </c>
      <c r="BQ14" s="826">
        <f>'２①②③、３②（再掲）、４②③'!BQ14</f>
        <v>0</v>
      </c>
      <c r="BR14" s="826">
        <f>'２①②③、３②（再掲）、４②③'!BR14</f>
        <v>0</v>
      </c>
      <c r="BS14" s="826">
        <f>'２①②③、３②（再掲）、４②③'!BS14</f>
        <v>0</v>
      </c>
      <c r="BT14" s="826">
        <f>'２①②③、３②（再掲）、４②③'!BT14</f>
        <v>0</v>
      </c>
      <c r="BU14" s="826">
        <f>'２①②③、３②（再掲）、４②③'!BU14</f>
        <v>0</v>
      </c>
      <c r="BV14" s="826">
        <f>'２①②③、３②（再掲）、４②③'!BV14</f>
        <v>0</v>
      </c>
      <c r="BW14" s="826">
        <f>'２①②③、３②（再掲）、４②③'!BW14</f>
        <v>0</v>
      </c>
      <c r="BX14" s="826">
        <f>'２①②③、３②（再掲）、４②③'!BX14</f>
        <v>0</v>
      </c>
      <c r="BY14" s="826" t="e">
        <f>'２①②③、３②（再掲）、４②③'!BY14</f>
        <v>#VALUE!</v>
      </c>
      <c r="BZ14" s="829" t="e">
        <f>'２①②③、３②（再掲）、４②③'!BZ14</f>
        <v>#VALUE!</v>
      </c>
    </row>
    <row r="15" spans="1:78" s="777" customFormat="1" ht="18.75" customHeight="1">
      <c r="A15" s="839">
        <f>'２①②③、３②（再掲）、４②③'!A15</f>
      </c>
      <c r="B15" s="840">
        <f>'２①②③、３②（再掲）、４②③'!B15</f>
      </c>
      <c r="C15" s="840">
        <f>'２①②③、３②（再掲）、４②③'!C15</f>
      </c>
      <c r="D15" s="840">
        <f>'２①②③、３②（再掲）、４②③'!D15</f>
      </c>
      <c r="E15" s="840">
        <f>'２①②③、３②（再掲）、４②③'!E15</f>
      </c>
      <c r="F15" s="840">
        <f>'２①②③、３②（再掲）、４②③'!F15</f>
        <v>0</v>
      </c>
      <c r="G15" s="840">
        <f>'２①②③、３②（再掲）、４②③'!G15</f>
        <v>0</v>
      </c>
      <c r="H15" s="840">
        <f>'２①②③、３②（再掲）、４②③'!H15</f>
        <v>0</v>
      </c>
      <c r="I15" s="841" t="str">
        <f>'２①②③、３②（再掲）、４②③'!I15</f>
        <v>法適</v>
      </c>
      <c r="J15" s="825" t="str">
        <f>'２①②③、３②（再掲）、４②③'!J15</f>
        <v>-</v>
      </c>
      <c r="K15" s="826">
        <f>'２①②③、３②（再掲）、４②③'!K15</f>
        <v>0</v>
      </c>
      <c r="L15" s="826">
        <f>'２①②③、３②（再掲）、４②③'!L15</f>
        <v>0</v>
      </c>
      <c r="M15" s="826">
        <f>'２①②③、３②（再掲）、４②③'!M15</f>
        <v>0</v>
      </c>
      <c r="N15" s="826">
        <f>'２①②③、３②（再掲）、４②③'!N15</f>
        <v>0</v>
      </c>
      <c r="O15" s="826">
        <f>'２①②③、３②（再掲）、４②③'!O15</f>
        <v>0</v>
      </c>
      <c r="P15" s="826" t="str">
        <f>'２①②③、３②（再掲）、４②③'!P15</f>
        <v>-</v>
      </c>
      <c r="Q15" s="826">
        <f>'２①②③、３②（再掲）、４②③'!Q15</f>
        <v>0</v>
      </c>
      <c r="R15" s="826">
        <f>'２①②③、３②（再掲）、４②③'!R15</f>
        <v>0</v>
      </c>
      <c r="S15" s="826">
        <f>'２①②③、３②（再掲）、４②③'!S15</f>
        <v>0</v>
      </c>
      <c r="T15" s="826" t="str">
        <f>'２①②③、３②（再掲）、４②③'!T15</f>
        <v>-</v>
      </c>
      <c r="U15" s="826">
        <f>'２①②③、３②（再掲）、４②③'!U15</f>
        <v>0</v>
      </c>
      <c r="V15" s="826">
        <f>'２①②③、３②（再掲）、４②③'!V15</f>
        <v>0</v>
      </c>
      <c r="W15" s="826" t="str">
        <f>'２①②③、３②（再掲）、４②③'!W15</f>
        <v>-</v>
      </c>
      <c r="X15" s="826">
        <f>'２①②③、３②（再掲）、４②③'!X15</f>
        <v>0</v>
      </c>
      <c r="Y15" s="826" t="e">
        <f>'２①②③、３②（再掲）、４②③'!Y15</f>
        <v>#VALUE!</v>
      </c>
      <c r="Z15" s="826" t="e">
        <f>'２①②③、３②（再掲）、４②③'!Z15</f>
        <v>#VALUE!</v>
      </c>
      <c r="AA15" s="826">
        <f>'２①②③、３②（再掲）、４②③'!AA15</f>
        <v>0</v>
      </c>
      <c r="AB15" s="826">
        <f>'２①②③、３②（再掲）、４②③'!AB15</f>
        <v>0</v>
      </c>
      <c r="AC15" s="826">
        <f>'２①②③、３②（再掲）、４②③'!AC15</f>
        <v>0</v>
      </c>
      <c r="AD15" s="826" t="str">
        <f>'２①②③、３②（再掲）、４②③'!AD15</f>
        <v>-</v>
      </c>
      <c r="AE15" s="828" t="e">
        <f>'２①②③、３②（再掲）、４②③'!AE15</f>
        <v>#VALUE!</v>
      </c>
      <c r="AF15" s="826">
        <f>'２①②③、３②（再掲）、４②③'!AF15</f>
        <v>0</v>
      </c>
      <c r="AG15" s="829" t="e">
        <f>'２①②③、３②（再掲）、４②③'!AG15</f>
        <v>#VALUE!</v>
      </c>
      <c r="AH15" s="825">
        <f>'２①②③、３②（再掲）、４②③'!AH15</f>
        <v>0</v>
      </c>
      <c r="AI15" s="826">
        <f>'２①②③、３②（再掲）、４②③'!AI15</f>
        <v>0</v>
      </c>
      <c r="AJ15" s="826">
        <f>'２①②③、３②（再掲）、４②③'!AJ15</f>
        <v>0</v>
      </c>
      <c r="AK15" s="826" t="str">
        <f>'２①②③、３②（再掲）、４②③'!AK15</f>
        <v>***</v>
      </c>
      <c r="AL15" s="826">
        <f>'２①②③、３②（再掲）、４②③'!AL15</f>
        <v>0</v>
      </c>
      <c r="AM15" s="826">
        <f>'２①②③、３②（再掲）、４②③'!AM15</f>
        <v>0</v>
      </c>
      <c r="AN15" s="826">
        <f>'２①②③、３②（再掲）、４②③'!AN15</f>
        <v>0</v>
      </c>
      <c r="AO15" s="826">
        <f>'２①②③、３②（再掲）、４②③'!AO15</f>
        <v>0</v>
      </c>
      <c r="AP15" s="827">
        <f>'２①②③、３②（再掲）、４②③'!AP15</f>
        <v>0</v>
      </c>
      <c r="AQ15" s="825">
        <f>'２①②③、３②（再掲）、４②③'!AQ15</f>
        <v>0</v>
      </c>
      <c r="AR15" s="826">
        <f>'２①②③、３②（再掲）、４②③'!AR15</f>
        <v>0</v>
      </c>
      <c r="AS15" s="826" t="str">
        <f>'２①②③、３②（再掲）、４②③'!AS15</f>
        <v>-</v>
      </c>
      <c r="AT15" s="826">
        <f>'２①②③、３②（再掲）、４②③'!AT15</f>
        <v>0</v>
      </c>
      <c r="AU15" s="826">
        <f>'２①②③、３②（再掲）、４②③'!AU15</f>
        <v>0</v>
      </c>
      <c r="AV15" s="827">
        <f>'２①②③、３②（再掲）、４②③'!AV15</f>
        <v>0</v>
      </c>
      <c r="AW15" s="825">
        <f>'２①②③、３②（再掲）、４②③'!AW15</f>
        <v>0</v>
      </c>
      <c r="AX15" s="826">
        <f>'２①②③、３②（再掲）、４②③'!AX15</f>
        <v>0</v>
      </c>
      <c r="AY15" s="827">
        <f>'２①②③、３②（再掲）、４②③'!AY15</f>
        <v>0</v>
      </c>
      <c r="AZ15" s="830">
        <f>'２①②③、３②（再掲）、４②③'!AZ15</f>
        <v>0</v>
      </c>
      <c r="BA15" s="826">
        <f>'２①②③、３②（再掲）、４②③'!BA15</f>
        <v>0</v>
      </c>
      <c r="BB15" s="831">
        <f>'２①②③、３②（再掲）、４②③'!BB15</f>
        <v>0</v>
      </c>
      <c r="BC15" s="826">
        <f>'２①②③、３②（再掲）、４②③'!BC15</f>
        <v>0</v>
      </c>
      <c r="BD15" s="826">
        <f>'２①②③、３②（再掲）、４②③'!BD15</f>
        <v>0</v>
      </c>
      <c r="BE15" s="826">
        <f>'２①②③、３②（再掲）、４②③'!BE15</f>
        <v>0</v>
      </c>
      <c r="BF15" s="826">
        <f>'２①②③、３②（再掲）、４②③'!BF15</f>
        <v>0</v>
      </c>
      <c r="BG15" s="826">
        <f>'２①②③、３②（再掲）、４②③'!BG15</f>
        <v>0</v>
      </c>
      <c r="BH15" s="826">
        <f>'２①②③、３②（再掲）、４②③'!BH15</f>
        <v>0</v>
      </c>
      <c r="BI15" s="826">
        <f>'２①②③、３②（再掲）、４②③'!BI15</f>
        <v>0</v>
      </c>
      <c r="BJ15" s="826">
        <f>'２①②③、３②（再掲）、４②③'!BJ15</f>
        <v>0</v>
      </c>
      <c r="BK15" s="826">
        <f>'２①②③、３②（再掲）、４②③'!BK15</f>
        <v>0</v>
      </c>
      <c r="BL15" s="826">
        <f>'２①②③、３②（再掲）、４②③'!BL15</f>
        <v>0</v>
      </c>
      <c r="BM15" s="826">
        <f>'２①②③、３②（再掲）、４②③'!BM15</f>
        <v>0</v>
      </c>
      <c r="BN15" s="826">
        <f>'２①②③、３②（再掲）、４②③'!BN15</f>
        <v>0</v>
      </c>
      <c r="BO15" s="826">
        <f>'２①②③、３②（再掲）、４②③'!BO15</f>
        <v>0</v>
      </c>
      <c r="BP15" s="826">
        <f>'２①②③、３②（再掲）、４②③'!BP15</f>
        <v>0</v>
      </c>
      <c r="BQ15" s="826">
        <f>'２①②③、３②（再掲）、４②③'!BQ15</f>
        <v>0</v>
      </c>
      <c r="BR15" s="826">
        <f>'２①②③、３②（再掲）、４②③'!BR15</f>
        <v>0</v>
      </c>
      <c r="BS15" s="826">
        <f>'２①②③、３②（再掲）、４②③'!BS15</f>
        <v>0</v>
      </c>
      <c r="BT15" s="826">
        <f>'２①②③、３②（再掲）、４②③'!BT15</f>
        <v>0</v>
      </c>
      <c r="BU15" s="826">
        <f>'２①②③、３②（再掲）、４②③'!BU15</f>
        <v>0</v>
      </c>
      <c r="BV15" s="826">
        <f>'２①②③、３②（再掲）、４②③'!BV15</f>
        <v>0</v>
      </c>
      <c r="BW15" s="826">
        <f>'２①②③、３②（再掲）、４②③'!BW15</f>
        <v>0</v>
      </c>
      <c r="BX15" s="826">
        <f>'２①②③、３②（再掲）、４②③'!BX15</f>
        <v>0</v>
      </c>
      <c r="BY15" s="826" t="e">
        <f>'２①②③、３②（再掲）、４②③'!BY15</f>
        <v>#VALUE!</v>
      </c>
      <c r="BZ15" s="829" t="e">
        <f>'２①②③、３②（再掲）、４②③'!BZ15</f>
        <v>#VALUE!</v>
      </c>
    </row>
    <row r="16" spans="1:78" s="777" customFormat="1" ht="18.75" customHeight="1">
      <c r="A16" s="839">
        <f>'２①②③、３②（再掲）、４②③'!A16</f>
      </c>
      <c r="B16" s="840">
        <f>'２①②③、３②（再掲）、４②③'!B16</f>
      </c>
      <c r="C16" s="840">
        <f>'２①②③、３②（再掲）、４②③'!C16</f>
      </c>
      <c r="D16" s="840">
        <f>'２①②③、３②（再掲）、４②③'!D16</f>
      </c>
      <c r="E16" s="840">
        <f>'２①②③、３②（再掲）、４②③'!E16</f>
      </c>
      <c r="F16" s="840">
        <f>'２①②③、３②（再掲）、４②③'!F16</f>
        <v>0</v>
      </c>
      <c r="G16" s="840">
        <f>'２①②③、３②（再掲）、４②③'!G16</f>
        <v>0</v>
      </c>
      <c r="H16" s="840">
        <f>'２①②③、３②（再掲）、４②③'!H16</f>
        <v>0</v>
      </c>
      <c r="I16" s="841" t="str">
        <f>'２①②③、３②（再掲）、４②③'!I16</f>
        <v>法適</v>
      </c>
      <c r="J16" s="825" t="str">
        <f>'２①②③、３②（再掲）、４②③'!J16</f>
        <v>-</v>
      </c>
      <c r="K16" s="826">
        <f>'２①②③、３②（再掲）、４②③'!K16</f>
        <v>0</v>
      </c>
      <c r="L16" s="826">
        <f>'２①②③、３②（再掲）、４②③'!L16</f>
        <v>0</v>
      </c>
      <c r="M16" s="826">
        <f>'２①②③、３②（再掲）、４②③'!M16</f>
        <v>0</v>
      </c>
      <c r="N16" s="826">
        <f>'２①②③、３②（再掲）、４②③'!N16</f>
        <v>0</v>
      </c>
      <c r="O16" s="826">
        <f>'２①②③、３②（再掲）、４②③'!O16</f>
        <v>0</v>
      </c>
      <c r="P16" s="826" t="str">
        <f>'２①②③、３②（再掲）、４②③'!P16</f>
        <v>-</v>
      </c>
      <c r="Q16" s="826">
        <f>'２①②③、３②（再掲）、４②③'!Q16</f>
        <v>0</v>
      </c>
      <c r="R16" s="826">
        <f>'２①②③、３②（再掲）、４②③'!R16</f>
        <v>0</v>
      </c>
      <c r="S16" s="826">
        <f>'２①②③、３②（再掲）、４②③'!S16</f>
        <v>0</v>
      </c>
      <c r="T16" s="826" t="str">
        <f>'２①②③、３②（再掲）、４②③'!T16</f>
        <v>-</v>
      </c>
      <c r="U16" s="826">
        <f>'２①②③、３②（再掲）、４②③'!U16</f>
        <v>0</v>
      </c>
      <c r="V16" s="826">
        <f>'２①②③、３②（再掲）、４②③'!V16</f>
        <v>0</v>
      </c>
      <c r="W16" s="826" t="str">
        <f>'２①②③、３②（再掲）、４②③'!W16</f>
        <v>-</v>
      </c>
      <c r="X16" s="826">
        <f>'２①②③、３②（再掲）、４②③'!X16</f>
        <v>0</v>
      </c>
      <c r="Y16" s="826" t="e">
        <f>'２①②③、３②（再掲）、４②③'!Y16</f>
        <v>#VALUE!</v>
      </c>
      <c r="Z16" s="826" t="e">
        <f>'２①②③、３②（再掲）、４②③'!Z16</f>
        <v>#VALUE!</v>
      </c>
      <c r="AA16" s="826">
        <f>'２①②③、３②（再掲）、４②③'!AA16</f>
        <v>0</v>
      </c>
      <c r="AB16" s="826">
        <f>'２①②③、３②（再掲）、４②③'!AB16</f>
        <v>0</v>
      </c>
      <c r="AC16" s="826">
        <f>'２①②③、３②（再掲）、４②③'!AC16</f>
        <v>0</v>
      </c>
      <c r="AD16" s="826" t="str">
        <f>'２①②③、３②（再掲）、４②③'!AD16</f>
        <v>-</v>
      </c>
      <c r="AE16" s="828" t="e">
        <f>'２①②③、３②（再掲）、４②③'!AE16</f>
        <v>#VALUE!</v>
      </c>
      <c r="AF16" s="826">
        <f>'２①②③、３②（再掲）、４②③'!AF16</f>
        <v>0</v>
      </c>
      <c r="AG16" s="829" t="e">
        <f>'２①②③、３②（再掲）、４②③'!AG16</f>
        <v>#VALUE!</v>
      </c>
      <c r="AH16" s="825">
        <f>'２①②③、３②（再掲）、４②③'!AH16</f>
        <v>0</v>
      </c>
      <c r="AI16" s="826">
        <f>'２①②③、３②（再掲）、４②③'!AI16</f>
        <v>0</v>
      </c>
      <c r="AJ16" s="826">
        <f>'２①②③、３②（再掲）、４②③'!AJ16</f>
        <v>0</v>
      </c>
      <c r="AK16" s="826" t="str">
        <f>'２①②③、３②（再掲）、４②③'!AK16</f>
        <v>***</v>
      </c>
      <c r="AL16" s="826">
        <f>'２①②③、３②（再掲）、４②③'!AL16</f>
        <v>0</v>
      </c>
      <c r="AM16" s="826">
        <f>'２①②③、３②（再掲）、４②③'!AM16</f>
        <v>0</v>
      </c>
      <c r="AN16" s="826">
        <f>'２①②③、３②（再掲）、４②③'!AN16</f>
        <v>0</v>
      </c>
      <c r="AO16" s="826">
        <f>'２①②③、３②（再掲）、４②③'!AO16</f>
        <v>0</v>
      </c>
      <c r="AP16" s="827">
        <f>'２①②③、３②（再掲）、４②③'!AP16</f>
        <v>0</v>
      </c>
      <c r="AQ16" s="825">
        <f>'２①②③、３②（再掲）、４②③'!AQ16</f>
        <v>0</v>
      </c>
      <c r="AR16" s="826">
        <f>'２①②③、３②（再掲）、４②③'!AR16</f>
        <v>0</v>
      </c>
      <c r="AS16" s="826" t="str">
        <f>'２①②③、３②（再掲）、４②③'!AS16</f>
        <v>-</v>
      </c>
      <c r="AT16" s="826">
        <f>'２①②③、３②（再掲）、４②③'!AT16</f>
        <v>0</v>
      </c>
      <c r="AU16" s="826">
        <f>'２①②③、３②（再掲）、４②③'!AU16</f>
        <v>0</v>
      </c>
      <c r="AV16" s="827">
        <f>'２①②③、３②（再掲）、４②③'!AV16</f>
        <v>0</v>
      </c>
      <c r="AW16" s="825">
        <f>'２①②③、３②（再掲）、４②③'!AW16</f>
        <v>0</v>
      </c>
      <c r="AX16" s="826">
        <f>'２①②③、３②（再掲）、４②③'!AX16</f>
        <v>0</v>
      </c>
      <c r="AY16" s="827">
        <f>'２①②③、３②（再掲）、４②③'!AY16</f>
        <v>0</v>
      </c>
      <c r="AZ16" s="830">
        <f>'２①②③、３②（再掲）、４②③'!AZ16</f>
        <v>0</v>
      </c>
      <c r="BA16" s="826">
        <f>'２①②③、３②（再掲）、４②③'!BA16</f>
        <v>0</v>
      </c>
      <c r="BB16" s="831">
        <f>'２①②③、３②（再掲）、４②③'!BB16</f>
        <v>0</v>
      </c>
      <c r="BC16" s="826">
        <f>'２①②③、３②（再掲）、４②③'!BC16</f>
        <v>0</v>
      </c>
      <c r="BD16" s="826">
        <f>'２①②③、３②（再掲）、４②③'!BD16</f>
        <v>0</v>
      </c>
      <c r="BE16" s="826">
        <f>'２①②③、３②（再掲）、４②③'!BE16</f>
        <v>0</v>
      </c>
      <c r="BF16" s="826">
        <f>'２①②③、３②（再掲）、４②③'!BF16</f>
        <v>0</v>
      </c>
      <c r="BG16" s="826">
        <f>'２①②③、３②（再掲）、４②③'!BG16</f>
        <v>0</v>
      </c>
      <c r="BH16" s="826">
        <f>'２①②③、３②（再掲）、４②③'!BH16</f>
        <v>0</v>
      </c>
      <c r="BI16" s="826">
        <f>'２①②③、３②（再掲）、４②③'!BI16</f>
        <v>0</v>
      </c>
      <c r="BJ16" s="826">
        <f>'２①②③、３②（再掲）、４②③'!BJ16</f>
        <v>0</v>
      </c>
      <c r="BK16" s="826">
        <f>'２①②③、３②（再掲）、４②③'!BK16</f>
        <v>0</v>
      </c>
      <c r="BL16" s="826">
        <f>'２①②③、３②（再掲）、４②③'!BL16</f>
        <v>0</v>
      </c>
      <c r="BM16" s="826">
        <f>'２①②③、３②（再掲）、４②③'!BM16</f>
        <v>0</v>
      </c>
      <c r="BN16" s="826">
        <f>'２①②③、３②（再掲）、４②③'!BN16</f>
        <v>0</v>
      </c>
      <c r="BO16" s="826">
        <f>'２①②③、３②（再掲）、４②③'!BO16</f>
        <v>0</v>
      </c>
      <c r="BP16" s="826">
        <f>'２①②③、３②（再掲）、４②③'!BP16</f>
        <v>0</v>
      </c>
      <c r="BQ16" s="826">
        <f>'２①②③、３②（再掲）、４②③'!BQ16</f>
        <v>0</v>
      </c>
      <c r="BR16" s="826">
        <f>'２①②③、３②（再掲）、４②③'!BR16</f>
        <v>0</v>
      </c>
      <c r="BS16" s="826">
        <f>'２①②③、３②（再掲）、４②③'!BS16</f>
        <v>0</v>
      </c>
      <c r="BT16" s="826">
        <f>'２①②③、３②（再掲）、４②③'!BT16</f>
        <v>0</v>
      </c>
      <c r="BU16" s="826">
        <f>'２①②③、３②（再掲）、４②③'!BU16</f>
        <v>0</v>
      </c>
      <c r="BV16" s="826">
        <f>'２①②③、３②（再掲）、４②③'!BV16</f>
        <v>0</v>
      </c>
      <c r="BW16" s="826">
        <f>'２①②③、３②（再掲）、４②③'!BW16</f>
        <v>0</v>
      </c>
      <c r="BX16" s="826">
        <f>'２①②③、３②（再掲）、４②③'!BX16</f>
        <v>0</v>
      </c>
      <c r="BY16" s="826" t="e">
        <f>'２①②③、３②（再掲）、４②③'!BY16</f>
        <v>#VALUE!</v>
      </c>
      <c r="BZ16" s="829" t="e">
        <f>'２①②③、３②（再掲）、４②③'!BZ16</f>
        <v>#VALUE!</v>
      </c>
    </row>
    <row r="17" spans="1:78" s="777" customFormat="1" ht="18.75" customHeight="1">
      <c r="A17" s="839">
        <f>'２①②③、３②（再掲）、４②③'!A17</f>
      </c>
      <c r="B17" s="840">
        <f>'２①②③、３②（再掲）、４②③'!B17</f>
      </c>
      <c r="C17" s="840">
        <f>'２①②③、３②（再掲）、４②③'!C17</f>
      </c>
      <c r="D17" s="840">
        <f>'２①②③、３②（再掲）、４②③'!D17</f>
      </c>
      <c r="E17" s="840">
        <f>'２①②③、３②（再掲）、４②③'!E17</f>
      </c>
      <c r="F17" s="840">
        <f>'２①②③、３②（再掲）、４②③'!F17</f>
        <v>0</v>
      </c>
      <c r="G17" s="840">
        <f>'２①②③、３②（再掲）、４②③'!G17</f>
        <v>0</v>
      </c>
      <c r="H17" s="840">
        <f>'２①②③、３②（再掲）、４②③'!H17</f>
        <v>0</v>
      </c>
      <c r="I17" s="841" t="str">
        <f>'２①②③、３②（再掲）、４②③'!I17</f>
        <v>法適</v>
      </c>
      <c r="J17" s="825" t="str">
        <f>'２①②③、３②（再掲）、４②③'!J17</f>
        <v>-</v>
      </c>
      <c r="K17" s="826">
        <f>'２①②③、３②（再掲）、４②③'!K17</f>
        <v>0</v>
      </c>
      <c r="L17" s="826">
        <f>'２①②③、３②（再掲）、４②③'!L17</f>
        <v>0</v>
      </c>
      <c r="M17" s="826">
        <f>'２①②③、３②（再掲）、４②③'!M17</f>
        <v>0</v>
      </c>
      <c r="N17" s="826">
        <f>'２①②③、３②（再掲）、４②③'!N17</f>
        <v>0</v>
      </c>
      <c r="O17" s="826">
        <f>'２①②③、３②（再掲）、４②③'!O17</f>
        <v>0</v>
      </c>
      <c r="P17" s="826" t="str">
        <f>'２①②③、３②（再掲）、４②③'!P17</f>
        <v>-</v>
      </c>
      <c r="Q17" s="826">
        <f>'２①②③、３②（再掲）、４②③'!Q17</f>
        <v>0</v>
      </c>
      <c r="R17" s="826">
        <f>'２①②③、３②（再掲）、４②③'!R17</f>
        <v>0</v>
      </c>
      <c r="S17" s="826">
        <f>'２①②③、３②（再掲）、４②③'!S17</f>
        <v>0</v>
      </c>
      <c r="T17" s="826" t="str">
        <f>'２①②③、３②（再掲）、４②③'!T17</f>
        <v>-</v>
      </c>
      <c r="U17" s="826">
        <f>'２①②③、３②（再掲）、４②③'!U17</f>
        <v>0</v>
      </c>
      <c r="V17" s="826">
        <f>'２①②③、３②（再掲）、４②③'!V17</f>
        <v>0</v>
      </c>
      <c r="W17" s="826" t="str">
        <f>'２①②③、３②（再掲）、４②③'!W17</f>
        <v>-</v>
      </c>
      <c r="X17" s="826">
        <f>'２①②③、３②（再掲）、４②③'!X17</f>
        <v>0</v>
      </c>
      <c r="Y17" s="826" t="e">
        <f>'２①②③、３②（再掲）、４②③'!Y17</f>
        <v>#VALUE!</v>
      </c>
      <c r="Z17" s="826" t="e">
        <f>'２①②③、３②（再掲）、４②③'!Z17</f>
        <v>#VALUE!</v>
      </c>
      <c r="AA17" s="826">
        <f>'２①②③、３②（再掲）、４②③'!AA17</f>
        <v>0</v>
      </c>
      <c r="AB17" s="826">
        <f>'２①②③、３②（再掲）、４②③'!AB17</f>
        <v>0</v>
      </c>
      <c r="AC17" s="826">
        <f>'２①②③、３②（再掲）、４②③'!AC17</f>
        <v>0</v>
      </c>
      <c r="AD17" s="826" t="str">
        <f>'２①②③、３②（再掲）、４②③'!AD17</f>
        <v>-</v>
      </c>
      <c r="AE17" s="828" t="e">
        <f>'２①②③、３②（再掲）、４②③'!AE17</f>
        <v>#VALUE!</v>
      </c>
      <c r="AF17" s="826">
        <f>'２①②③、３②（再掲）、４②③'!AF17</f>
        <v>0</v>
      </c>
      <c r="AG17" s="829" t="e">
        <f>'２①②③、３②（再掲）、４②③'!AG17</f>
        <v>#VALUE!</v>
      </c>
      <c r="AH17" s="825">
        <f>'２①②③、３②（再掲）、４②③'!AH17</f>
        <v>0</v>
      </c>
      <c r="AI17" s="826">
        <f>'２①②③、３②（再掲）、４②③'!AI17</f>
        <v>0</v>
      </c>
      <c r="AJ17" s="826">
        <f>'２①②③、３②（再掲）、４②③'!AJ17</f>
        <v>0</v>
      </c>
      <c r="AK17" s="826" t="str">
        <f>'２①②③、３②（再掲）、４②③'!AK17</f>
        <v>***</v>
      </c>
      <c r="AL17" s="826">
        <f>'２①②③、３②（再掲）、４②③'!AL17</f>
        <v>0</v>
      </c>
      <c r="AM17" s="826">
        <f>'２①②③、３②（再掲）、４②③'!AM17</f>
        <v>0</v>
      </c>
      <c r="AN17" s="826">
        <f>'２①②③、３②（再掲）、４②③'!AN17</f>
        <v>0</v>
      </c>
      <c r="AO17" s="826">
        <f>'２①②③、３②（再掲）、４②③'!AO17</f>
        <v>0</v>
      </c>
      <c r="AP17" s="827">
        <f>'２①②③、３②（再掲）、４②③'!AP17</f>
        <v>0</v>
      </c>
      <c r="AQ17" s="825">
        <f>'２①②③、３②（再掲）、４②③'!AQ17</f>
        <v>0</v>
      </c>
      <c r="AR17" s="826">
        <f>'２①②③、３②（再掲）、４②③'!AR17</f>
        <v>0</v>
      </c>
      <c r="AS17" s="826" t="str">
        <f>'２①②③、３②（再掲）、４②③'!AS17</f>
        <v>-</v>
      </c>
      <c r="AT17" s="826">
        <f>'２①②③、３②（再掲）、４②③'!AT17</f>
        <v>0</v>
      </c>
      <c r="AU17" s="826">
        <f>'２①②③、３②（再掲）、４②③'!AU17</f>
        <v>0</v>
      </c>
      <c r="AV17" s="827">
        <f>'２①②③、３②（再掲）、４②③'!AV17</f>
        <v>0</v>
      </c>
      <c r="AW17" s="825">
        <f>'２①②③、３②（再掲）、４②③'!AW17</f>
        <v>0</v>
      </c>
      <c r="AX17" s="826">
        <f>'２①②③、３②（再掲）、４②③'!AX17</f>
        <v>0</v>
      </c>
      <c r="AY17" s="827">
        <f>'２①②③、３②（再掲）、４②③'!AY17</f>
        <v>0</v>
      </c>
      <c r="AZ17" s="830">
        <f>'２①②③、３②（再掲）、４②③'!AZ17</f>
        <v>0</v>
      </c>
      <c r="BA17" s="826">
        <f>'２①②③、３②（再掲）、４②③'!BA17</f>
        <v>0</v>
      </c>
      <c r="BB17" s="831">
        <f>'２①②③、３②（再掲）、４②③'!BB17</f>
        <v>0</v>
      </c>
      <c r="BC17" s="826">
        <f>'２①②③、３②（再掲）、４②③'!BC17</f>
        <v>0</v>
      </c>
      <c r="BD17" s="826">
        <f>'２①②③、３②（再掲）、４②③'!BD17</f>
        <v>0</v>
      </c>
      <c r="BE17" s="826">
        <f>'２①②③、３②（再掲）、４②③'!BE17</f>
        <v>0</v>
      </c>
      <c r="BF17" s="826">
        <f>'２①②③、３②（再掲）、４②③'!BF17</f>
        <v>0</v>
      </c>
      <c r="BG17" s="826">
        <f>'２①②③、３②（再掲）、４②③'!BG17</f>
        <v>0</v>
      </c>
      <c r="BH17" s="826">
        <f>'２①②③、３②（再掲）、４②③'!BH17</f>
        <v>0</v>
      </c>
      <c r="BI17" s="826">
        <f>'２①②③、３②（再掲）、４②③'!BI17</f>
        <v>0</v>
      </c>
      <c r="BJ17" s="826">
        <f>'２①②③、３②（再掲）、４②③'!BJ17</f>
        <v>0</v>
      </c>
      <c r="BK17" s="826">
        <f>'２①②③、３②（再掲）、４②③'!BK17</f>
        <v>0</v>
      </c>
      <c r="BL17" s="826">
        <f>'２①②③、３②（再掲）、４②③'!BL17</f>
        <v>0</v>
      </c>
      <c r="BM17" s="826">
        <f>'２①②③、３②（再掲）、４②③'!BM17</f>
        <v>0</v>
      </c>
      <c r="BN17" s="826">
        <f>'２①②③、３②（再掲）、４②③'!BN17</f>
        <v>0</v>
      </c>
      <c r="BO17" s="826">
        <f>'２①②③、３②（再掲）、４②③'!BO17</f>
        <v>0</v>
      </c>
      <c r="BP17" s="826">
        <f>'２①②③、３②（再掲）、４②③'!BP17</f>
        <v>0</v>
      </c>
      <c r="BQ17" s="826">
        <f>'２①②③、３②（再掲）、４②③'!BQ17</f>
        <v>0</v>
      </c>
      <c r="BR17" s="826">
        <f>'２①②③、３②（再掲）、４②③'!BR17</f>
        <v>0</v>
      </c>
      <c r="BS17" s="826">
        <f>'２①②③、３②（再掲）、４②③'!BS17</f>
        <v>0</v>
      </c>
      <c r="BT17" s="826">
        <f>'２①②③、３②（再掲）、４②③'!BT17</f>
        <v>0</v>
      </c>
      <c r="BU17" s="826">
        <f>'２①②③、３②（再掲）、４②③'!BU17</f>
        <v>0</v>
      </c>
      <c r="BV17" s="826">
        <f>'２①②③、３②（再掲）、４②③'!BV17</f>
        <v>0</v>
      </c>
      <c r="BW17" s="826">
        <f>'２①②③、３②（再掲）、４②③'!BW17</f>
        <v>0</v>
      </c>
      <c r="BX17" s="826">
        <f>'２①②③、３②（再掲）、４②③'!BX17</f>
        <v>0</v>
      </c>
      <c r="BY17" s="826" t="e">
        <f>'２①②③、３②（再掲）、４②③'!BY17</f>
        <v>#VALUE!</v>
      </c>
      <c r="BZ17" s="829" t="e">
        <f>'２①②③、３②（再掲）、４②③'!BZ17</f>
        <v>#VALUE!</v>
      </c>
    </row>
    <row r="18" spans="1:78" s="777" customFormat="1" ht="18.75" customHeight="1">
      <c r="A18" s="839">
        <f>'２①②③、３②（再掲）、４②③'!A18</f>
      </c>
      <c r="B18" s="840">
        <f>'２①②③、３②（再掲）、４②③'!B18</f>
      </c>
      <c r="C18" s="840">
        <f>'２①②③、３②（再掲）、４②③'!C18</f>
      </c>
      <c r="D18" s="840">
        <f>'２①②③、３②（再掲）、４②③'!D18</f>
      </c>
      <c r="E18" s="840">
        <f>'２①②③、３②（再掲）、４②③'!E18</f>
      </c>
      <c r="F18" s="840">
        <f>'２①②③、３②（再掲）、４②③'!F18</f>
        <v>0</v>
      </c>
      <c r="G18" s="840">
        <f>'２①②③、３②（再掲）、４②③'!G18</f>
        <v>0</v>
      </c>
      <c r="H18" s="840">
        <f>'２①②③、３②（再掲）、４②③'!H18</f>
        <v>0</v>
      </c>
      <c r="I18" s="841" t="str">
        <f>'２①②③、３②（再掲）、４②③'!I18</f>
        <v>法適</v>
      </c>
      <c r="J18" s="825" t="str">
        <f>'２①②③、３②（再掲）、４②③'!J18</f>
        <v>-</v>
      </c>
      <c r="K18" s="826">
        <f>'２①②③、３②（再掲）、４②③'!K18</f>
        <v>0</v>
      </c>
      <c r="L18" s="826">
        <f>'２①②③、３②（再掲）、４②③'!L18</f>
        <v>0</v>
      </c>
      <c r="M18" s="826">
        <f>'２①②③、３②（再掲）、４②③'!M18</f>
        <v>0</v>
      </c>
      <c r="N18" s="826">
        <f>'２①②③、３②（再掲）、４②③'!N18</f>
        <v>0</v>
      </c>
      <c r="O18" s="826">
        <f>'２①②③、３②（再掲）、４②③'!O18</f>
        <v>0</v>
      </c>
      <c r="P18" s="826" t="str">
        <f>'２①②③、３②（再掲）、４②③'!P18</f>
        <v>-</v>
      </c>
      <c r="Q18" s="826">
        <f>'２①②③、３②（再掲）、４②③'!Q18</f>
        <v>0</v>
      </c>
      <c r="R18" s="826">
        <f>'２①②③、３②（再掲）、４②③'!R18</f>
        <v>0</v>
      </c>
      <c r="S18" s="826">
        <f>'２①②③、３②（再掲）、４②③'!S18</f>
        <v>0</v>
      </c>
      <c r="T18" s="826" t="str">
        <f>'２①②③、３②（再掲）、４②③'!T18</f>
        <v>-</v>
      </c>
      <c r="U18" s="826">
        <f>'２①②③、３②（再掲）、４②③'!U18</f>
        <v>0</v>
      </c>
      <c r="V18" s="826">
        <f>'２①②③、３②（再掲）、４②③'!V18</f>
        <v>0</v>
      </c>
      <c r="W18" s="826" t="str">
        <f>'２①②③、３②（再掲）、４②③'!W18</f>
        <v>-</v>
      </c>
      <c r="X18" s="826">
        <f>'２①②③、３②（再掲）、４②③'!X18</f>
        <v>0</v>
      </c>
      <c r="Y18" s="826" t="e">
        <f>'２①②③、３②（再掲）、４②③'!Y18</f>
        <v>#VALUE!</v>
      </c>
      <c r="Z18" s="826" t="e">
        <f>'２①②③、３②（再掲）、４②③'!Z18</f>
        <v>#VALUE!</v>
      </c>
      <c r="AA18" s="826">
        <f>'２①②③、３②（再掲）、４②③'!AA18</f>
        <v>0</v>
      </c>
      <c r="AB18" s="826">
        <f>'２①②③、３②（再掲）、４②③'!AB18</f>
        <v>0</v>
      </c>
      <c r="AC18" s="826">
        <f>'２①②③、３②（再掲）、４②③'!AC18</f>
        <v>0</v>
      </c>
      <c r="AD18" s="826" t="str">
        <f>'２①②③、３②（再掲）、４②③'!AD18</f>
        <v>-</v>
      </c>
      <c r="AE18" s="828" t="e">
        <f>'２①②③、３②（再掲）、４②③'!AE18</f>
        <v>#VALUE!</v>
      </c>
      <c r="AF18" s="826">
        <f>'２①②③、３②（再掲）、４②③'!AF18</f>
        <v>0</v>
      </c>
      <c r="AG18" s="829" t="e">
        <f>'２①②③、３②（再掲）、４②③'!AG18</f>
        <v>#VALUE!</v>
      </c>
      <c r="AH18" s="825">
        <f>'２①②③、３②（再掲）、４②③'!AH18</f>
        <v>0</v>
      </c>
      <c r="AI18" s="826">
        <f>'２①②③、３②（再掲）、４②③'!AI18</f>
        <v>0</v>
      </c>
      <c r="AJ18" s="826">
        <f>'２①②③、３②（再掲）、４②③'!AJ18</f>
        <v>0</v>
      </c>
      <c r="AK18" s="826" t="str">
        <f>'２①②③、３②（再掲）、４②③'!AK18</f>
        <v>***</v>
      </c>
      <c r="AL18" s="826">
        <f>'２①②③、３②（再掲）、４②③'!AL18</f>
        <v>0</v>
      </c>
      <c r="AM18" s="826">
        <f>'２①②③、３②（再掲）、４②③'!AM18</f>
        <v>0</v>
      </c>
      <c r="AN18" s="826">
        <f>'２①②③、３②（再掲）、４②③'!AN18</f>
        <v>0</v>
      </c>
      <c r="AO18" s="826">
        <f>'２①②③、３②（再掲）、４②③'!AO18</f>
        <v>0</v>
      </c>
      <c r="AP18" s="827">
        <f>'２①②③、３②（再掲）、４②③'!AP18</f>
        <v>0</v>
      </c>
      <c r="AQ18" s="825">
        <f>'２①②③、３②（再掲）、４②③'!AQ18</f>
        <v>0</v>
      </c>
      <c r="AR18" s="826">
        <f>'２①②③、３②（再掲）、４②③'!AR18</f>
        <v>0</v>
      </c>
      <c r="AS18" s="826" t="str">
        <f>'２①②③、３②（再掲）、４②③'!AS18</f>
        <v>-</v>
      </c>
      <c r="AT18" s="826">
        <f>'２①②③、３②（再掲）、４②③'!AT18</f>
        <v>0</v>
      </c>
      <c r="AU18" s="826">
        <f>'２①②③、３②（再掲）、４②③'!AU18</f>
        <v>0</v>
      </c>
      <c r="AV18" s="827">
        <f>'２①②③、３②（再掲）、４②③'!AV18</f>
        <v>0</v>
      </c>
      <c r="AW18" s="825">
        <f>'２①②③、３②（再掲）、４②③'!AW18</f>
        <v>0</v>
      </c>
      <c r="AX18" s="826">
        <f>'２①②③、３②（再掲）、４②③'!AX18</f>
        <v>0</v>
      </c>
      <c r="AY18" s="827">
        <f>'２①②③、３②（再掲）、４②③'!AY18</f>
        <v>0</v>
      </c>
      <c r="AZ18" s="830">
        <f>'２①②③、３②（再掲）、４②③'!AZ18</f>
        <v>0</v>
      </c>
      <c r="BA18" s="826">
        <f>'２①②③、３②（再掲）、４②③'!BA18</f>
        <v>0</v>
      </c>
      <c r="BB18" s="831">
        <f>'２①②③、３②（再掲）、４②③'!BB18</f>
        <v>0</v>
      </c>
      <c r="BC18" s="826">
        <f>'２①②③、３②（再掲）、４②③'!BC18</f>
        <v>0</v>
      </c>
      <c r="BD18" s="826">
        <f>'２①②③、３②（再掲）、４②③'!BD18</f>
        <v>0</v>
      </c>
      <c r="BE18" s="826">
        <f>'２①②③、３②（再掲）、４②③'!BE18</f>
        <v>0</v>
      </c>
      <c r="BF18" s="826">
        <f>'２①②③、３②（再掲）、４②③'!BF18</f>
        <v>0</v>
      </c>
      <c r="BG18" s="826">
        <f>'２①②③、３②（再掲）、４②③'!BG18</f>
        <v>0</v>
      </c>
      <c r="BH18" s="826">
        <f>'２①②③、３②（再掲）、４②③'!BH18</f>
        <v>0</v>
      </c>
      <c r="BI18" s="826">
        <f>'２①②③、３②（再掲）、４②③'!BI18</f>
        <v>0</v>
      </c>
      <c r="BJ18" s="826">
        <f>'２①②③、３②（再掲）、４②③'!BJ18</f>
        <v>0</v>
      </c>
      <c r="BK18" s="826">
        <f>'２①②③、３②（再掲）、４②③'!BK18</f>
        <v>0</v>
      </c>
      <c r="BL18" s="826">
        <f>'２①②③、３②（再掲）、４②③'!BL18</f>
        <v>0</v>
      </c>
      <c r="BM18" s="826">
        <f>'２①②③、３②（再掲）、４②③'!BM18</f>
        <v>0</v>
      </c>
      <c r="BN18" s="826">
        <f>'２①②③、３②（再掲）、４②③'!BN18</f>
        <v>0</v>
      </c>
      <c r="BO18" s="826">
        <f>'２①②③、３②（再掲）、４②③'!BO18</f>
        <v>0</v>
      </c>
      <c r="BP18" s="826">
        <f>'２①②③、３②（再掲）、４②③'!BP18</f>
        <v>0</v>
      </c>
      <c r="BQ18" s="826">
        <f>'２①②③、３②（再掲）、４②③'!BQ18</f>
        <v>0</v>
      </c>
      <c r="BR18" s="826">
        <f>'２①②③、３②（再掲）、４②③'!BR18</f>
        <v>0</v>
      </c>
      <c r="BS18" s="826">
        <f>'２①②③、３②（再掲）、４②③'!BS18</f>
        <v>0</v>
      </c>
      <c r="BT18" s="826">
        <f>'２①②③、３②（再掲）、４②③'!BT18</f>
        <v>0</v>
      </c>
      <c r="BU18" s="826">
        <f>'２①②③、３②（再掲）、４②③'!BU18</f>
        <v>0</v>
      </c>
      <c r="BV18" s="826">
        <f>'２①②③、３②（再掲）、４②③'!BV18</f>
        <v>0</v>
      </c>
      <c r="BW18" s="826">
        <f>'２①②③、３②（再掲）、４②③'!BW18</f>
        <v>0</v>
      </c>
      <c r="BX18" s="826">
        <f>'２①②③、３②（再掲）、４②③'!BX18</f>
        <v>0</v>
      </c>
      <c r="BY18" s="826" t="e">
        <f>'２①②③、３②（再掲）、４②③'!BY18</f>
        <v>#VALUE!</v>
      </c>
      <c r="BZ18" s="829" t="e">
        <f>'２①②③、３②（再掲）、４②③'!BZ18</f>
        <v>#VALUE!</v>
      </c>
    </row>
    <row r="19" spans="1:78" s="777" customFormat="1" ht="18.75" customHeight="1">
      <c r="A19" s="839">
        <f>'２①②③、３②（再掲）、４②③'!A19</f>
      </c>
      <c r="B19" s="840">
        <f>'２①②③、３②（再掲）、４②③'!B19</f>
      </c>
      <c r="C19" s="840">
        <f>'２①②③、３②（再掲）、４②③'!C19</f>
      </c>
      <c r="D19" s="840">
        <f>'２①②③、３②（再掲）、４②③'!D19</f>
      </c>
      <c r="E19" s="840">
        <f>'２①②③、３②（再掲）、４②③'!E19</f>
      </c>
      <c r="F19" s="840">
        <f>'２①②③、３②（再掲）、４②③'!F19</f>
        <v>0</v>
      </c>
      <c r="G19" s="840">
        <f>'２①②③、３②（再掲）、４②③'!G19</f>
        <v>0</v>
      </c>
      <c r="H19" s="840">
        <f>'２①②③、３②（再掲）、４②③'!H19</f>
        <v>0</v>
      </c>
      <c r="I19" s="841" t="str">
        <f>'２①②③、３②（再掲）、４②③'!I19</f>
        <v>法適</v>
      </c>
      <c r="J19" s="825" t="str">
        <f>'２①②③、３②（再掲）、４②③'!J19</f>
        <v>-</v>
      </c>
      <c r="K19" s="826">
        <f>'２①②③、３②（再掲）、４②③'!K19</f>
        <v>0</v>
      </c>
      <c r="L19" s="826">
        <f>'２①②③、３②（再掲）、４②③'!L19</f>
        <v>0</v>
      </c>
      <c r="M19" s="826">
        <f>'２①②③、３②（再掲）、４②③'!M19</f>
        <v>0</v>
      </c>
      <c r="N19" s="826">
        <f>'２①②③、３②（再掲）、４②③'!N19</f>
        <v>0</v>
      </c>
      <c r="O19" s="826">
        <f>'２①②③、３②（再掲）、４②③'!O19</f>
        <v>0</v>
      </c>
      <c r="P19" s="826" t="str">
        <f>'２①②③、３②（再掲）、４②③'!P19</f>
        <v>-</v>
      </c>
      <c r="Q19" s="826">
        <f>'２①②③、３②（再掲）、４②③'!Q19</f>
        <v>0</v>
      </c>
      <c r="R19" s="826">
        <f>'２①②③、３②（再掲）、４②③'!R19</f>
        <v>0</v>
      </c>
      <c r="S19" s="826">
        <f>'２①②③、３②（再掲）、４②③'!S19</f>
        <v>0</v>
      </c>
      <c r="T19" s="826" t="str">
        <f>'２①②③、３②（再掲）、４②③'!T19</f>
        <v>-</v>
      </c>
      <c r="U19" s="826">
        <f>'２①②③、３②（再掲）、４②③'!U19</f>
        <v>0</v>
      </c>
      <c r="V19" s="826">
        <f>'２①②③、３②（再掲）、４②③'!V19</f>
        <v>0</v>
      </c>
      <c r="W19" s="826" t="str">
        <f>'２①②③、３②（再掲）、４②③'!W19</f>
        <v>-</v>
      </c>
      <c r="X19" s="826">
        <f>'２①②③、３②（再掲）、４②③'!X19</f>
        <v>0</v>
      </c>
      <c r="Y19" s="826" t="e">
        <f>'２①②③、３②（再掲）、４②③'!Y19</f>
        <v>#VALUE!</v>
      </c>
      <c r="Z19" s="826" t="e">
        <f>'２①②③、３②（再掲）、４②③'!Z19</f>
        <v>#VALUE!</v>
      </c>
      <c r="AA19" s="826">
        <f>'２①②③、３②（再掲）、４②③'!AA19</f>
        <v>0</v>
      </c>
      <c r="AB19" s="826">
        <f>'２①②③、３②（再掲）、４②③'!AB19</f>
        <v>0</v>
      </c>
      <c r="AC19" s="826">
        <f>'２①②③、３②（再掲）、４②③'!AC19</f>
        <v>0</v>
      </c>
      <c r="AD19" s="826" t="str">
        <f>'２①②③、３②（再掲）、４②③'!AD19</f>
        <v>-</v>
      </c>
      <c r="AE19" s="828" t="e">
        <f>'２①②③、３②（再掲）、４②③'!AE19</f>
        <v>#VALUE!</v>
      </c>
      <c r="AF19" s="826">
        <f>'２①②③、３②（再掲）、４②③'!AF19</f>
        <v>0</v>
      </c>
      <c r="AG19" s="829" t="e">
        <f>'２①②③、３②（再掲）、４②③'!AG19</f>
        <v>#VALUE!</v>
      </c>
      <c r="AH19" s="825">
        <f>'２①②③、３②（再掲）、４②③'!AH19</f>
        <v>0</v>
      </c>
      <c r="AI19" s="826">
        <f>'２①②③、３②（再掲）、４②③'!AI19</f>
        <v>0</v>
      </c>
      <c r="AJ19" s="826">
        <f>'２①②③、３②（再掲）、４②③'!AJ19</f>
        <v>0</v>
      </c>
      <c r="AK19" s="826" t="str">
        <f>'２①②③、３②（再掲）、４②③'!AK19</f>
        <v>***</v>
      </c>
      <c r="AL19" s="826">
        <f>'２①②③、３②（再掲）、４②③'!AL19</f>
        <v>0</v>
      </c>
      <c r="AM19" s="826">
        <f>'２①②③、３②（再掲）、４②③'!AM19</f>
        <v>0</v>
      </c>
      <c r="AN19" s="826">
        <f>'２①②③、３②（再掲）、４②③'!AN19</f>
        <v>0</v>
      </c>
      <c r="AO19" s="826">
        <f>'２①②③、３②（再掲）、４②③'!AO19</f>
        <v>0</v>
      </c>
      <c r="AP19" s="827">
        <f>'２①②③、３②（再掲）、４②③'!AP19</f>
        <v>0</v>
      </c>
      <c r="AQ19" s="825">
        <f>'２①②③、３②（再掲）、４②③'!AQ19</f>
        <v>0</v>
      </c>
      <c r="AR19" s="826">
        <f>'２①②③、３②（再掲）、４②③'!AR19</f>
        <v>0</v>
      </c>
      <c r="AS19" s="826" t="str">
        <f>'２①②③、３②（再掲）、４②③'!AS19</f>
        <v>-</v>
      </c>
      <c r="AT19" s="826">
        <f>'２①②③、３②（再掲）、４②③'!AT19</f>
        <v>0</v>
      </c>
      <c r="AU19" s="826">
        <f>'２①②③、３②（再掲）、４②③'!AU19</f>
        <v>0</v>
      </c>
      <c r="AV19" s="827">
        <f>'２①②③、３②（再掲）、４②③'!AV19</f>
        <v>0</v>
      </c>
      <c r="AW19" s="825">
        <f>'２①②③、３②（再掲）、４②③'!AW19</f>
        <v>0</v>
      </c>
      <c r="AX19" s="826">
        <f>'２①②③、３②（再掲）、４②③'!AX19</f>
        <v>0</v>
      </c>
      <c r="AY19" s="827">
        <f>'２①②③、３②（再掲）、４②③'!AY19</f>
        <v>0</v>
      </c>
      <c r="AZ19" s="830">
        <f>'２①②③、３②（再掲）、４②③'!AZ19</f>
        <v>0</v>
      </c>
      <c r="BA19" s="826">
        <f>'２①②③、３②（再掲）、４②③'!BA19</f>
        <v>0</v>
      </c>
      <c r="BB19" s="831">
        <f>'２①②③、３②（再掲）、４②③'!BB19</f>
        <v>0</v>
      </c>
      <c r="BC19" s="826">
        <f>'２①②③、３②（再掲）、４②③'!BC19</f>
        <v>0</v>
      </c>
      <c r="BD19" s="826">
        <f>'２①②③、３②（再掲）、４②③'!BD19</f>
        <v>0</v>
      </c>
      <c r="BE19" s="826">
        <f>'２①②③、３②（再掲）、４②③'!BE19</f>
        <v>0</v>
      </c>
      <c r="BF19" s="826">
        <f>'２①②③、３②（再掲）、４②③'!BF19</f>
        <v>0</v>
      </c>
      <c r="BG19" s="826">
        <f>'２①②③、３②（再掲）、４②③'!BG19</f>
        <v>0</v>
      </c>
      <c r="BH19" s="826">
        <f>'２①②③、３②（再掲）、４②③'!BH19</f>
        <v>0</v>
      </c>
      <c r="BI19" s="826">
        <f>'２①②③、３②（再掲）、４②③'!BI19</f>
        <v>0</v>
      </c>
      <c r="BJ19" s="826">
        <f>'２①②③、３②（再掲）、４②③'!BJ19</f>
        <v>0</v>
      </c>
      <c r="BK19" s="826">
        <f>'２①②③、３②（再掲）、４②③'!BK19</f>
        <v>0</v>
      </c>
      <c r="BL19" s="826">
        <f>'２①②③、３②（再掲）、４②③'!BL19</f>
        <v>0</v>
      </c>
      <c r="BM19" s="826">
        <f>'２①②③、３②（再掲）、４②③'!BM19</f>
        <v>0</v>
      </c>
      <c r="BN19" s="826">
        <f>'２①②③、３②（再掲）、４②③'!BN19</f>
        <v>0</v>
      </c>
      <c r="BO19" s="826">
        <f>'２①②③、３②（再掲）、４②③'!BO19</f>
        <v>0</v>
      </c>
      <c r="BP19" s="826">
        <f>'２①②③、３②（再掲）、４②③'!BP19</f>
        <v>0</v>
      </c>
      <c r="BQ19" s="826">
        <f>'２①②③、３②（再掲）、４②③'!BQ19</f>
        <v>0</v>
      </c>
      <c r="BR19" s="826">
        <f>'２①②③、３②（再掲）、４②③'!BR19</f>
        <v>0</v>
      </c>
      <c r="BS19" s="826">
        <f>'２①②③、３②（再掲）、４②③'!BS19</f>
        <v>0</v>
      </c>
      <c r="BT19" s="826">
        <f>'２①②③、３②（再掲）、４②③'!BT19</f>
        <v>0</v>
      </c>
      <c r="BU19" s="826">
        <f>'２①②③、３②（再掲）、４②③'!BU19</f>
        <v>0</v>
      </c>
      <c r="BV19" s="826">
        <f>'２①②③、３②（再掲）、４②③'!BV19</f>
        <v>0</v>
      </c>
      <c r="BW19" s="826">
        <f>'２①②③、３②（再掲）、４②③'!BW19</f>
        <v>0</v>
      </c>
      <c r="BX19" s="826">
        <f>'２①②③、３②（再掲）、４②③'!BX19</f>
        <v>0</v>
      </c>
      <c r="BY19" s="826" t="e">
        <f>'２①②③、３②（再掲）、４②③'!BY19</f>
        <v>#VALUE!</v>
      </c>
      <c r="BZ19" s="829" t="e">
        <f>'２①②③、３②（再掲）、４②③'!BZ19</f>
        <v>#VALUE!</v>
      </c>
    </row>
    <row r="20" spans="1:78" s="777" customFormat="1" ht="18.75" customHeight="1">
      <c r="A20" s="839">
        <f>'２①②③、３②（再掲）、４②③'!A20</f>
      </c>
      <c r="B20" s="840">
        <f>'２①②③、３②（再掲）、４②③'!B20</f>
      </c>
      <c r="C20" s="840">
        <f>'２①②③、３②（再掲）、４②③'!C20</f>
      </c>
      <c r="D20" s="840">
        <f>'２①②③、３②（再掲）、４②③'!D20</f>
      </c>
      <c r="E20" s="840">
        <f>'２①②③、３②（再掲）、４②③'!E20</f>
      </c>
      <c r="F20" s="840">
        <f>'２①②③、３②（再掲）、４②③'!F20</f>
        <v>0</v>
      </c>
      <c r="G20" s="840">
        <f>'２①②③、３②（再掲）、４②③'!G20</f>
        <v>0</v>
      </c>
      <c r="H20" s="840">
        <f>'２①②③、３②（再掲）、４②③'!H20</f>
        <v>0</v>
      </c>
      <c r="I20" s="841" t="str">
        <f>'２①②③、３②（再掲）、４②③'!I20</f>
        <v>法適</v>
      </c>
      <c r="J20" s="825" t="str">
        <f>'２①②③、３②（再掲）、４②③'!J20</f>
        <v>-</v>
      </c>
      <c r="K20" s="826">
        <f>'２①②③、３②（再掲）、４②③'!K20</f>
        <v>0</v>
      </c>
      <c r="L20" s="826">
        <f>'２①②③、３②（再掲）、４②③'!L20</f>
        <v>0</v>
      </c>
      <c r="M20" s="826">
        <f>'２①②③、３②（再掲）、４②③'!M20</f>
        <v>0</v>
      </c>
      <c r="N20" s="826">
        <f>'２①②③、３②（再掲）、４②③'!N20</f>
        <v>0</v>
      </c>
      <c r="O20" s="826">
        <f>'２①②③、３②（再掲）、４②③'!O20</f>
        <v>0</v>
      </c>
      <c r="P20" s="826" t="str">
        <f>'２①②③、３②（再掲）、４②③'!P20</f>
        <v>-</v>
      </c>
      <c r="Q20" s="826">
        <f>'２①②③、３②（再掲）、４②③'!Q20</f>
        <v>0</v>
      </c>
      <c r="R20" s="826">
        <f>'２①②③、３②（再掲）、４②③'!R20</f>
        <v>0</v>
      </c>
      <c r="S20" s="826">
        <f>'２①②③、３②（再掲）、４②③'!S20</f>
        <v>0</v>
      </c>
      <c r="T20" s="826" t="str">
        <f>'２①②③、３②（再掲）、４②③'!T20</f>
        <v>-</v>
      </c>
      <c r="U20" s="826">
        <f>'２①②③、３②（再掲）、４②③'!U20</f>
        <v>0</v>
      </c>
      <c r="V20" s="826">
        <f>'２①②③、３②（再掲）、４②③'!V20</f>
        <v>0</v>
      </c>
      <c r="W20" s="826" t="str">
        <f>'２①②③、３②（再掲）、４②③'!W20</f>
        <v>-</v>
      </c>
      <c r="X20" s="826">
        <f>'２①②③、３②（再掲）、４②③'!X20</f>
        <v>0</v>
      </c>
      <c r="Y20" s="826" t="e">
        <f>'２①②③、３②（再掲）、４②③'!Y20</f>
        <v>#VALUE!</v>
      </c>
      <c r="Z20" s="826" t="e">
        <f>'２①②③、３②（再掲）、４②③'!Z20</f>
        <v>#VALUE!</v>
      </c>
      <c r="AA20" s="826">
        <f>'２①②③、３②（再掲）、４②③'!AA20</f>
        <v>0</v>
      </c>
      <c r="AB20" s="826">
        <f>'２①②③、３②（再掲）、４②③'!AB20</f>
        <v>0</v>
      </c>
      <c r="AC20" s="826">
        <f>'２①②③、３②（再掲）、４②③'!AC20</f>
        <v>0</v>
      </c>
      <c r="AD20" s="826" t="str">
        <f>'２①②③、３②（再掲）、４②③'!AD20</f>
        <v>-</v>
      </c>
      <c r="AE20" s="828" t="e">
        <f>'２①②③、３②（再掲）、４②③'!AE20</f>
        <v>#VALUE!</v>
      </c>
      <c r="AF20" s="826">
        <f>'２①②③、３②（再掲）、４②③'!AF20</f>
        <v>0</v>
      </c>
      <c r="AG20" s="829" t="e">
        <f>'２①②③、３②（再掲）、４②③'!AG20</f>
        <v>#VALUE!</v>
      </c>
      <c r="AH20" s="825">
        <f>'２①②③、３②（再掲）、４②③'!AH20</f>
        <v>0</v>
      </c>
      <c r="AI20" s="826">
        <f>'２①②③、３②（再掲）、４②③'!AI20</f>
        <v>0</v>
      </c>
      <c r="AJ20" s="826">
        <f>'２①②③、３②（再掲）、４②③'!AJ20</f>
        <v>0</v>
      </c>
      <c r="AK20" s="826" t="str">
        <f>'２①②③、３②（再掲）、４②③'!AK20</f>
        <v>***</v>
      </c>
      <c r="AL20" s="826">
        <f>'２①②③、３②（再掲）、４②③'!AL20</f>
        <v>0</v>
      </c>
      <c r="AM20" s="826">
        <f>'２①②③、３②（再掲）、４②③'!AM20</f>
        <v>0</v>
      </c>
      <c r="AN20" s="826">
        <f>'２①②③、３②（再掲）、４②③'!AN20</f>
        <v>0</v>
      </c>
      <c r="AO20" s="826">
        <f>'２①②③、３②（再掲）、４②③'!AO20</f>
        <v>0</v>
      </c>
      <c r="AP20" s="827">
        <f>'２①②③、３②（再掲）、４②③'!AP20</f>
        <v>0</v>
      </c>
      <c r="AQ20" s="825">
        <f>'２①②③、３②（再掲）、４②③'!AQ20</f>
        <v>0</v>
      </c>
      <c r="AR20" s="826">
        <f>'２①②③、３②（再掲）、４②③'!AR20</f>
        <v>0</v>
      </c>
      <c r="AS20" s="826" t="str">
        <f>'２①②③、３②（再掲）、４②③'!AS20</f>
        <v>-</v>
      </c>
      <c r="AT20" s="826">
        <f>'２①②③、３②（再掲）、４②③'!AT20</f>
        <v>0</v>
      </c>
      <c r="AU20" s="826">
        <f>'２①②③、３②（再掲）、４②③'!AU20</f>
        <v>0</v>
      </c>
      <c r="AV20" s="827">
        <f>'２①②③、３②（再掲）、４②③'!AV20</f>
        <v>0</v>
      </c>
      <c r="AW20" s="825">
        <f>'２①②③、３②（再掲）、４②③'!AW20</f>
        <v>0</v>
      </c>
      <c r="AX20" s="826">
        <f>'２①②③、３②（再掲）、４②③'!AX20</f>
        <v>0</v>
      </c>
      <c r="AY20" s="827">
        <f>'２①②③、３②（再掲）、４②③'!AY20</f>
        <v>0</v>
      </c>
      <c r="AZ20" s="830">
        <f>'２①②③、３②（再掲）、４②③'!AZ20</f>
        <v>0</v>
      </c>
      <c r="BA20" s="826">
        <f>'２①②③、３②（再掲）、４②③'!BA20</f>
        <v>0</v>
      </c>
      <c r="BB20" s="831">
        <f>'２①②③、３②（再掲）、４②③'!BB20</f>
        <v>0</v>
      </c>
      <c r="BC20" s="826">
        <f>'２①②③、３②（再掲）、４②③'!BC20</f>
        <v>0</v>
      </c>
      <c r="BD20" s="826">
        <f>'２①②③、３②（再掲）、４②③'!BD20</f>
        <v>0</v>
      </c>
      <c r="BE20" s="826">
        <f>'２①②③、３②（再掲）、４②③'!BE20</f>
        <v>0</v>
      </c>
      <c r="BF20" s="826">
        <f>'２①②③、３②（再掲）、４②③'!BF20</f>
        <v>0</v>
      </c>
      <c r="BG20" s="826">
        <f>'２①②③、３②（再掲）、４②③'!BG20</f>
        <v>0</v>
      </c>
      <c r="BH20" s="826">
        <f>'２①②③、３②（再掲）、４②③'!BH20</f>
        <v>0</v>
      </c>
      <c r="BI20" s="826">
        <f>'２①②③、３②（再掲）、４②③'!BI20</f>
        <v>0</v>
      </c>
      <c r="BJ20" s="826">
        <f>'２①②③、３②（再掲）、４②③'!BJ20</f>
        <v>0</v>
      </c>
      <c r="BK20" s="826">
        <f>'２①②③、３②（再掲）、４②③'!BK20</f>
        <v>0</v>
      </c>
      <c r="BL20" s="826">
        <f>'２①②③、３②（再掲）、４②③'!BL20</f>
        <v>0</v>
      </c>
      <c r="BM20" s="826">
        <f>'２①②③、３②（再掲）、４②③'!BM20</f>
        <v>0</v>
      </c>
      <c r="BN20" s="826">
        <f>'２①②③、３②（再掲）、４②③'!BN20</f>
        <v>0</v>
      </c>
      <c r="BO20" s="826">
        <f>'２①②③、３②（再掲）、４②③'!BO20</f>
        <v>0</v>
      </c>
      <c r="BP20" s="826">
        <f>'２①②③、３②（再掲）、４②③'!BP20</f>
        <v>0</v>
      </c>
      <c r="BQ20" s="826">
        <f>'２①②③、３②（再掲）、４②③'!BQ20</f>
        <v>0</v>
      </c>
      <c r="BR20" s="826">
        <f>'２①②③、３②（再掲）、４②③'!BR20</f>
        <v>0</v>
      </c>
      <c r="BS20" s="826">
        <f>'２①②③、３②（再掲）、４②③'!BS20</f>
        <v>0</v>
      </c>
      <c r="BT20" s="826">
        <f>'２①②③、３②（再掲）、４②③'!BT20</f>
        <v>0</v>
      </c>
      <c r="BU20" s="826">
        <f>'２①②③、３②（再掲）、４②③'!BU20</f>
        <v>0</v>
      </c>
      <c r="BV20" s="826">
        <f>'２①②③、３②（再掲）、４②③'!BV20</f>
        <v>0</v>
      </c>
      <c r="BW20" s="826">
        <f>'２①②③、３②（再掲）、４②③'!BW20</f>
        <v>0</v>
      </c>
      <c r="BX20" s="826">
        <f>'２①②③、３②（再掲）、４②③'!BX20</f>
        <v>0</v>
      </c>
      <c r="BY20" s="826" t="e">
        <f>'２①②③、３②（再掲）、４②③'!BY20</f>
        <v>#VALUE!</v>
      </c>
      <c r="BZ20" s="829" t="e">
        <f>'２①②③、３②（再掲）、４②③'!BZ20</f>
        <v>#VALUE!</v>
      </c>
    </row>
    <row r="21" spans="1:78" s="777" customFormat="1" ht="18.75" customHeight="1">
      <c r="A21" s="839">
        <f>'２①②③、３②（再掲）、４②③'!A21</f>
      </c>
      <c r="B21" s="840">
        <f>'２①②③、３②（再掲）、４②③'!B21</f>
      </c>
      <c r="C21" s="840">
        <f>'２①②③、３②（再掲）、４②③'!C21</f>
      </c>
      <c r="D21" s="840">
        <f>'２①②③、３②（再掲）、４②③'!D21</f>
      </c>
      <c r="E21" s="840">
        <f>'２①②③、３②（再掲）、４②③'!E21</f>
      </c>
      <c r="F21" s="840">
        <f>'２①②③、３②（再掲）、４②③'!F21</f>
        <v>0</v>
      </c>
      <c r="G21" s="840">
        <f>'２①②③、３②（再掲）、４②③'!G21</f>
        <v>0</v>
      </c>
      <c r="H21" s="840">
        <f>'２①②③、３②（再掲）、４②③'!H21</f>
        <v>0</v>
      </c>
      <c r="I21" s="841" t="str">
        <f>'２①②③、３②（再掲）、４②③'!I21</f>
        <v>法適</v>
      </c>
      <c r="J21" s="825" t="str">
        <f>'２①②③、３②（再掲）、４②③'!J21</f>
        <v>-</v>
      </c>
      <c r="K21" s="826">
        <f>'２①②③、３②（再掲）、４②③'!K21</f>
        <v>0</v>
      </c>
      <c r="L21" s="826">
        <f>'２①②③、３②（再掲）、４②③'!L21</f>
        <v>0</v>
      </c>
      <c r="M21" s="826">
        <f>'２①②③、３②（再掲）、４②③'!M21</f>
        <v>0</v>
      </c>
      <c r="N21" s="826">
        <f>'２①②③、３②（再掲）、４②③'!N21</f>
        <v>0</v>
      </c>
      <c r="O21" s="826">
        <f>'２①②③、３②（再掲）、４②③'!O21</f>
        <v>0</v>
      </c>
      <c r="P21" s="826" t="str">
        <f>'２①②③、３②（再掲）、４②③'!P21</f>
        <v>-</v>
      </c>
      <c r="Q21" s="826">
        <f>'２①②③、３②（再掲）、４②③'!Q21</f>
        <v>0</v>
      </c>
      <c r="R21" s="826">
        <f>'２①②③、３②（再掲）、４②③'!R21</f>
        <v>0</v>
      </c>
      <c r="S21" s="826">
        <f>'２①②③、３②（再掲）、４②③'!S21</f>
        <v>0</v>
      </c>
      <c r="T21" s="826" t="str">
        <f>'２①②③、３②（再掲）、４②③'!T21</f>
        <v>-</v>
      </c>
      <c r="U21" s="826">
        <f>'２①②③、３②（再掲）、４②③'!U21</f>
        <v>0</v>
      </c>
      <c r="V21" s="826">
        <f>'２①②③、３②（再掲）、４②③'!V21</f>
        <v>0</v>
      </c>
      <c r="W21" s="826" t="str">
        <f>'２①②③、３②（再掲）、４②③'!W21</f>
        <v>-</v>
      </c>
      <c r="X21" s="826">
        <f>'２①②③、３②（再掲）、４②③'!X21</f>
        <v>0</v>
      </c>
      <c r="Y21" s="826" t="e">
        <f>'２①②③、３②（再掲）、４②③'!Y21</f>
        <v>#VALUE!</v>
      </c>
      <c r="Z21" s="826" t="e">
        <f>'２①②③、３②（再掲）、４②③'!Z21</f>
        <v>#VALUE!</v>
      </c>
      <c r="AA21" s="826">
        <f>'２①②③、３②（再掲）、４②③'!AA21</f>
        <v>0</v>
      </c>
      <c r="AB21" s="826">
        <f>'２①②③、３②（再掲）、４②③'!AB21</f>
        <v>0</v>
      </c>
      <c r="AC21" s="826">
        <f>'２①②③、３②（再掲）、４②③'!AC21</f>
        <v>0</v>
      </c>
      <c r="AD21" s="826" t="str">
        <f>'２①②③、３②（再掲）、４②③'!AD21</f>
        <v>-</v>
      </c>
      <c r="AE21" s="828" t="e">
        <f>'２①②③、３②（再掲）、４②③'!AE21</f>
        <v>#VALUE!</v>
      </c>
      <c r="AF21" s="826">
        <f>'２①②③、３②（再掲）、４②③'!AF21</f>
        <v>0</v>
      </c>
      <c r="AG21" s="829" t="e">
        <f>'２①②③、３②（再掲）、４②③'!AG21</f>
        <v>#VALUE!</v>
      </c>
      <c r="AH21" s="825">
        <f>'２①②③、３②（再掲）、４②③'!AH21</f>
        <v>0</v>
      </c>
      <c r="AI21" s="826">
        <f>'２①②③、３②（再掲）、４②③'!AI21</f>
        <v>0</v>
      </c>
      <c r="AJ21" s="826">
        <f>'２①②③、３②（再掲）、４②③'!AJ21</f>
        <v>0</v>
      </c>
      <c r="AK21" s="826" t="str">
        <f>'２①②③、３②（再掲）、４②③'!AK21</f>
        <v>***</v>
      </c>
      <c r="AL21" s="826">
        <f>'２①②③、３②（再掲）、４②③'!AL21</f>
        <v>0</v>
      </c>
      <c r="AM21" s="826">
        <f>'２①②③、３②（再掲）、４②③'!AM21</f>
        <v>0</v>
      </c>
      <c r="AN21" s="826">
        <f>'２①②③、３②（再掲）、４②③'!AN21</f>
        <v>0</v>
      </c>
      <c r="AO21" s="826">
        <f>'２①②③、３②（再掲）、４②③'!AO21</f>
        <v>0</v>
      </c>
      <c r="AP21" s="827">
        <f>'２①②③、３②（再掲）、４②③'!AP21</f>
        <v>0</v>
      </c>
      <c r="AQ21" s="825">
        <f>'２①②③、３②（再掲）、４②③'!AQ21</f>
        <v>0</v>
      </c>
      <c r="AR21" s="826">
        <f>'２①②③、３②（再掲）、４②③'!AR21</f>
        <v>0</v>
      </c>
      <c r="AS21" s="826" t="str">
        <f>'２①②③、３②（再掲）、４②③'!AS21</f>
        <v>-</v>
      </c>
      <c r="AT21" s="826">
        <f>'２①②③、３②（再掲）、４②③'!AT21</f>
        <v>0</v>
      </c>
      <c r="AU21" s="826">
        <f>'２①②③、３②（再掲）、４②③'!AU21</f>
        <v>0</v>
      </c>
      <c r="AV21" s="827">
        <f>'２①②③、３②（再掲）、４②③'!AV21</f>
        <v>0</v>
      </c>
      <c r="AW21" s="825">
        <f>'２①②③、３②（再掲）、４②③'!AW21</f>
        <v>0</v>
      </c>
      <c r="AX21" s="826">
        <f>'２①②③、３②（再掲）、４②③'!AX21</f>
        <v>0</v>
      </c>
      <c r="AY21" s="827">
        <f>'２①②③、３②（再掲）、４②③'!AY21</f>
        <v>0</v>
      </c>
      <c r="AZ21" s="830">
        <f>'２①②③、３②（再掲）、４②③'!AZ21</f>
        <v>0</v>
      </c>
      <c r="BA21" s="826">
        <f>'２①②③、３②（再掲）、４②③'!BA21</f>
        <v>0</v>
      </c>
      <c r="BB21" s="831">
        <f>'２①②③、３②（再掲）、４②③'!BB21</f>
        <v>0</v>
      </c>
      <c r="BC21" s="826">
        <f>'２①②③、３②（再掲）、４②③'!BC21</f>
        <v>0</v>
      </c>
      <c r="BD21" s="826">
        <f>'２①②③、３②（再掲）、４②③'!BD21</f>
        <v>0</v>
      </c>
      <c r="BE21" s="826">
        <f>'２①②③、３②（再掲）、４②③'!BE21</f>
        <v>0</v>
      </c>
      <c r="BF21" s="826">
        <f>'２①②③、３②（再掲）、４②③'!BF21</f>
        <v>0</v>
      </c>
      <c r="BG21" s="826">
        <f>'２①②③、３②（再掲）、４②③'!BG21</f>
        <v>0</v>
      </c>
      <c r="BH21" s="826">
        <f>'２①②③、３②（再掲）、４②③'!BH21</f>
        <v>0</v>
      </c>
      <c r="BI21" s="826">
        <f>'２①②③、３②（再掲）、４②③'!BI21</f>
        <v>0</v>
      </c>
      <c r="BJ21" s="826">
        <f>'２①②③、３②（再掲）、４②③'!BJ21</f>
        <v>0</v>
      </c>
      <c r="BK21" s="826">
        <f>'２①②③、３②（再掲）、４②③'!BK21</f>
        <v>0</v>
      </c>
      <c r="BL21" s="826">
        <f>'２①②③、３②（再掲）、４②③'!BL21</f>
        <v>0</v>
      </c>
      <c r="BM21" s="826">
        <f>'２①②③、３②（再掲）、４②③'!BM21</f>
        <v>0</v>
      </c>
      <c r="BN21" s="826">
        <f>'２①②③、３②（再掲）、４②③'!BN21</f>
        <v>0</v>
      </c>
      <c r="BO21" s="826">
        <f>'２①②③、３②（再掲）、４②③'!BO21</f>
        <v>0</v>
      </c>
      <c r="BP21" s="826">
        <f>'２①②③、３②（再掲）、４②③'!BP21</f>
        <v>0</v>
      </c>
      <c r="BQ21" s="826">
        <f>'２①②③、３②（再掲）、４②③'!BQ21</f>
        <v>0</v>
      </c>
      <c r="BR21" s="826">
        <f>'２①②③、３②（再掲）、４②③'!BR21</f>
        <v>0</v>
      </c>
      <c r="BS21" s="826">
        <f>'２①②③、３②（再掲）、４②③'!BS21</f>
        <v>0</v>
      </c>
      <c r="BT21" s="826">
        <f>'２①②③、３②（再掲）、４②③'!BT21</f>
        <v>0</v>
      </c>
      <c r="BU21" s="826">
        <f>'２①②③、３②（再掲）、４②③'!BU21</f>
        <v>0</v>
      </c>
      <c r="BV21" s="826">
        <f>'２①②③、３②（再掲）、４②③'!BV21</f>
        <v>0</v>
      </c>
      <c r="BW21" s="826">
        <f>'２①②③、３②（再掲）、４②③'!BW21</f>
        <v>0</v>
      </c>
      <c r="BX21" s="826">
        <f>'２①②③、３②（再掲）、４②③'!BX21</f>
        <v>0</v>
      </c>
      <c r="BY21" s="826" t="e">
        <f>'２①②③、３②（再掲）、４②③'!BY21</f>
        <v>#VALUE!</v>
      </c>
      <c r="BZ21" s="829" t="e">
        <f>'２①②③、３②（再掲）、４②③'!BZ21</f>
        <v>#VALUE!</v>
      </c>
    </row>
    <row r="22" spans="1:78" s="777" customFormat="1" ht="18.75" customHeight="1">
      <c r="A22" s="839">
        <f>'２①②③、３②（再掲）、４②③'!A22</f>
      </c>
      <c r="B22" s="840">
        <f>'２①②③、３②（再掲）、４②③'!B22</f>
      </c>
      <c r="C22" s="840">
        <f>'２①②③、３②（再掲）、４②③'!C22</f>
      </c>
      <c r="D22" s="840">
        <f>'２①②③、３②（再掲）、４②③'!D22</f>
      </c>
      <c r="E22" s="840">
        <f>'２①②③、３②（再掲）、４②③'!E22</f>
      </c>
      <c r="F22" s="840">
        <f>'２①②③、３②（再掲）、４②③'!F22</f>
        <v>0</v>
      </c>
      <c r="G22" s="840">
        <f>'２①②③、３②（再掲）、４②③'!G22</f>
        <v>0</v>
      </c>
      <c r="H22" s="840">
        <f>'２①②③、３②（再掲）、４②③'!H22</f>
        <v>0</v>
      </c>
      <c r="I22" s="841" t="str">
        <f>'２①②③、３②（再掲）、４②③'!I22</f>
        <v>法適</v>
      </c>
      <c r="J22" s="825" t="str">
        <f>'２①②③、３②（再掲）、４②③'!J22</f>
        <v>-</v>
      </c>
      <c r="K22" s="826">
        <f>'２①②③、３②（再掲）、４②③'!K22</f>
        <v>0</v>
      </c>
      <c r="L22" s="826">
        <f>'２①②③、３②（再掲）、４②③'!L22</f>
        <v>0</v>
      </c>
      <c r="M22" s="826">
        <f>'２①②③、３②（再掲）、４②③'!M22</f>
        <v>0</v>
      </c>
      <c r="N22" s="826">
        <f>'２①②③、３②（再掲）、４②③'!N22</f>
        <v>0</v>
      </c>
      <c r="O22" s="826">
        <f>'２①②③、３②（再掲）、４②③'!O22</f>
        <v>0</v>
      </c>
      <c r="P22" s="826" t="str">
        <f>'２①②③、３②（再掲）、４②③'!P22</f>
        <v>-</v>
      </c>
      <c r="Q22" s="826">
        <f>'２①②③、３②（再掲）、４②③'!Q22</f>
        <v>0</v>
      </c>
      <c r="R22" s="826">
        <f>'２①②③、３②（再掲）、４②③'!R22</f>
        <v>0</v>
      </c>
      <c r="S22" s="826">
        <f>'２①②③、３②（再掲）、４②③'!S22</f>
        <v>0</v>
      </c>
      <c r="T22" s="826" t="str">
        <f>'２①②③、３②（再掲）、４②③'!T22</f>
        <v>-</v>
      </c>
      <c r="U22" s="826">
        <f>'２①②③、３②（再掲）、４②③'!U22</f>
        <v>0</v>
      </c>
      <c r="V22" s="826">
        <f>'２①②③、３②（再掲）、４②③'!V22</f>
        <v>0</v>
      </c>
      <c r="W22" s="826" t="str">
        <f>'２①②③、３②（再掲）、４②③'!W22</f>
        <v>-</v>
      </c>
      <c r="X22" s="826">
        <f>'２①②③、３②（再掲）、４②③'!X22</f>
        <v>0</v>
      </c>
      <c r="Y22" s="826" t="e">
        <f>'２①②③、３②（再掲）、４②③'!Y22</f>
        <v>#VALUE!</v>
      </c>
      <c r="Z22" s="826" t="e">
        <f>'２①②③、３②（再掲）、４②③'!Z22</f>
        <v>#VALUE!</v>
      </c>
      <c r="AA22" s="826">
        <f>'２①②③、３②（再掲）、４②③'!AA22</f>
        <v>0</v>
      </c>
      <c r="AB22" s="826">
        <f>'２①②③、３②（再掲）、４②③'!AB22</f>
        <v>0</v>
      </c>
      <c r="AC22" s="826">
        <f>'２①②③、３②（再掲）、４②③'!AC22</f>
        <v>0</v>
      </c>
      <c r="AD22" s="826" t="str">
        <f>'２①②③、３②（再掲）、４②③'!AD22</f>
        <v>-</v>
      </c>
      <c r="AE22" s="828" t="e">
        <f>'２①②③、３②（再掲）、４②③'!AE22</f>
        <v>#VALUE!</v>
      </c>
      <c r="AF22" s="826">
        <f>'２①②③、３②（再掲）、４②③'!AF22</f>
        <v>0</v>
      </c>
      <c r="AG22" s="829" t="e">
        <f>'２①②③、３②（再掲）、４②③'!AG22</f>
        <v>#VALUE!</v>
      </c>
      <c r="AH22" s="825">
        <f>'２①②③、３②（再掲）、４②③'!AH22</f>
        <v>0</v>
      </c>
      <c r="AI22" s="826">
        <f>'２①②③、３②（再掲）、４②③'!AI22</f>
        <v>0</v>
      </c>
      <c r="AJ22" s="826">
        <f>'２①②③、３②（再掲）、４②③'!AJ22</f>
        <v>0</v>
      </c>
      <c r="AK22" s="826" t="str">
        <f>'２①②③、３②（再掲）、４②③'!AK22</f>
        <v>***</v>
      </c>
      <c r="AL22" s="826">
        <f>'２①②③、３②（再掲）、４②③'!AL22</f>
        <v>0</v>
      </c>
      <c r="AM22" s="826">
        <f>'２①②③、３②（再掲）、４②③'!AM22</f>
        <v>0</v>
      </c>
      <c r="AN22" s="826">
        <f>'２①②③、３②（再掲）、４②③'!AN22</f>
        <v>0</v>
      </c>
      <c r="AO22" s="826">
        <f>'２①②③、３②（再掲）、４②③'!AO22</f>
        <v>0</v>
      </c>
      <c r="AP22" s="827">
        <f>'２①②③、３②（再掲）、４②③'!AP22</f>
        <v>0</v>
      </c>
      <c r="AQ22" s="825">
        <f>'２①②③、３②（再掲）、４②③'!AQ22</f>
        <v>0</v>
      </c>
      <c r="AR22" s="826">
        <f>'２①②③、３②（再掲）、４②③'!AR22</f>
        <v>0</v>
      </c>
      <c r="AS22" s="826" t="str">
        <f>'２①②③、３②（再掲）、４②③'!AS22</f>
        <v>-</v>
      </c>
      <c r="AT22" s="826">
        <f>'２①②③、３②（再掲）、４②③'!AT22</f>
        <v>0</v>
      </c>
      <c r="AU22" s="826">
        <f>'２①②③、３②（再掲）、４②③'!AU22</f>
        <v>0</v>
      </c>
      <c r="AV22" s="827">
        <f>'２①②③、３②（再掲）、４②③'!AV22</f>
        <v>0</v>
      </c>
      <c r="AW22" s="825">
        <f>'２①②③、３②（再掲）、４②③'!AW22</f>
        <v>0</v>
      </c>
      <c r="AX22" s="826">
        <f>'２①②③、３②（再掲）、４②③'!AX22</f>
        <v>0</v>
      </c>
      <c r="AY22" s="827">
        <f>'２①②③、３②（再掲）、４②③'!AY22</f>
        <v>0</v>
      </c>
      <c r="AZ22" s="830">
        <f>'２①②③、３②（再掲）、４②③'!AZ22</f>
        <v>0</v>
      </c>
      <c r="BA22" s="826">
        <f>'２①②③、３②（再掲）、４②③'!BA22</f>
        <v>0</v>
      </c>
      <c r="BB22" s="831">
        <f>'２①②③、３②（再掲）、４②③'!BB22</f>
        <v>0</v>
      </c>
      <c r="BC22" s="826">
        <f>'２①②③、３②（再掲）、４②③'!BC22</f>
        <v>0</v>
      </c>
      <c r="BD22" s="826">
        <f>'２①②③、３②（再掲）、４②③'!BD22</f>
        <v>0</v>
      </c>
      <c r="BE22" s="826">
        <f>'２①②③、３②（再掲）、４②③'!BE22</f>
        <v>0</v>
      </c>
      <c r="BF22" s="826">
        <f>'２①②③、３②（再掲）、４②③'!BF22</f>
        <v>0</v>
      </c>
      <c r="BG22" s="826">
        <f>'２①②③、３②（再掲）、４②③'!BG22</f>
        <v>0</v>
      </c>
      <c r="BH22" s="826">
        <f>'２①②③、３②（再掲）、４②③'!BH22</f>
        <v>0</v>
      </c>
      <c r="BI22" s="826">
        <f>'２①②③、３②（再掲）、４②③'!BI22</f>
        <v>0</v>
      </c>
      <c r="BJ22" s="826">
        <f>'２①②③、３②（再掲）、４②③'!BJ22</f>
        <v>0</v>
      </c>
      <c r="BK22" s="826">
        <f>'２①②③、３②（再掲）、４②③'!BK22</f>
        <v>0</v>
      </c>
      <c r="BL22" s="826">
        <f>'２①②③、３②（再掲）、４②③'!BL22</f>
        <v>0</v>
      </c>
      <c r="BM22" s="826">
        <f>'２①②③、３②（再掲）、４②③'!BM22</f>
        <v>0</v>
      </c>
      <c r="BN22" s="826">
        <f>'２①②③、３②（再掲）、４②③'!BN22</f>
        <v>0</v>
      </c>
      <c r="BO22" s="826">
        <f>'２①②③、３②（再掲）、４②③'!BO22</f>
        <v>0</v>
      </c>
      <c r="BP22" s="826">
        <f>'２①②③、３②（再掲）、４②③'!BP22</f>
        <v>0</v>
      </c>
      <c r="BQ22" s="826">
        <f>'２①②③、３②（再掲）、４②③'!BQ22</f>
        <v>0</v>
      </c>
      <c r="BR22" s="826">
        <f>'２①②③、３②（再掲）、４②③'!BR22</f>
        <v>0</v>
      </c>
      <c r="BS22" s="826">
        <f>'２①②③、３②（再掲）、４②③'!BS22</f>
        <v>0</v>
      </c>
      <c r="BT22" s="826">
        <f>'２①②③、３②（再掲）、４②③'!BT22</f>
        <v>0</v>
      </c>
      <c r="BU22" s="826">
        <f>'２①②③、３②（再掲）、４②③'!BU22</f>
        <v>0</v>
      </c>
      <c r="BV22" s="826">
        <f>'２①②③、３②（再掲）、４②③'!BV22</f>
        <v>0</v>
      </c>
      <c r="BW22" s="826">
        <f>'２①②③、３②（再掲）、４②③'!BW22</f>
        <v>0</v>
      </c>
      <c r="BX22" s="826">
        <f>'２①②③、３②（再掲）、４②③'!BX22</f>
        <v>0</v>
      </c>
      <c r="BY22" s="826" t="e">
        <f>'２①②③、３②（再掲）、４②③'!BY22</f>
        <v>#VALUE!</v>
      </c>
      <c r="BZ22" s="829" t="e">
        <f>'２①②③、３②（再掲）、４②③'!BZ22</f>
        <v>#VALUE!</v>
      </c>
    </row>
    <row r="23" spans="1:78" s="777" customFormat="1" ht="18.75" customHeight="1">
      <c r="A23" s="839">
        <f>'２①②③、３②（再掲）、４②③'!A23</f>
      </c>
      <c r="B23" s="840">
        <f>'２①②③、３②（再掲）、４②③'!B23</f>
      </c>
      <c r="C23" s="840">
        <f>'２①②③、３②（再掲）、４②③'!C23</f>
      </c>
      <c r="D23" s="840">
        <f>'２①②③、３②（再掲）、４②③'!D23</f>
      </c>
      <c r="E23" s="840">
        <f>'２①②③、３②（再掲）、４②③'!E23</f>
      </c>
      <c r="F23" s="840">
        <f>'２①②③、３②（再掲）、４②③'!F23</f>
        <v>0</v>
      </c>
      <c r="G23" s="840">
        <f>'２①②③、３②（再掲）、４②③'!G23</f>
        <v>0</v>
      </c>
      <c r="H23" s="840">
        <f>'２①②③、３②（再掲）、４②③'!H23</f>
        <v>0</v>
      </c>
      <c r="I23" s="841" t="str">
        <f>'２①②③、３②（再掲）、４②③'!I23</f>
        <v>法適</v>
      </c>
      <c r="J23" s="825" t="str">
        <f>'２①②③、３②（再掲）、４②③'!J23</f>
        <v>-</v>
      </c>
      <c r="K23" s="826">
        <f>'２①②③、３②（再掲）、４②③'!K23</f>
        <v>0</v>
      </c>
      <c r="L23" s="826">
        <f>'２①②③、３②（再掲）、４②③'!L23</f>
        <v>0</v>
      </c>
      <c r="M23" s="826">
        <f>'２①②③、３②（再掲）、４②③'!M23</f>
        <v>0</v>
      </c>
      <c r="N23" s="826">
        <f>'２①②③、３②（再掲）、４②③'!N23</f>
        <v>0</v>
      </c>
      <c r="O23" s="826">
        <f>'２①②③、３②（再掲）、４②③'!O23</f>
        <v>0</v>
      </c>
      <c r="P23" s="826" t="str">
        <f>'２①②③、３②（再掲）、４②③'!P23</f>
        <v>-</v>
      </c>
      <c r="Q23" s="826">
        <f>'２①②③、３②（再掲）、４②③'!Q23</f>
        <v>0</v>
      </c>
      <c r="R23" s="826">
        <f>'２①②③、３②（再掲）、４②③'!R23</f>
        <v>0</v>
      </c>
      <c r="S23" s="826">
        <f>'２①②③、３②（再掲）、４②③'!S23</f>
        <v>0</v>
      </c>
      <c r="T23" s="826" t="str">
        <f>'２①②③、３②（再掲）、４②③'!T23</f>
        <v>-</v>
      </c>
      <c r="U23" s="826">
        <f>'２①②③、３②（再掲）、４②③'!U23</f>
        <v>0</v>
      </c>
      <c r="V23" s="826">
        <f>'２①②③、３②（再掲）、４②③'!V23</f>
        <v>0</v>
      </c>
      <c r="W23" s="826" t="str">
        <f>'２①②③、３②（再掲）、４②③'!W23</f>
        <v>-</v>
      </c>
      <c r="X23" s="826">
        <f>'２①②③、３②（再掲）、４②③'!X23</f>
        <v>0</v>
      </c>
      <c r="Y23" s="826" t="e">
        <f>'２①②③、３②（再掲）、４②③'!Y23</f>
        <v>#VALUE!</v>
      </c>
      <c r="Z23" s="826" t="e">
        <f>'２①②③、３②（再掲）、４②③'!Z23</f>
        <v>#VALUE!</v>
      </c>
      <c r="AA23" s="826">
        <f>'２①②③、３②（再掲）、４②③'!AA23</f>
        <v>0</v>
      </c>
      <c r="AB23" s="826">
        <f>'２①②③、３②（再掲）、４②③'!AB23</f>
        <v>0</v>
      </c>
      <c r="AC23" s="826">
        <f>'２①②③、３②（再掲）、４②③'!AC23</f>
        <v>0</v>
      </c>
      <c r="AD23" s="826" t="str">
        <f>'２①②③、３②（再掲）、４②③'!AD23</f>
        <v>-</v>
      </c>
      <c r="AE23" s="828" t="e">
        <f>'２①②③、３②（再掲）、４②③'!AE23</f>
        <v>#VALUE!</v>
      </c>
      <c r="AF23" s="826">
        <f>'２①②③、３②（再掲）、４②③'!AF23</f>
        <v>0</v>
      </c>
      <c r="AG23" s="829" t="e">
        <f>'２①②③、３②（再掲）、４②③'!AG23</f>
        <v>#VALUE!</v>
      </c>
      <c r="AH23" s="825">
        <f>'２①②③、３②（再掲）、４②③'!AH23</f>
        <v>0</v>
      </c>
      <c r="AI23" s="826">
        <f>'２①②③、３②（再掲）、４②③'!AI23</f>
        <v>0</v>
      </c>
      <c r="AJ23" s="826">
        <f>'２①②③、３②（再掲）、４②③'!AJ23</f>
        <v>0</v>
      </c>
      <c r="AK23" s="826" t="str">
        <f>'２①②③、３②（再掲）、４②③'!AK23</f>
        <v>***</v>
      </c>
      <c r="AL23" s="826">
        <f>'２①②③、３②（再掲）、４②③'!AL23</f>
        <v>0</v>
      </c>
      <c r="AM23" s="826">
        <f>'２①②③、３②（再掲）、４②③'!AM23</f>
        <v>0</v>
      </c>
      <c r="AN23" s="826">
        <f>'２①②③、３②（再掲）、４②③'!AN23</f>
        <v>0</v>
      </c>
      <c r="AO23" s="826">
        <f>'２①②③、３②（再掲）、４②③'!AO23</f>
        <v>0</v>
      </c>
      <c r="AP23" s="827">
        <f>'２①②③、３②（再掲）、４②③'!AP23</f>
        <v>0</v>
      </c>
      <c r="AQ23" s="825">
        <f>'２①②③、３②（再掲）、４②③'!AQ23</f>
        <v>0</v>
      </c>
      <c r="AR23" s="826">
        <f>'２①②③、３②（再掲）、４②③'!AR23</f>
        <v>0</v>
      </c>
      <c r="AS23" s="826" t="str">
        <f>'２①②③、３②（再掲）、４②③'!AS23</f>
        <v>-</v>
      </c>
      <c r="AT23" s="826">
        <f>'２①②③、３②（再掲）、４②③'!AT23</f>
        <v>0</v>
      </c>
      <c r="AU23" s="826">
        <f>'２①②③、３②（再掲）、４②③'!AU23</f>
        <v>0</v>
      </c>
      <c r="AV23" s="827">
        <f>'２①②③、３②（再掲）、４②③'!AV23</f>
        <v>0</v>
      </c>
      <c r="AW23" s="825">
        <f>'２①②③、３②（再掲）、４②③'!AW23</f>
        <v>0</v>
      </c>
      <c r="AX23" s="826">
        <f>'２①②③、３②（再掲）、４②③'!AX23</f>
        <v>0</v>
      </c>
      <c r="AY23" s="827">
        <f>'２①②③、３②（再掲）、４②③'!AY23</f>
        <v>0</v>
      </c>
      <c r="AZ23" s="830">
        <f>'２①②③、３②（再掲）、４②③'!AZ23</f>
        <v>0</v>
      </c>
      <c r="BA23" s="826">
        <f>'２①②③、３②（再掲）、４②③'!BA23</f>
        <v>0</v>
      </c>
      <c r="BB23" s="831">
        <f>'２①②③、３②（再掲）、４②③'!BB23</f>
        <v>0</v>
      </c>
      <c r="BC23" s="826">
        <f>'２①②③、３②（再掲）、４②③'!BC23</f>
        <v>0</v>
      </c>
      <c r="BD23" s="826">
        <f>'２①②③、３②（再掲）、４②③'!BD23</f>
        <v>0</v>
      </c>
      <c r="BE23" s="826">
        <f>'２①②③、３②（再掲）、４②③'!BE23</f>
        <v>0</v>
      </c>
      <c r="BF23" s="826">
        <f>'２①②③、３②（再掲）、４②③'!BF23</f>
        <v>0</v>
      </c>
      <c r="BG23" s="826">
        <f>'２①②③、３②（再掲）、４②③'!BG23</f>
        <v>0</v>
      </c>
      <c r="BH23" s="826">
        <f>'２①②③、３②（再掲）、４②③'!BH23</f>
        <v>0</v>
      </c>
      <c r="BI23" s="826">
        <f>'２①②③、３②（再掲）、４②③'!BI23</f>
        <v>0</v>
      </c>
      <c r="BJ23" s="826">
        <f>'２①②③、３②（再掲）、４②③'!BJ23</f>
        <v>0</v>
      </c>
      <c r="BK23" s="826">
        <f>'２①②③、３②（再掲）、４②③'!BK23</f>
        <v>0</v>
      </c>
      <c r="BL23" s="826">
        <f>'２①②③、３②（再掲）、４②③'!BL23</f>
        <v>0</v>
      </c>
      <c r="BM23" s="826">
        <f>'２①②③、３②（再掲）、４②③'!BM23</f>
        <v>0</v>
      </c>
      <c r="BN23" s="826">
        <f>'２①②③、３②（再掲）、４②③'!BN23</f>
        <v>0</v>
      </c>
      <c r="BO23" s="826">
        <f>'２①②③、３②（再掲）、４②③'!BO23</f>
        <v>0</v>
      </c>
      <c r="BP23" s="826">
        <f>'２①②③、３②（再掲）、４②③'!BP23</f>
        <v>0</v>
      </c>
      <c r="BQ23" s="826">
        <f>'２①②③、３②（再掲）、４②③'!BQ23</f>
        <v>0</v>
      </c>
      <c r="BR23" s="826">
        <f>'２①②③、３②（再掲）、４②③'!BR23</f>
        <v>0</v>
      </c>
      <c r="BS23" s="826">
        <f>'２①②③、３②（再掲）、４②③'!BS23</f>
        <v>0</v>
      </c>
      <c r="BT23" s="826">
        <f>'２①②③、３②（再掲）、４②③'!BT23</f>
        <v>0</v>
      </c>
      <c r="BU23" s="826">
        <f>'２①②③、３②（再掲）、４②③'!BU23</f>
        <v>0</v>
      </c>
      <c r="BV23" s="826">
        <f>'２①②③、３②（再掲）、４②③'!BV23</f>
        <v>0</v>
      </c>
      <c r="BW23" s="826">
        <f>'２①②③、３②（再掲）、４②③'!BW23</f>
        <v>0</v>
      </c>
      <c r="BX23" s="826">
        <f>'２①②③、３②（再掲）、４②③'!BX23</f>
        <v>0</v>
      </c>
      <c r="BY23" s="826" t="e">
        <f>'２①②③、３②（再掲）、４②③'!BY23</f>
        <v>#VALUE!</v>
      </c>
      <c r="BZ23" s="829" t="e">
        <f>'２①②③、３②（再掲）、４②③'!BZ23</f>
        <v>#VALUE!</v>
      </c>
    </row>
    <row r="24" spans="1:78" s="777" customFormat="1" ht="18.75" customHeight="1">
      <c r="A24" s="839">
        <f>'２①②③、３②（再掲）、４②③'!A29</f>
      </c>
      <c r="B24" s="840">
        <f>'２①②③、３②（再掲）、４②③'!B29</f>
      </c>
      <c r="C24" s="840">
        <f>'２①②③、３②（再掲）、４②③'!C29</f>
      </c>
      <c r="D24" s="840">
        <f>'２①②③、３②（再掲）、４②③'!D29</f>
      </c>
      <c r="E24" s="840">
        <f>'２①②③、３②（再掲）、４②③'!E29</f>
      </c>
      <c r="F24" s="840">
        <f>'２①②③、３②（再掲）、４②③'!F29</f>
        <v>0</v>
      </c>
      <c r="G24" s="840">
        <f>'２①②③、３②（再掲）、４②③'!G29</f>
        <v>0</v>
      </c>
      <c r="H24" s="840">
        <f>'２①②③、３②（再掲）、４②③'!H29</f>
        <v>0</v>
      </c>
      <c r="I24" s="841" t="str">
        <f>'２①②③、３②（再掲）、４②③'!I29</f>
        <v>非適</v>
      </c>
      <c r="J24" s="825">
        <f>'２①②③、３②（再掲）、４②③'!J29</f>
        <v>0</v>
      </c>
      <c r="K24" s="826">
        <f>'２①②③、３②（再掲）、４②③'!K29</f>
        <v>0</v>
      </c>
      <c r="L24" s="826">
        <f>'２①②③、３②（再掲）、４②③'!L29</f>
        <v>0</v>
      </c>
      <c r="M24" s="826">
        <f>'２①②③、３②（再掲）、４②③'!M29</f>
        <v>0</v>
      </c>
      <c r="N24" s="826">
        <f>'２①②③、３②（再掲）、４②③'!N29</f>
        <v>0</v>
      </c>
      <c r="O24" s="826">
        <f>'２①②③、３②（再掲）、４②③'!O29</f>
        <v>0</v>
      </c>
      <c r="P24" s="826">
        <f>'２①②③、３②（再掲）、４②③'!P29</f>
        <v>0</v>
      </c>
      <c r="Q24" s="826">
        <f>'２①②③、３②（再掲）、４②③'!Q29</f>
        <v>0</v>
      </c>
      <c r="R24" s="826">
        <f>'２①②③、３②（再掲）、４②③'!R29</f>
        <v>0</v>
      </c>
      <c r="S24" s="826">
        <f>'２①②③、３②（再掲）、４②③'!S29</f>
        <v>0</v>
      </c>
      <c r="T24" s="826" t="str">
        <f>'２①②③、３②（再掲）、４②③'!T29</f>
        <v>-</v>
      </c>
      <c r="U24" s="826">
        <f>'２①②③、３②（再掲）、４②③'!U29</f>
        <v>0</v>
      </c>
      <c r="V24" s="826">
        <f>'２①②③、３②（再掲）、４②③'!V29</f>
        <v>0</v>
      </c>
      <c r="W24" s="826" t="str">
        <f>'２①②③、３②（再掲）、４②③'!W29</f>
        <v>-</v>
      </c>
      <c r="X24" s="826">
        <f>'２①②③、３②（再掲）、４②③'!X29</f>
        <v>0</v>
      </c>
      <c r="Y24" s="826" t="e">
        <f>'２①②③、３②（再掲）、４②③'!Y29</f>
        <v>#VALUE!</v>
      </c>
      <c r="Z24" s="826" t="e">
        <f>'２①②③、３②（再掲）、４②③'!Z29</f>
        <v>#VALUE!</v>
      </c>
      <c r="AA24" s="826">
        <f>'２①②③、３②（再掲）、４②③'!AA29</f>
        <v>0</v>
      </c>
      <c r="AB24" s="826">
        <f>'２①②③、３②（再掲）、４②③'!AB29</f>
        <v>0</v>
      </c>
      <c r="AC24" s="826">
        <f>'２①②③、３②（再掲）、４②③'!AC29</f>
        <v>0</v>
      </c>
      <c r="AD24" s="826" t="str">
        <f>'２①②③、３②（再掲）、４②③'!AD29</f>
        <v>-</v>
      </c>
      <c r="AE24" s="828" t="e">
        <f>'２①②③、３②（再掲）、４②③'!AE29</f>
        <v>#VALUE!</v>
      </c>
      <c r="AF24" s="826" t="str">
        <f>'２①②③、３②（再掲）、４②③'!AF29</f>
        <v>***</v>
      </c>
      <c r="AG24" s="829" t="e">
        <f>'２①②③、３②（再掲）、４②③'!AG29</f>
        <v>#VALUE!</v>
      </c>
      <c r="AH24" s="825">
        <f>'２①②③、３②（再掲）、４②③'!AH29</f>
        <v>0</v>
      </c>
      <c r="AI24" s="826">
        <f>'２①②③、３②（再掲）、４②③'!AI29</f>
        <v>0</v>
      </c>
      <c r="AJ24" s="826" t="str">
        <f>'２①②③、３②（再掲）、４②③'!AJ29</f>
        <v>***</v>
      </c>
      <c r="AK24" s="826">
        <f>'２①②③、３②（再掲）、４②③'!AK29</f>
        <v>0</v>
      </c>
      <c r="AL24" s="826">
        <f>'２①②③、３②（再掲）、４②③'!AL29</f>
        <v>0</v>
      </c>
      <c r="AM24" s="826">
        <f>'２①②③、３②（再掲）、４②③'!AM29</f>
        <v>0</v>
      </c>
      <c r="AN24" s="826">
        <f>'２①②③、３②（再掲）、４②③'!AN29</f>
        <v>0</v>
      </c>
      <c r="AO24" s="826">
        <f>'２①②③、３②（再掲）、４②③'!AO29</f>
        <v>0</v>
      </c>
      <c r="AP24" s="827">
        <f>'２①②③、３②（再掲）、４②③'!AP29</f>
        <v>0</v>
      </c>
      <c r="AQ24" s="825">
        <f>'２①②③、３②（再掲）、４②③'!AQ29</f>
        <v>0</v>
      </c>
      <c r="AR24" s="826">
        <f>'２①②③、３②（再掲）、４②③'!AR29</f>
        <v>0</v>
      </c>
      <c r="AS24" s="826" t="str">
        <f>'２①②③、３②（再掲）、４②③'!AS29</f>
        <v>-</v>
      </c>
      <c r="AT24" s="826">
        <f>'２①②③、３②（再掲）、４②③'!AT29</f>
        <v>0</v>
      </c>
      <c r="AU24" s="826">
        <f>'２①②③、３②（再掲）、４②③'!AU29</f>
        <v>0</v>
      </c>
      <c r="AV24" s="827" t="str">
        <f>'２①②③、３②（再掲）、４②③'!AV29</f>
        <v>***</v>
      </c>
      <c r="AW24" s="825">
        <f>'２①②③、３②（再掲）、４②③'!AW29</f>
        <v>0</v>
      </c>
      <c r="AX24" s="826">
        <f>'２①②③、３②（再掲）、４②③'!AX29</f>
        <v>0</v>
      </c>
      <c r="AY24" s="827">
        <f>'２①②③、３②（再掲）、４②③'!AY29</f>
        <v>0</v>
      </c>
      <c r="AZ24" s="830">
        <f>'２①②③、３②（再掲）、４②③'!AZ29</f>
        <v>0</v>
      </c>
      <c r="BA24" s="826">
        <f>'２①②③、３②（再掲）、４②③'!BA29</f>
        <v>0</v>
      </c>
      <c r="BB24" s="831">
        <f>'２①②③、３②（再掲）、４②③'!BB29</f>
        <v>0</v>
      </c>
      <c r="BC24" s="826">
        <f>'２①②③、３②（再掲）、４②③'!BC29</f>
        <v>0</v>
      </c>
      <c r="BD24" s="826">
        <f>'２①②③、３②（再掲）、４②③'!BD29</f>
        <v>0</v>
      </c>
      <c r="BE24" s="826">
        <f>'２①②③、３②（再掲）、４②③'!BE29</f>
        <v>0</v>
      </c>
      <c r="BF24" s="826">
        <f>'２①②③、３②（再掲）、４②③'!BF29</f>
        <v>0</v>
      </c>
      <c r="BG24" s="826">
        <f>'２①②③、３②（再掲）、４②③'!BG29</f>
        <v>0</v>
      </c>
      <c r="BH24" s="826">
        <f>'２①②③、３②（再掲）、４②③'!BH29</f>
        <v>0</v>
      </c>
      <c r="BI24" s="826">
        <f>'２①②③、３②（再掲）、４②③'!BI29</f>
        <v>0</v>
      </c>
      <c r="BJ24" s="826">
        <f>'２①②③、３②（再掲）、４②③'!BJ29</f>
        <v>0</v>
      </c>
      <c r="BK24" s="826" t="str">
        <f>'２①②③、３②（再掲）、４②③'!BK29</f>
        <v>***</v>
      </c>
      <c r="BL24" s="826" t="str">
        <f>'２①②③、３②（再掲）、４②③'!BL29</f>
        <v>***</v>
      </c>
      <c r="BM24" s="826" t="str">
        <f>'２①②③、３②（再掲）、４②③'!BM29</f>
        <v>***</v>
      </c>
      <c r="BN24" s="826" t="str">
        <f>'２①②③、３②（再掲）、４②③'!BN29</f>
        <v>***</v>
      </c>
      <c r="BO24" s="826" t="str">
        <f>'２①②③、３②（再掲）、４②③'!BO29</f>
        <v>***</v>
      </c>
      <c r="BP24" s="826" t="str">
        <f>'２①②③、３②（再掲）、４②③'!BP29</f>
        <v>***</v>
      </c>
      <c r="BQ24" s="826" t="str">
        <f>'２①②③、３②（再掲）、４②③'!BQ29</f>
        <v>***</v>
      </c>
      <c r="BR24" s="826" t="str">
        <f>'２①②③、３②（再掲）、４②③'!BR29</f>
        <v>***</v>
      </c>
      <c r="BS24" s="826" t="str">
        <f>'２①②③、３②（再掲）、４②③'!BS29</f>
        <v>***</v>
      </c>
      <c r="BT24" s="826" t="str">
        <f>'２①②③、３②（再掲）、４②③'!BT29</f>
        <v>***</v>
      </c>
      <c r="BU24" s="826" t="str">
        <f>'２①②③、３②（再掲）、４②③'!BU29</f>
        <v>***</v>
      </c>
      <c r="BV24" s="826">
        <f>'２①②③、３②（再掲）、４②③'!BV29</f>
        <v>0</v>
      </c>
      <c r="BW24" s="826">
        <f>'２①②③、３②（再掲）、４②③'!BW29</f>
        <v>0</v>
      </c>
      <c r="BX24" s="826">
        <f>'２①②③、３②（再掲）、４②③'!BX29</f>
        <v>0</v>
      </c>
      <c r="BY24" s="826" t="e">
        <f>'２①②③、３②（再掲）、４②③'!BY29</f>
        <v>#VALUE!</v>
      </c>
      <c r="BZ24" s="829" t="e">
        <f>'２①②③、３②（再掲）、４②③'!BZ29</f>
        <v>#VALUE!</v>
      </c>
    </row>
    <row r="25" spans="1:78" s="777" customFormat="1" ht="18.75" customHeight="1">
      <c r="A25" s="839">
        <f>'２①②③、３②（再掲）、４②③'!A30</f>
      </c>
      <c r="B25" s="840">
        <f>'２①②③、３②（再掲）、４②③'!B30</f>
      </c>
      <c r="C25" s="840">
        <f>'２①②③、３②（再掲）、４②③'!C30</f>
      </c>
      <c r="D25" s="840">
        <f>'２①②③、３②（再掲）、４②③'!D30</f>
      </c>
      <c r="E25" s="840">
        <f>'２①②③、３②（再掲）、４②③'!E30</f>
      </c>
      <c r="F25" s="840">
        <f>'２①②③、３②（再掲）、４②③'!F30</f>
        <v>0</v>
      </c>
      <c r="G25" s="840">
        <f>'２①②③、３②（再掲）、４②③'!G30</f>
        <v>0</v>
      </c>
      <c r="H25" s="840">
        <f>'２①②③、３②（再掲）、４②③'!H30</f>
        <v>0</v>
      </c>
      <c r="I25" s="841" t="str">
        <f>'２①②③、３②（再掲）、４②③'!I30</f>
        <v>非適</v>
      </c>
      <c r="J25" s="825">
        <f>'２①②③、３②（再掲）、４②③'!J30</f>
        <v>0</v>
      </c>
      <c r="K25" s="826">
        <f>'２①②③、３②（再掲）、４②③'!K30</f>
        <v>0</v>
      </c>
      <c r="L25" s="826">
        <f>'２①②③、３②（再掲）、４②③'!L30</f>
        <v>0</v>
      </c>
      <c r="M25" s="826">
        <f>'２①②③、３②（再掲）、４②③'!M30</f>
        <v>0</v>
      </c>
      <c r="N25" s="826">
        <f>'２①②③、３②（再掲）、４②③'!N30</f>
        <v>0</v>
      </c>
      <c r="O25" s="826">
        <f>'２①②③、３②（再掲）、４②③'!O30</f>
        <v>0</v>
      </c>
      <c r="P25" s="826">
        <f>'２①②③、３②（再掲）、４②③'!P30</f>
        <v>0</v>
      </c>
      <c r="Q25" s="826">
        <f>'２①②③、３②（再掲）、４②③'!Q30</f>
        <v>0</v>
      </c>
      <c r="R25" s="826">
        <f>'２①②③、３②（再掲）、４②③'!R30</f>
        <v>0</v>
      </c>
      <c r="S25" s="826">
        <f>'２①②③、３②（再掲）、４②③'!S30</f>
        <v>0</v>
      </c>
      <c r="T25" s="826" t="str">
        <f>'２①②③、３②（再掲）、４②③'!T30</f>
        <v>-</v>
      </c>
      <c r="U25" s="826">
        <f>'２①②③、３②（再掲）、４②③'!U30</f>
        <v>0</v>
      </c>
      <c r="V25" s="826">
        <f>'２①②③、３②（再掲）、４②③'!V30</f>
        <v>0</v>
      </c>
      <c r="W25" s="826" t="str">
        <f>'２①②③、３②（再掲）、４②③'!W30</f>
        <v>-</v>
      </c>
      <c r="X25" s="826">
        <f>'２①②③、３②（再掲）、４②③'!X30</f>
        <v>0</v>
      </c>
      <c r="Y25" s="826" t="e">
        <f>'２①②③、３②（再掲）、４②③'!Y30</f>
        <v>#VALUE!</v>
      </c>
      <c r="Z25" s="826" t="e">
        <f>'２①②③、３②（再掲）、４②③'!Z30</f>
        <v>#VALUE!</v>
      </c>
      <c r="AA25" s="826">
        <f>'２①②③、３②（再掲）、４②③'!AA30</f>
        <v>0</v>
      </c>
      <c r="AB25" s="826">
        <f>'２①②③、３②（再掲）、４②③'!AB30</f>
        <v>0</v>
      </c>
      <c r="AC25" s="826">
        <f>'２①②③、３②（再掲）、４②③'!AC30</f>
        <v>0</v>
      </c>
      <c r="AD25" s="826" t="str">
        <f>'２①②③、３②（再掲）、４②③'!AD30</f>
        <v>-</v>
      </c>
      <c r="AE25" s="828" t="e">
        <f>'２①②③、３②（再掲）、４②③'!AE30</f>
        <v>#VALUE!</v>
      </c>
      <c r="AF25" s="826" t="str">
        <f>'２①②③、３②（再掲）、４②③'!AF30</f>
        <v>***</v>
      </c>
      <c r="AG25" s="829" t="e">
        <f>'２①②③、３②（再掲）、４②③'!AG30</f>
        <v>#VALUE!</v>
      </c>
      <c r="AH25" s="825">
        <f>'２①②③、３②（再掲）、４②③'!AH30</f>
        <v>0</v>
      </c>
      <c r="AI25" s="826">
        <f>'２①②③、３②（再掲）、４②③'!AI30</f>
        <v>0</v>
      </c>
      <c r="AJ25" s="826" t="str">
        <f>'２①②③、３②（再掲）、４②③'!AJ30</f>
        <v>***</v>
      </c>
      <c r="AK25" s="826">
        <f>'２①②③、３②（再掲）、４②③'!AK30</f>
        <v>0</v>
      </c>
      <c r="AL25" s="826">
        <f>'２①②③、３②（再掲）、４②③'!AL30</f>
        <v>0</v>
      </c>
      <c r="AM25" s="826">
        <f>'２①②③、３②（再掲）、４②③'!AM30</f>
        <v>0</v>
      </c>
      <c r="AN25" s="826">
        <f>'２①②③、３②（再掲）、４②③'!AN30</f>
        <v>0</v>
      </c>
      <c r="AO25" s="826">
        <f>'２①②③、３②（再掲）、４②③'!AO30</f>
        <v>0</v>
      </c>
      <c r="AP25" s="827">
        <f>'２①②③、３②（再掲）、４②③'!AP30</f>
        <v>0</v>
      </c>
      <c r="AQ25" s="825">
        <f>'２①②③、３②（再掲）、４②③'!AQ30</f>
        <v>0</v>
      </c>
      <c r="AR25" s="826">
        <f>'２①②③、３②（再掲）、４②③'!AR30</f>
        <v>0</v>
      </c>
      <c r="AS25" s="826" t="str">
        <f>'２①②③、３②（再掲）、４②③'!AS30</f>
        <v>-</v>
      </c>
      <c r="AT25" s="826">
        <f>'２①②③、３②（再掲）、４②③'!AT30</f>
        <v>0</v>
      </c>
      <c r="AU25" s="826">
        <f>'２①②③、３②（再掲）、４②③'!AU30</f>
        <v>0</v>
      </c>
      <c r="AV25" s="827" t="str">
        <f>'２①②③、３②（再掲）、４②③'!AV30</f>
        <v>***</v>
      </c>
      <c r="AW25" s="825">
        <f>'２①②③、３②（再掲）、４②③'!AW30</f>
        <v>0</v>
      </c>
      <c r="AX25" s="826">
        <f>'２①②③、３②（再掲）、４②③'!AX30</f>
        <v>0</v>
      </c>
      <c r="AY25" s="827">
        <f>'２①②③、３②（再掲）、４②③'!AY30</f>
        <v>0</v>
      </c>
      <c r="AZ25" s="830">
        <f>'２①②③、３②（再掲）、４②③'!AZ30</f>
        <v>0</v>
      </c>
      <c r="BA25" s="826">
        <f>'２①②③、３②（再掲）、４②③'!BA30</f>
        <v>0</v>
      </c>
      <c r="BB25" s="831">
        <f>'２①②③、３②（再掲）、４②③'!BB30</f>
        <v>0</v>
      </c>
      <c r="BC25" s="826">
        <f>'２①②③、３②（再掲）、４②③'!BC30</f>
        <v>0</v>
      </c>
      <c r="BD25" s="826">
        <f>'２①②③、３②（再掲）、４②③'!BD30</f>
        <v>0</v>
      </c>
      <c r="BE25" s="826">
        <f>'２①②③、３②（再掲）、４②③'!BE30</f>
        <v>0</v>
      </c>
      <c r="BF25" s="826">
        <f>'２①②③、３②（再掲）、４②③'!BF30</f>
        <v>0</v>
      </c>
      <c r="BG25" s="826">
        <f>'２①②③、３②（再掲）、４②③'!BG30</f>
        <v>0</v>
      </c>
      <c r="BH25" s="826">
        <f>'２①②③、３②（再掲）、４②③'!BH30</f>
        <v>0</v>
      </c>
      <c r="BI25" s="826">
        <f>'２①②③、３②（再掲）、４②③'!BI30</f>
        <v>0</v>
      </c>
      <c r="BJ25" s="826">
        <f>'２①②③、３②（再掲）、４②③'!BJ30</f>
        <v>0</v>
      </c>
      <c r="BK25" s="826" t="str">
        <f>'２①②③、３②（再掲）、４②③'!BK30</f>
        <v>***</v>
      </c>
      <c r="BL25" s="826" t="str">
        <f>'２①②③、３②（再掲）、４②③'!BL30</f>
        <v>***</v>
      </c>
      <c r="BM25" s="826" t="str">
        <f>'２①②③、３②（再掲）、４②③'!BM30</f>
        <v>***</v>
      </c>
      <c r="BN25" s="826" t="str">
        <f>'２①②③、３②（再掲）、４②③'!BN30</f>
        <v>***</v>
      </c>
      <c r="BO25" s="826" t="str">
        <f>'２①②③、３②（再掲）、４②③'!BO30</f>
        <v>***</v>
      </c>
      <c r="BP25" s="826" t="str">
        <f>'２①②③、３②（再掲）、４②③'!BP30</f>
        <v>***</v>
      </c>
      <c r="BQ25" s="826" t="str">
        <f>'２①②③、３②（再掲）、４②③'!BQ30</f>
        <v>***</v>
      </c>
      <c r="BR25" s="826" t="str">
        <f>'２①②③、３②（再掲）、４②③'!BR30</f>
        <v>***</v>
      </c>
      <c r="BS25" s="826" t="str">
        <f>'２①②③、３②（再掲）、４②③'!BS30</f>
        <v>***</v>
      </c>
      <c r="BT25" s="826" t="str">
        <f>'２①②③、３②（再掲）、４②③'!BT30</f>
        <v>***</v>
      </c>
      <c r="BU25" s="826" t="str">
        <f>'２①②③、３②（再掲）、４②③'!BU30</f>
        <v>***</v>
      </c>
      <c r="BV25" s="826">
        <f>'２①②③、３②（再掲）、４②③'!BV30</f>
        <v>0</v>
      </c>
      <c r="BW25" s="826">
        <f>'２①②③、３②（再掲）、４②③'!BW30</f>
        <v>0</v>
      </c>
      <c r="BX25" s="826">
        <f>'２①②③、３②（再掲）、４②③'!BX30</f>
        <v>0</v>
      </c>
      <c r="BY25" s="826" t="e">
        <f>'２①②③、３②（再掲）、４②③'!BY30</f>
        <v>#VALUE!</v>
      </c>
      <c r="BZ25" s="829" t="e">
        <f>'２①②③、３②（再掲）、４②③'!BZ30</f>
        <v>#VALUE!</v>
      </c>
    </row>
    <row r="26" spans="1:78" s="777" customFormat="1" ht="18.75" customHeight="1">
      <c r="A26" s="839">
        <f>'２①②③、３②（再掲）、４②③'!A31</f>
      </c>
      <c r="B26" s="840">
        <f>'２①②③、３②（再掲）、４②③'!B31</f>
      </c>
      <c r="C26" s="840">
        <f>'２①②③、３②（再掲）、４②③'!C31</f>
      </c>
      <c r="D26" s="840">
        <f>'２①②③、３②（再掲）、４②③'!D31</f>
      </c>
      <c r="E26" s="840">
        <f>'２①②③、３②（再掲）、４②③'!E31</f>
      </c>
      <c r="F26" s="840">
        <f>'２①②③、３②（再掲）、４②③'!F31</f>
        <v>0</v>
      </c>
      <c r="G26" s="840">
        <f>'２①②③、３②（再掲）、４②③'!G31</f>
        <v>0</v>
      </c>
      <c r="H26" s="840">
        <f>'２①②③、３②（再掲）、４②③'!H31</f>
        <v>0</v>
      </c>
      <c r="I26" s="841" t="str">
        <f>'２①②③、３②（再掲）、４②③'!I31</f>
        <v>非適</v>
      </c>
      <c r="J26" s="825">
        <f>'２①②③、３②（再掲）、４②③'!J31</f>
        <v>0</v>
      </c>
      <c r="K26" s="826">
        <f>'２①②③、３②（再掲）、４②③'!K31</f>
        <v>0</v>
      </c>
      <c r="L26" s="826">
        <f>'２①②③、３②（再掲）、４②③'!L31</f>
        <v>0</v>
      </c>
      <c r="M26" s="826">
        <f>'２①②③、３②（再掲）、４②③'!M31</f>
        <v>0</v>
      </c>
      <c r="N26" s="826">
        <f>'２①②③、３②（再掲）、４②③'!N31</f>
        <v>0</v>
      </c>
      <c r="O26" s="826">
        <f>'２①②③、３②（再掲）、４②③'!O31</f>
        <v>0</v>
      </c>
      <c r="P26" s="826">
        <f>'２①②③、３②（再掲）、４②③'!P31</f>
        <v>0</v>
      </c>
      <c r="Q26" s="826">
        <f>'２①②③、３②（再掲）、４②③'!Q31</f>
        <v>0</v>
      </c>
      <c r="R26" s="826">
        <f>'２①②③、３②（再掲）、４②③'!R31</f>
        <v>0</v>
      </c>
      <c r="S26" s="826">
        <f>'２①②③、３②（再掲）、４②③'!S31</f>
        <v>0</v>
      </c>
      <c r="T26" s="826" t="str">
        <f>'２①②③、３②（再掲）、４②③'!T31</f>
        <v>-</v>
      </c>
      <c r="U26" s="826">
        <f>'２①②③、３②（再掲）、４②③'!U31</f>
        <v>0</v>
      </c>
      <c r="V26" s="826">
        <f>'２①②③、３②（再掲）、４②③'!V31</f>
        <v>0</v>
      </c>
      <c r="W26" s="826" t="str">
        <f>'２①②③、３②（再掲）、４②③'!W31</f>
        <v>-</v>
      </c>
      <c r="X26" s="826">
        <f>'２①②③、３②（再掲）、４②③'!X31</f>
        <v>0</v>
      </c>
      <c r="Y26" s="826" t="e">
        <f>'２①②③、３②（再掲）、４②③'!Y31</f>
        <v>#VALUE!</v>
      </c>
      <c r="Z26" s="826" t="e">
        <f>'２①②③、３②（再掲）、４②③'!Z31</f>
        <v>#VALUE!</v>
      </c>
      <c r="AA26" s="826">
        <f>'２①②③、３②（再掲）、４②③'!AA31</f>
        <v>0</v>
      </c>
      <c r="AB26" s="826">
        <f>'２①②③、３②（再掲）、４②③'!AB31</f>
        <v>0</v>
      </c>
      <c r="AC26" s="826">
        <f>'２①②③、３②（再掲）、４②③'!AC31</f>
        <v>0</v>
      </c>
      <c r="AD26" s="826" t="str">
        <f>'２①②③、３②（再掲）、４②③'!AD31</f>
        <v>-</v>
      </c>
      <c r="AE26" s="828" t="e">
        <f>'２①②③、３②（再掲）、４②③'!AE31</f>
        <v>#VALUE!</v>
      </c>
      <c r="AF26" s="826" t="str">
        <f>'２①②③、３②（再掲）、４②③'!AF31</f>
        <v>***</v>
      </c>
      <c r="AG26" s="829" t="e">
        <f>'２①②③、３②（再掲）、４②③'!AG31</f>
        <v>#VALUE!</v>
      </c>
      <c r="AH26" s="825">
        <f>'２①②③、３②（再掲）、４②③'!AH31</f>
        <v>0</v>
      </c>
      <c r="AI26" s="826">
        <f>'２①②③、３②（再掲）、４②③'!AI31</f>
        <v>0</v>
      </c>
      <c r="AJ26" s="826" t="str">
        <f>'２①②③、３②（再掲）、４②③'!AJ31</f>
        <v>***</v>
      </c>
      <c r="AK26" s="826">
        <f>'２①②③、３②（再掲）、４②③'!AK31</f>
        <v>0</v>
      </c>
      <c r="AL26" s="826">
        <f>'２①②③、３②（再掲）、４②③'!AL31</f>
        <v>0</v>
      </c>
      <c r="AM26" s="826">
        <f>'２①②③、３②（再掲）、４②③'!AM31</f>
        <v>0</v>
      </c>
      <c r="AN26" s="826">
        <f>'２①②③、３②（再掲）、４②③'!AN31</f>
        <v>0</v>
      </c>
      <c r="AO26" s="826">
        <f>'２①②③、３②（再掲）、４②③'!AO31</f>
        <v>0</v>
      </c>
      <c r="AP26" s="827">
        <f>'２①②③、３②（再掲）、４②③'!AP31</f>
        <v>0</v>
      </c>
      <c r="AQ26" s="825">
        <f>'２①②③、３②（再掲）、４②③'!AQ31</f>
        <v>0</v>
      </c>
      <c r="AR26" s="826">
        <f>'２①②③、３②（再掲）、４②③'!AR31</f>
        <v>0</v>
      </c>
      <c r="AS26" s="826" t="str">
        <f>'２①②③、３②（再掲）、４②③'!AS31</f>
        <v>-</v>
      </c>
      <c r="AT26" s="826">
        <f>'２①②③、３②（再掲）、４②③'!AT31</f>
        <v>0</v>
      </c>
      <c r="AU26" s="826">
        <f>'２①②③、３②（再掲）、４②③'!AU31</f>
        <v>0</v>
      </c>
      <c r="AV26" s="827" t="str">
        <f>'２①②③、３②（再掲）、４②③'!AV31</f>
        <v>***</v>
      </c>
      <c r="AW26" s="825">
        <f>'２①②③、３②（再掲）、４②③'!AW31</f>
        <v>0</v>
      </c>
      <c r="AX26" s="826">
        <f>'２①②③、３②（再掲）、４②③'!AX31</f>
        <v>0</v>
      </c>
      <c r="AY26" s="827">
        <f>'２①②③、３②（再掲）、４②③'!AY31</f>
        <v>0</v>
      </c>
      <c r="AZ26" s="830">
        <f>'２①②③、３②（再掲）、４②③'!AZ31</f>
        <v>0</v>
      </c>
      <c r="BA26" s="826">
        <f>'２①②③、３②（再掲）、４②③'!BA31</f>
        <v>0</v>
      </c>
      <c r="BB26" s="831">
        <f>'２①②③、３②（再掲）、４②③'!BB31</f>
        <v>0</v>
      </c>
      <c r="BC26" s="826">
        <f>'２①②③、３②（再掲）、４②③'!BC31</f>
        <v>0</v>
      </c>
      <c r="BD26" s="826">
        <f>'２①②③、３②（再掲）、４②③'!BD31</f>
        <v>0</v>
      </c>
      <c r="BE26" s="826">
        <f>'２①②③、３②（再掲）、４②③'!BE31</f>
        <v>0</v>
      </c>
      <c r="BF26" s="826">
        <f>'２①②③、３②（再掲）、４②③'!BF31</f>
        <v>0</v>
      </c>
      <c r="BG26" s="826">
        <f>'２①②③、３②（再掲）、４②③'!BG31</f>
        <v>0</v>
      </c>
      <c r="BH26" s="826">
        <f>'２①②③、３②（再掲）、４②③'!BH31</f>
        <v>0</v>
      </c>
      <c r="BI26" s="826">
        <f>'２①②③、３②（再掲）、４②③'!BI31</f>
        <v>0</v>
      </c>
      <c r="BJ26" s="826">
        <f>'２①②③、３②（再掲）、４②③'!BJ31</f>
        <v>0</v>
      </c>
      <c r="BK26" s="826" t="str">
        <f>'２①②③、３②（再掲）、４②③'!BK31</f>
        <v>***</v>
      </c>
      <c r="BL26" s="826" t="str">
        <f>'２①②③、３②（再掲）、４②③'!BL31</f>
        <v>***</v>
      </c>
      <c r="BM26" s="826" t="str">
        <f>'２①②③、３②（再掲）、４②③'!BM31</f>
        <v>***</v>
      </c>
      <c r="BN26" s="826" t="str">
        <f>'２①②③、３②（再掲）、４②③'!BN31</f>
        <v>***</v>
      </c>
      <c r="BO26" s="826" t="str">
        <f>'２①②③、３②（再掲）、４②③'!BO31</f>
        <v>***</v>
      </c>
      <c r="BP26" s="826" t="str">
        <f>'２①②③、３②（再掲）、４②③'!BP31</f>
        <v>***</v>
      </c>
      <c r="BQ26" s="826" t="str">
        <f>'２①②③、３②（再掲）、４②③'!BQ31</f>
        <v>***</v>
      </c>
      <c r="BR26" s="826" t="str">
        <f>'２①②③、３②（再掲）、４②③'!BR31</f>
        <v>***</v>
      </c>
      <c r="BS26" s="826" t="str">
        <f>'２①②③、３②（再掲）、４②③'!BS31</f>
        <v>***</v>
      </c>
      <c r="BT26" s="826" t="str">
        <f>'２①②③、３②（再掲）、４②③'!BT31</f>
        <v>***</v>
      </c>
      <c r="BU26" s="826" t="str">
        <f>'２①②③、３②（再掲）、４②③'!BU31</f>
        <v>***</v>
      </c>
      <c r="BV26" s="826">
        <f>'２①②③、３②（再掲）、４②③'!BV31</f>
        <v>0</v>
      </c>
      <c r="BW26" s="826">
        <f>'２①②③、３②（再掲）、４②③'!BW31</f>
        <v>0</v>
      </c>
      <c r="BX26" s="826">
        <f>'２①②③、３②（再掲）、４②③'!BX31</f>
        <v>0</v>
      </c>
      <c r="BY26" s="826" t="e">
        <f>'２①②③、３②（再掲）、４②③'!BY31</f>
        <v>#VALUE!</v>
      </c>
      <c r="BZ26" s="829" t="e">
        <f>'２①②③、３②（再掲）、４②③'!BZ31</f>
        <v>#VALUE!</v>
      </c>
    </row>
    <row r="27" spans="1:78" s="777" customFormat="1" ht="18.75" customHeight="1">
      <c r="A27" s="839">
        <f>'２①②③、３②（再掲）、４②③'!A32</f>
      </c>
      <c r="B27" s="840">
        <f>'２①②③、３②（再掲）、４②③'!B32</f>
      </c>
      <c r="C27" s="840">
        <f>'２①②③、３②（再掲）、４②③'!C32</f>
      </c>
      <c r="D27" s="840">
        <f>'２①②③、３②（再掲）、４②③'!D32</f>
      </c>
      <c r="E27" s="840">
        <f>'２①②③、３②（再掲）、４②③'!E32</f>
      </c>
      <c r="F27" s="840">
        <f>'２①②③、３②（再掲）、４②③'!F32</f>
        <v>0</v>
      </c>
      <c r="G27" s="840">
        <f>'２①②③、３②（再掲）、４②③'!G32</f>
        <v>0</v>
      </c>
      <c r="H27" s="840">
        <f>'２①②③、３②（再掲）、４②③'!H32</f>
        <v>0</v>
      </c>
      <c r="I27" s="841" t="str">
        <f>'２①②③、３②（再掲）、４②③'!I32</f>
        <v>非適</v>
      </c>
      <c r="J27" s="825">
        <f>'２①②③、３②（再掲）、４②③'!J32</f>
        <v>0</v>
      </c>
      <c r="K27" s="826">
        <f>'２①②③、３②（再掲）、４②③'!K32</f>
        <v>0</v>
      </c>
      <c r="L27" s="826">
        <f>'２①②③、３②（再掲）、４②③'!L32</f>
        <v>0</v>
      </c>
      <c r="M27" s="826">
        <f>'２①②③、３②（再掲）、４②③'!M32</f>
        <v>0</v>
      </c>
      <c r="N27" s="826">
        <f>'２①②③、３②（再掲）、４②③'!N32</f>
        <v>0</v>
      </c>
      <c r="O27" s="826">
        <f>'２①②③、３②（再掲）、４②③'!O32</f>
        <v>0</v>
      </c>
      <c r="P27" s="826">
        <f>'２①②③、３②（再掲）、４②③'!P32</f>
        <v>0</v>
      </c>
      <c r="Q27" s="826">
        <f>'２①②③、３②（再掲）、４②③'!Q32</f>
        <v>0</v>
      </c>
      <c r="R27" s="826">
        <f>'２①②③、３②（再掲）、４②③'!R32</f>
        <v>0</v>
      </c>
      <c r="S27" s="826">
        <f>'２①②③、３②（再掲）、４②③'!S32</f>
        <v>0</v>
      </c>
      <c r="T27" s="826" t="str">
        <f>'２①②③、３②（再掲）、４②③'!T32</f>
        <v>-</v>
      </c>
      <c r="U27" s="826">
        <f>'２①②③、３②（再掲）、４②③'!U32</f>
        <v>0</v>
      </c>
      <c r="V27" s="826">
        <f>'２①②③、３②（再掲）、４②③'!V32</f>
        <v>0</v>
      </c>
      <c r="W27" s="826" t="str">
        <f>'２①②③、３②（再掲）、４②③'!W32</f>
        <v>-</v>
      </c>
      <c r="X27" s="826">
        <f>'２①②③、３②（再掲）、４②③'!X32</f>
        <v>0</v>
      </c>
      <c r="Y27" s="826" t="e">
        <f>'２①②③、３②（再掲）、４②③'!Y32</f>
        <v>#VALUE!</v>
      </c>
      <c r="Z27" s="826" t="e">
        <f>'２①②③、３②（再掲）、４②③'!Z32</f>
        <v>#VALUE!</v>
      </c>
      <c r="AA27" s="826">
        <f>'２①②③、３②（再掲）、４②③'!AA32</f>
        <v>0</v>
      </c>
      <c r="AB27" s="826">
        <f>'２①②③、３②（再掲）、４②③'!AB32</f>
        <v>0</v>
      </c>
      <c r="AC27" s="826">
        <f>'２①②③、３②（再掲）、４②③'!AC32</f>
        <v>0</v>
      </c>
      <c r="AD27" s="826" t="str">
        <f>'２①②③、３②（再掲）、４②③'!AD32</f>
        <v>-</v>
      </c>
      <c r="AE27" s="828" t="e">
        <f>'２①②③、３②（再掲）、４②③'!AE32</f>
        <v>#VALUE!</v>
      </c>
      <c r="AF27" s="826" t="str">
        <f>'２①②③、３②（再掲）、４②③'!AF32</f>
        <v>***</v>
      </c>
      <c r="AG27" s="829" t="e">
        <f>'２①②③、３②（再掲）、４②③'!AG32</f>
        <v>#VALUE!</v>
      </c>
      <c r="AH27" s="825">
        <f>'２①②③、３②（再掲）、４②③'!AH32</f>
        <v>0</v>
      </c>
      <c r="AI27" s="826">
        <f>'２①②③、３②（再掲）、４②③'!AI32</f>
        <v>0</v>
      </c>
      <c r="AJ27" s="826" t="str">
        <f>'２①②③、３②（再掲）、４②③'!AJ32</f>
        <v>***</v>
      </c>
      <c r="AK27" s="826">
        <f>'２①②③、３②（再掲）、４②③'!AK32</f>
        <v>0</v>
      </c>
      <c r="AL27" s="826">
        <f>'２①②③、３②（再掲）、４②③'!AL32</f>
        <v>0</v>
      </c>
      <c r="AM27" s="826">
        <f>'２①②③、３②（再掲）、４②③'!AM32</f>
        <v>0</v>
      </c>
      <c r="AN27" s="826">
        <f>'２①②③、３②（再掲）、４②③'!AN32</f>
        <v>0</v>
      </c>
      <c r="AO27" s="826">
        <f>'２①②③、３②（再掲）、４②③'!AO32</f>
        <v>0</v>
      </c>
      <c r="AP27" s="827">
        <f>'２①②③、３②（再掲）、４②③'!AP32</f>
        <v>0</v>
      </c>
      <c r="AQ27" s="825">
        <f>'２①②③、３②（再掲）、４②③'!AQ32</f>
        <v>0</v>
      </c>
      <c r="AR27" s="826">
        <f>'２①②③、３②（再掲）、４②③'!AR32</f>
        <v>0</v>
      </c>
      <c r="AS27" s="826" t="str">
        <f>'２①②③、３②（再掲）、４②③'!AS32</f>
        <v>-</v>
      </c>
      <c r="AT27" s="826">
        <f>'２①②③、３②（再掲）、４②③'!AT32</f>
        <v>0</v>
      </c>
      <c r="AU27" s="826">
        <f>'２①②③、３②（再掲）、４②③'!AU32</f>
        <v>0</v>
      </c>
      <c r="AV27" s="827" t="str">
        <f>'２①②③、３②（再掲）、４②③'!AV32</f>
        <v>***</v>
      </c>
      <c r="AW27" s="825">
        <f>'２①②③、３②（再掲）、４②③'!AW32</f>
        <v>0</v>
      </c>
      <c r="AX27" s="826">
        <f>'２①②③、３②（再掲）、４②③'!AX32</f>
        <v>0</v>
      </c>
      <c r="AY27" s="827">
        <f>'２①②③、３②（再掲）、４②③'!AY32</f>
        <v>0</v>
      </c>
      <c r="AZ27" s="830">
        <f>'２①②③、３②（再掲）、４②③'!AZ32</f>
        <v>0</v>
      </c>
      <c r="BA27" s="826">
        <f>'２①②③、３②（再掲）、４②③'!BA32</f>
        <v>0</v>
      </c>
      <c r="BB27" s="831">
        <f>'２①②③、３②（再掲）、４②③'!BB32</f>
        <v>0</v>
      </c>
      <c r="BC27" s="826">
        <f>'２①②③、３②（再掲）、４②③'!BC32</f>
        <v>0</v>
      </c>
      <c r="BD27" s="826">
        <f>'２①②③、３②（再掲）、４②③'!BD32</f>
        <v>0</v>
      </c>
      <c r="BE27" s="826">
        <f>'２①②③、３②（再掲）、４②③'!BE32</f>
        <v>0</v>
      </c>
      <c r="BF27" s="826">
        <f>'２①②③、３②（再掲）、４②③'!BF32</f>
        <v>0</v>
      </c>
      <c r="BG27" s="826">
        <f>'２①②③、３②（再掲）、４②③'!BG32</f>
        <v>0</v>
      </c>
      <c r="BH27" s="826">
        <f>'２①②③、３②（再掲）、４②③'!BH32</f>
        <v>0</v>
      </c>
      <c r="BI27" s="826">
        <f>'２①②③、３②（再掲）、４②③'!BI32</f>
        <v>0</v>
      </c>
      <c r="BJ27" s="826">
        <f>'２①②③、３②（再掲）、４②③'!BJ32</f>
        <v>0</v>
      </c>
      <c r="BK27" s="826" t="str">
        <f>'２①②③、３②（再掲）、４②③'!BK32</f>
        <v>***</v>
      </c>
      <c r="BL27" s="826" t="str">
        <f>'２①②③、３②（再掲）、４②③'!BL32</f>
        <v>***</v>
      </c>
      <c r="BM27" s="826" t="str">
        <f>'２①②③、３②（再掲）、４②③'!BM32</f>
        <v>***</v>
      </c>
      <c r="BN27" s="826" t="str">
        <f>'２①②③、３②（再掲）、４②③'!BN32</f>
        <v>***</v>
      </c>
      <c r="BO27" s="826" t="str">
        <f>'２①②③、３②（再掲）、４②③'!BO32</f>
        <v>***</v>
      </c>
      <c r="BP27" s="826" t="str">
        <f>'２①②③、３②（再掲）、４②③'!BP32</f>
        <v>***</v>
      </c>
      <c r="BQ27" s="826" t="str">
        <f>'２①②③、３②（再掲）、４②③'!BQ32</f>
        <v>***</v>
      </c>
      <c r="BR27" s="826" t="str">
        <f>'２①②③、３②（再掲）、４②③'!BR32</f>
        <v>***</v>
      </c>
      <c r="BS27" s="826" t="str">
        <f>'２①②③、３②（再掲）、４②③'!BS32</f>
        <v>***</v>
      </c>
      <c r="BT27" s="826" t="str">
        <f>'２①②③、３②（再掲）、４②③'!BT32</f>
        <v>***</v>
      </c>
      <c r="BU27" s="826" t="str">
        <f>'２①②③、３②（再掲）、４②③'!BU32</f>
        <v>***</v>
      </c>
      <c r="BV27" s="826">
        <f>'２①②③、３②（再掲）、４②③'!BV32</f>
        <v>0</v>
      </c>
      <c r="BW27" s="826">
        <f>'２①②③、３②（再掲）、４②③'!BW32</f>
        <v>0</v>
      </c>
      <c r="BX27" s="826">
        <f>'２①②③、３②（再掲）、４②③'!BX32</f>
        <v>0</v>
      </c>
      <c r="BY27" s="826" t="e">
        <f>'２①②③、３②（再掲）、４②③'!BY32</f>
        <v>#VALUE!</v>
      </c>
      <c r="BZ27" s="829" t="e">
        <f>'２①②③、３②（再掲）、４②③'!BZ32</f>
        <v>#VALUE!</v>
      </c>
    </row>
    <row r="28" spans="1:78" s="777" customFormat="1" ht="18.75" customHeight="1">
      <c r="A28" s="839">
        <f>'２①②③、３②（再掲）、４②③'!A33</f>
      </c>
      <c r="B28" s="840">
        <f>'２①②③、３②（再掲）、４②③'!B33</f>
      </c>
      <c r="C28" s="840">
        <f>'２①②③、３②（再掲）、４②③'!C33</f>
      </c>
      <c r="D28" s="840">
        <f>'２①②③、３②（再掲）、４②③'!D33</f>
      </c>
      <c r="E28" s="840">
        <f>'２①②③、３②（再掲）、４②③'!E33</f>
      </c>
      <c r="F28" s="840">
        <f>'２①②③、３②（再掲）、４②③'!F33</f>
        <v>0</v>
      </c>
      <c r="G28" s="840">
        <f>'２①②③、３②（再掲）、４②③'!G33</f>
        <v>0</v>
      </c>
      <c r="H28" s="840">
        <f>'２①②③、３②（再掲）、４②③'!H33</f>
        <v>0</v>
      </c>
      <c r="I28" s="841" t="str">
        <f>'２①②③、３②（再掲）、４②③'!I33</f>
        <v>非適</v>
      </c>
      <c r="J28" s="825">
        <f>'２①②③、３②（再掲）、４②③'!J33</f>
        <v>0</v>
      </c>
      <c r="K28" s="826">
        <f>'２①②③、３②（再掲）、４②③'!K33</f>
        <v>0</v>
      </c>
      <c r="L28" s="826">
        <f>'２①②③、３②（再掲）、４②③'!L33</f>
        <v>0</v>
      </c>
      <c r="M28" s="826">
        <f>'２①②③、３②（再掲）、４②③'!M33</f>
        <v>0</v>
      </c>
      <c r="N28" s="826">
        <f>'２①②③、３②（再掲）、４②③'!N33</f>
        <v>0</v>
      </c>
      <c r="O28" s="826">
        <f>'２①②③、３②（再掲）、４②③'!O33</f>
        <v>0</v>
      </c>
      <c r="P28" s="826">
        <f>'２①②③、３②（再掲）、４②③'!P33</f>
        <v>0</v>
      </c>
      <c r="Q28" s="826">
        <f>'２①②③、３②（再掲）、４②③'!Q33</f>
        <v>0</v>
      </c>
      <c r="R28" s="826">
        <f>'２①②③、３②（再掲）、４②③'!R33</f>
        <v>0</v>
      </c>
      <c r="S28" s="826">
        <f>'２①②③、３②（再掲）、４②③'!S33</f>
        <v>0</v>
      </c>
      <c r="T28" s="826" t="str">
        <f>'２①②③、３②（再掲）、４②③'!T33</f>
        <v>-</v>
      </c>
      <c r="U28" s="826">
        <f>'２①②③、３②（再掲）、４②③'!U33</f>
        <v>0</v>
      </c>
      <c r="V28" s="826">
        <f>'２①②③、３②（再掲）、４②③'!V33</f>
        <v>0</v>
      </c>
      <c r="W28" s="826" t="str">
        <f>'２①②③、３②（再掲）、４②③'!W33</f>
        <v>-</v>
      </c>
      <c r="X28" s="826">
        <f>'２①②③、３②（再掲）、４②③'!X33</f>
        <v>0</v>
      </c>
      <c r="Y28" s="826" t="e">
        <f>'２①②③、３②（再掲）、４②③'!Y33</f>
        <v>#VALUE!</v>
      </c>
      <c r="Z28" s="826" t="e">
        <f>'２①②③、３②（再掲）、４②③'!Z33</f>
        <v>#VALUE!</v>
      </c>
      <c r="AA28" s="826">
        <f>'２①②③、３②（再掲）、４②③'!AA33</f>
        <v>0</v>
      </c>
      <c r="AB28" s="826">
        <f>'２①②③、３②（再掲）、４②③'!AB33</f>
        <v>0</v>
      </c>
      <c r="AC28" s="826">
        <f>'２①②③、３②（再掲）、４②③'!AC33</f>
        <v>0</v>
      </c>
      <c r="AD28" s="826" t="str">
        <f>'２①②③、３②（再掲）、４②③'!AD33</f>
        <v>-</v>
      </c>
      <c r="AE28" s="828" t="e">
        <f>'２①②③、３②（再掲）、４②③'!AE33</f>
        <v>#VALUE!</v>
      </c>
      <c r="AF28" s="826" t="str">
        <f>'２①②③、３②（再掲）、４②③'!AF33</f>
        <v>***</v>
      </c>
      <c r="AG28" s="829" t="e">
        <f>'２①②③、３②（再掲）、４②③'!AG33</f>
        <v>#VALUE!</v>
      </c>
      <c r="AH28" s="825">
        <f>'２①②③、３②（再掲）、４②③'!AH33</f>
        <v>0</v>
      </c>
      <c r="AI28" s="826">
        <f>'２①②③、３②（再掲）、４②③'!AI33</f>
        <v>0</v>
      </c>
      <c r="AJ28" s="826" t="str">
        <f>'２①②③、３②（再掲）、４②③'!AJ33</f>
        <v>***</v>
      </c>
      <c r="AK28" s="826">
        <f>'２①②③、３②（再掲）、４②③'!AK33</f>
        <v>0</v>
      </c>
      <c r="AL28" s="826">
        <f>'２①②③、３②（再掲）、４②③'!AL33</f>
        <v>0</v>
      </c>
      <c r="AM28" s="826">
        <f>'２①②③、３②（再掲）、４②③'!AM33</f>
        <v>0</v>
      </c>
      <c r="AN28" s="826">
        <f>'２①②③、３②（再掲）、４②③'!AN33</f>
        <v>0</v>
      </c>
      <c r="AO28" s="826">
        <f>'２①②③、３②（再掲）、４②③'!AO33</f>
        <v>0</v>
      </c>
      <c r="AP28" s="827">
        <f>'２①②③、３②（再掲）、４②③'!AP33</f>
        <v>0</v>
      </c>
      <c r="AQ28" s="825">
        <f>'２①②③、３②（再掲）、４②③'!AQ33</f>
        <v>0</v>
      </c>
      <c r="AR28" s="826">
        <f>'２①②③、３②（再掲）、４②③'!AR33</f>
        <v>0</v>
      </c>
      <c r="AS28" s="826" t="str">
        <f>'２①②③、３②（再掲）、４②③'!AS33</f>
        <v>-</v>
      </c>
      <c r="AT28" s="826">
        <f>'２①②③、３②（再掲）、４②③'!AT33</f>
        <v>0</v>
      </c>
      <c r="AU28" s="826">
        <f>'２①②③、３②（再掲）、４②③'!AU33</f>
        <v>0</v>
      </c>
      <c r="AV28" s="827" t="str">
        <f>'２①②③、３②（再掲）、４②③'!AV33</f>
        <v>***</v>
      </c>
      <c r="AW28" s="825">
        <f>'２①②③、３②（再掲）、４②③'!AW33</f>
        <v>0</v>
      </c>
      <c r="AX28" s="826">
        <f>'２①②③、３②（再掲）、４②③'!AX33</f>
        <v>0</v>
      </c>
      <c r="AY28" s="827">
        <f>'２①②③、３②（再掲）、４②③'!AY33</f>
        <v>0</v>
      </c>
      <c r="AZ28" s="830">
        <f>'２①②③、３②（再掲）、４②③'!AZ33</f>
        <v>0</v>
      </c>
      <c r="BA28" s="826">
        <f>'２①②③、３②（再掲）、４②③'!BA33</f>
        <v>0</v>
      </c>
      <c r="BB28" s="831">
        <f>'２①②③、３②（再掲）、４②③'!BB33</f>
        <v>0</v>
      </c>
      <c r="BC28" s="826">
        <f>'２①②③、３②（再掲）、４②③'!BC33</f>
        <v>0</v>
      </c>
      <c r="BD28" s="826">
        <f>'２①②③、３②（再掲）、４②③'!BD33</f>
        <v>0</v>
      </c>
      <c r="BE28" s="826">
        <f>'２①②③、３②（再掲）、４②③'!BE33</f>
        <v>0</v>
      </c>
      <c r="BF28" s="826">
        <f>'２①②③、３②（再掲）、４②③'!BF33</f>
        <v>0</v>
      </c>
      <c r="BG28" s="826">
        <f>'２①②③、３②（再掲）、４②③'!BG33</f>
        <v>0</v>
      </c>
      <c r="BH28" s="826">
        <f>'２①②③、３②（再掲）、４②③'!BH33</f>
        <v>0</v>
      </c>
      <c r="BI28" s="826">
        <f>'２①②③、３②（再掲）、４②③'!BI33</f>
        <v>0</v>
      </c>
      <c r="BJ28" s="826">
        <f>'２①②③、３②（再掲）、４②③'!BJ33</f>
        <v>0</v>
      </c>
      <c r="BK28" s="826" t="str">
        <f>'２①②③、３②（再掲）、４②③'!BK33</f>
        <v>***</v>
      </c>
      <c r="BL28" s="826" t="str">
        <f>'２①②③、３②（再掲）、４②③'!BL33</f>
        <v>***</v>
      </c>
      <c r="BM28" s="826" t="str">
        <f>'２①②③、３②（再掲）、４②③'!BM33</f>
        <v>***</v>
      </c>
      <c r="BN28" s="826" t="str">
        <f>'２①②③、３②（再掲）、４②③'!BN33</f>
        <v>***</v>
      </c>
      <c r="BO28" s="826" t="str">
        <f>'２①②③、３②（再掲）、４②③'!BO33</f>
        <v>***</v>
      </c>
      <c r="BP28" s="826" t="str">
        <f>'２①②③、３②（再掲）、４②③'!BP33</f>
        <v>***</v>
      </c>
      <c r="BQ28" s="826" t="str">
        <f>'２①②③、３②（再掲）、４②③'!BQ33</f>
        <v>***</v>
      </c>
      <c r="BR28" s="826" t="str">
        <f>'２①②③、３②（再掲）、４②③'!BR33</f>
        <v>***</v>
      </c>
      <c r="BS28" s="826" t="str">
        <f>'２①②③、３②（再掲）、４②③'!BS33</f>
        <v>***</v>
      </c>
      <c r="BT28" s="826" t="str">
        <f>'２①②③、３②（再掲）、４②③'!BT33</f>
        <v>***</v>
      </c>
      <c r="BU28" s="826" t="str">
        <f>'２①②③、３②（再掲）、４②③'!BU33</f>
        <v>***</v>
      </c>
      <c r="BV28" s="826">
        <f>'２①②③、３②（再掲）、４②③'!BV33</f>
        <v>0</v>
      </c>
      <c r="BW28" s="826">
        <f>'２①②③、３②（再掲）、４②③'!BW33</f>
        <v>0</v>
      </c>
      <c r="BX28" s="826">
        <f>'２①②③、３②（再掲）、４②③'!BX33</f>
        <v>0</v>
      </c>
      <c r="BY28" s="826" t="e">
        <f>'２①②③、３②（再掲）、４②③'!BY33</f>
        <v>#VALUE!</v>
      </c>
      <c r="BZ28" s="829" t="e">
        <f>'２①②③、３②（再掲）、４②③'!BZ33</f>
        <v>#VALUE!</v>
      </c>
    </row>
    <row r="29" spans="1:78" s="777" customFormat="1" ht="18.75" customHeight="1">
      <c r="A29" s="839">
        <f>'２①②③、３②（再掲）、４②③'!A34</f>
      </c>
      <c r="B29" s="840">
        <f>'２①②③、３②（再掲）、４②③'!B34</f>
      </c>
      <c r="C29" s="840">
        <f>'２①②③、３②（再掲）、４②③'!C34</f>
      </c>
      <c r="D29" s="840">
        <f>'２①②③、３②（再掲）、４②③'!D34</f>
      </c>
      <c r="E29" s="840">
        <f>'２①②③、３②（再掲）、４②③'!E34</f>
      </c>
      <c r="F29" s="840">
        <f>'２①②③、３②（再掲）、４②③'!F34</f>
        <v>0</v>
      </c>
      <c r="G29" s="840">
        <f>'２①②③、３②（再掲）、４②③'!G34</f>
        <v>0</v>
      </c>
      <c r="H29" s="840">
        <f>'２①②③、３②（再掲）、４②③'!H34</f>
        <v>0</v>
      </c>
      <c r="I29" s="841" t="str">
        <f>'２①②③、３②（再掲）、４②③'!I34</f>
        <v>非適</v>
      </c>
      <c r="J29" s="825">
        <f>'２①②③、３②（再掲）、４②③'!J34</f>
        <v>0</v>
      </c>
      <c r="K29" s="826">
        <f>'２①②③、３②（再掲）、４②③'!K34</f>
        <v>0</v>
      </c>
      <c r="L29" s="826">
        <f>'２①②③、３②（再掲）、４②③'!L34</f>
        <v>0</v>
      </c>
      <c r="M29" s="826">
        <f>'２①②③、３②（再掲）、４②③'!M34</f>
        <v>0</v>
      </c>
      <c r="N29" s="826">
        <f>'２①②③、３②（再掲）、４②③'!N34</f>
        <v>0</v>
      </c>
      <c r="O29" s="826">
        <f>'２①②③、３②（再掲）、４②③'!O34</f>
        <v>0</v>
      </c>
      <c r="P29" s="826">
        <f>'２①②③、３②（再掲）、４②③'!P34</f>
        <v>0</v>
      </c>
      <c r="Q29" s="826">
        <f>'２①②③、３②（再掲）、４②③'!Q34</f>
        <v>0</v>
      </c>
      <c r="R29" s="826">
        <f>'２①②③、３②（再掲）、４②③'!R34</f>
        <v>0</v>
      </c>
      <c r="S29" s="826">
        <f>'２①②③、３②（再掲）、４②③'!S34</f>
        <v>0</v>
      </c>
      <c r="T29" s="826" t="str">
        <f>'２①②③、３②（再掲）、４②③'!T34</f>
        <v>-</v>
      </c>
      <c r="U29" s="826">
        <f>'２①②③、３②（再掲）、４②③'!U34</f>
        <v>0</v>
      </c>
      <c r="V29" s="826">
        <f>'２①②③、３②（再掲）、４②③'!V34</f>
        <v>0</v>
      </c>
      <c r="W29" s="826" t="str">
        <f>'２①②③、３②（再掲）、４②③'!W34</f>
        <v>-</v>
      </c>
      <c r="X29" s="826">
        <f>'２①②③、３②（再掲）、４②③'!X34</f>
        <v>0</v>
      </c>
      <c r="Y29" s="826" t="e">
        <f>'２①②③、３②（再掲）、４②③'!Y34</f>
        <v>#VALUE!</v>
      </c>
      <c r="Z29" s="826" t="e">
        <f>'２①②③、３②（再掲）、４②③'!Z34</f>
        <v>#VALUE!</v>
      </c>
      <c r="AA29" s="826">
        <f>'２①②③、３②（再掲）、４②③'!AA34</f>
        <v>0</v>
      </c>
      <c r="AB29" s="826">
        <f>'２①②③、３②（再掲）、４②③'!AB34</f>
        <v>0</v>
      </c>
      <c r="AC29" s="826">
        <f>'２①②③、３②（再掲）、４②③'!AC34</f>
        <v>0</v>
      </c>
      <c r="AD29" s="826" t="str">
        <f>'２①②③、３②（再掲）、４②③'!AD34</f>
        <v>-</v>
      </c>
      <c r="AE29" s="828" t="e">
        <f>'２①②③、３②（再掲）、４②③'!AE34</f>
        <v>#VALUE!</v>
      </c>
      <c r="AF29" s="826" t="str">
        <f>'２①②③、３②（再掲）、４②③'!AF34</f>
        <v>***</v>
      </c>
      <c r="AG29" s="829" t="e">
        <f>'２①②③、３②（再掲）、４②③'!AG34</f>
        <v>#VALUE!</v>
      </c>
      <c r="AH29" s="825">
        <f>'２①②③、３②（再掲）、４②③'!AH34</f>
        <v>0</v>
      </c>
      <c r="AI29" s="826">
        <f>'２①②③、３②（再掲）、４②③'!AI34</f>
        <v>0</v>
      </c>
      <c r="AJ29" s="826" t="str">
        <f>'２①②③、３②（再掲）、４②③'!AJ34</f>
        <v>***</v>
      </c>
      <c r="AK29" s="826">
        <f>'２①②③、３②（再掲）、４②③'!AK34</f>
        <v>0</v>
      </c>
      <c r="AL29" s="826">
        <f>'２①②③、３②（再掲）、４②③'!AL34</f>
        <v>0</v>
      </c>
      <c r="AM29" s="826">
        <f>'２①②③、３②（再掲）、４②③'!AM34</f>
        <v>0</v>
      </c>
      <c r="AN29" s="826">
        <f>'２①②③、３②（再掲）、４②③'!AN34</f>
        <v>0</v>
      </c>
      <c r="AO29" s="826">
        <f>'２①②③、３②（再掲）、４②③'!AO34</f>
        <v>0</v>
      </c>
      <c r="AP29" s="827">
        <f>'２①②③、３②（再掲）、４②③'!AP34</f>
        <v>0</v>
      </c>
      <c r="AQ29" s="825">
        <f>'２①②③、３②（再掲）、４②③'!AQ34</f>
        <v>0</v>
      </c>
      <c r="AR29" s="826">
        <f>'２①②③、３②（再掲）、４②③'!AR34</f>
        <v>0</v>
      </c>
      <c r="AS29" s="826" t="str">
        <f>'２①②③、３②（再掲）、４②③'!AS34</f>
        <v>-</v>
      </c>
      <c r="AT29" s="826">
        <f>'２①②③、３②（再掲）、４②③'!AT34</f>
        <v>0</v>
      </c>
      <c r="AU29" s="826">
        <f>'２①②③、３②（再掲）、４②③'!AU34</f>
        <v>0</v>
      </c>
      <c r="AV29" s="827" t="str">
        <f>'２①②③、３②（再掲）、４②③'!AV34</f>
        <v>***</v>
      </c>
      <c r="AW29" s="825">
        <f>'２①②③、３②（再掲）、４②③'!AW34</f>
        <v>0</v>
      </c>
      <c r="AX29" s="826">
        <f>'２①②③、３②（再掲）、４②③'!AX34</f>
        <v>0</v>
      </c>
      <c r="AY29" s="827">
        <f>'２①②③、３②（再掲）、４②③'!AY34</f>
        <v>0</v>
      </c>
      <c r="AZ29" s="830">
        <f>'２①②③、３②（再掲）、４②③'!AZ34</f>
        <v>0</v>
      </c>
      <c r="BA29" s="826">
        <f>'２①②③、３②（再掲）、４②③'!BA34</f>
        <v>0</v>
      </c>
      <c r="BB29" s="831">
        <f>'２①②③、３②（再掲）、４②③'!BB34</f>
        <v>0</v>
      </c>
      <c r="BC29" s="826">
        <f>'２①②③、３②（再掲）、４②③'!BC34</f>
        <v>0</v>
      </c>
      <c r="BD29" s="826">
        <f>'２①②③、３②（再掲）、４②③'!BD34</f>
        <v>0</v>
      </c>
      <c r="BE29" s="826">
        <f>'２①②③、３②（再掲）、４②③'!BE34</f>
        <v>0</v>
      </c>
      <c r="BF29" s="826">
        <f>'２①②③、３②（再掲）、４②③'!BF34</f>
        <v>0</v>
      </c>
      <c r="BG29" s="826">
        <f>'２①②③、３②（再掲）、４②③'!BG34</f>
        <v>0</v>
      </c>
      <c r="BH29" s="826">
        <f>'２①②③、３②（再掲）、４②③'!BH34</f>
        <v>0</v>
      </c>
      <c r="BI29" s="826">
        <f>'２①②③、３②（再掲）、４②③'!BI34</f>
        <v>0</v>
      </c>
      <c r="BJ29" s="826">
        <f>'２①②③、３②（再掲）、４②③'!BJ34</f>
        <v>0</v>
      </c>
      <c r="BK29" s="826" t="str">
        <f>'２①②③、３②（再掲）、４②③'!BK34</f>
        <v>***</v>
      </c>
      <c r="BL29" s="826" t="str">
        <f>'２①②③、３②（再掲）、４②③'!BL34</f>
        <v>***</v>
      </c>
      <c r="BM29" s="826" t="str">
        <f>'２①②③、３②（再掲）、４②③'!BM34</f>
        <v>***</v>
      </c>
      <c r="BN29" s="826" t="str">
        <f>'２①②③、３②（再掲）、４②③'!BN34</f>
        <v>***</v>
      </c>
      <c r="BO29" s="826" t="str">
        <f>'２①②③、３②（再掲）、４②③'!BO34</f>
        <v>***</v>
      </c>
      <c r="BP29" s="826" t="str">
        <f>'２①②③、３②（再掲）、４②③'!BP34</f>
        <v>***</v>
      </c>
      <c r="BQ29" s="826" t="str">
        <f>'２①②③、３②（再掲）、４②③'!BQ34</f>
        <v>***</v>
      </c>
      <c r="BR29" s="826" t="str">
        <f>'２①②③、３②（再掲）、４②③'!BR34</f>
        <v>***</v>
      </c>
      <c r="BS29" s="826" t="str">
        <f>'２①②③、３②（再掲）、４②③'!BS34</f>
        <v>***</v>
      </c>
      <c r="BT29" s="826" t="str">
        <f>'２①②③、３②（再掲）、４②③'!BT34</f>
        <v>***</v>
      </c>
      <c r="BU29" s="826" t="str">
        <f>'２①②③、３②（再掲）、４②③'!BU34</f>
        <v>***</v>
      </c>
      <c r="BV29" s="826">
        <f>'２①②③、３②（再掲）、４②③'!BV34</f>
        <v>0</v>
      </c>
      <c r="BW29" s="826">
        <f>'２①②③、３②（再掲）、４②③'!BW34</f>
        <v>0</v>
      </c>
      <c r="BX29" s="826">
        <f>'２①②③、３②（再掲）、４②③'!BX34</f>
        <v>0</v>
      </c>
      <c r="BY29" s="826" t="e">
        <f>'２①②③、３②（再掲）、４②③'!BY34</f>
        <v>#VALUE!</v>
      </c>
      <c r="BZ29" s="829" t="e">
        <f>'２①②③、３②（再掲）、４②③'!BZ34</f>
        <v>#VALUE!</v>
      </c>
    </row>
    <row r="30" spans="1:78" s="777" customFormat="1" ht="18.75" customHeight="1">
      <c r="A30" s="839">
        <f>'２①②③、３②（再掲）、４②③'!A35</f>
      </c>
      <c r="B30" s="840">
        <f>'２①②③、３②（再掲）、４②③'!B35</f>
      </c>
      <c r="C30" s="840">
        <f>'２①②③、３②（再掲）、４②③'!C35</f>
      </c>
      <c r="D30" s="840">
        <f>'２①②③、３②（再掲）、４②③'!D35</f>
      </c>
      <c r="E30" s="840">
        <f>'２①②③、３②（再掲）、４②③'!E35</f>
      </c>
      <c r="F30" s="840">
        <f>'２①②③、３②（再掲）、４②③'!F35</f>
        <v>0</v>
      </c>
      <c r="G30" s="840">
        <f>'２①②③、３②（再掲）、４②③'!G35</f>
        <v>0</v>
      </c>
      <c r="H30" s="840">
        <f>'２①②③、３②（再掲）、４②③'!H35</f>
        <v>0</v>
      </c>
      <c r="I30" s="841" t="str">
        <f>'２①②③、３②（再掲）、４②③'!I35</f>
        <v>非適</v>
      </c>
      <c r="J30" s="825">
        <f>'２①②③、３②（再掲）、４②③'!J35</f>
        <v>0</v>
      </c>
      <c r="K30" s="826">
        <f>'２①②③、３②（再掲）、４②③'!K35</f>
        <v>0</v>
      </c>
      <c r="L30" s="826">
        <f>'２①②③、３②（再掲）、４②③'!L35</f>
        <v>0</v>
      </c>
      <c r="M30" s="826">
        <f>'２①②③、３②（再掲）、４②③'!M35</f>
        <v>0</v>
      </c>
      <c r="N30" s="826">
        <f>'２①②③、３②（再掲）、４②③'!N35</f>
        <v>0</v>
      </c>
      <c r="O30" s="826">
        <f>'２①②③、３②（再掲）、４②③'!O35</f>
        <v>0</v>
      </c>
      <c r="P30" s="826">
        <f>'２①②③、３②（再掲）、４②③'!P35</f>
        <v>0</v>
      </c>
      <c r="Q30" s="826">
        <f>'２①②③、３②（再掲）、４②③'!Q35</f>
        <v>0</v>
      </c>
      <c r="R30" s="826">
        <f>'２①②③、３②（再掲）、４②③'!R35</f>
        <v>0</v>
      </c>
      <c r="S30" s="826">
        <f>'２①②③、３②（再掲）、４②③'!S35</f>
        <v>0</v>
      </c>
      <c r="T30" s="826" t="str">
        <f>'２①②③、３②（再掲）、４②③'!T35</f>
        <v>-</v>
      </c>
      <c r="U30" s="826">
        <f>'２①②③、３②（再掲）、４②③'!U35</f>
        <v>0</v>
      </c>
      <c r="V30" s="826">
        <f>'２①②③、３②（再掲）、４②③'!V35</f>
        <v>0</v>
      </c>
      <c r="W30" s="826" t="str">
        <f>'２①②③、３②（再掲）、４②③'!W35</f>
        <v>-</v>
      </c>
      <c r="X30" s="826">
        <f>'２①②③、３②（再掲）、４②③'!X35</f>
        <v>0</v>
      </c>
      <c r="Y30" s="826" t="e">
        <f>'２①②③、３②（再掲）、４②③'!Y35</f>
        <v>#VALUE!</v>
      </c>
      <c r="Z30" s="826" t="e">
        <f>'２①②③、３②（再掲）、４②③'!Z35</f>
        <v>#VALUE!</v>
      </c>
      <c r="AA30" s="826">
        <f>'２①②③、３②（再掲）、４②③'!AA35</f>
        <v>0</v>
      </c>
      <c r="AB30" s="826">
        <f>'２①②③、３②（再掲）、４②③'!AB35</f>
        <v>0</v>
      </c>
      <c r="AC30" s="826">
        <f>'２①②③、３②（再掲）、４②③'!AC35</f>
        <v>0</v>
      </c>
      <c r="AD30" s="826" t="str">
        <f>'２①②③、３②（再掲）、４②③'!AD35</f>
        <v>-</v>
      </c>
      <c r="AE30" s="828" t="e">
        <f>'２①②③、３②（再掲）、４②③'!AE35</f>
        <v>#VALUE!</v>
      </c>
      <c r="AF30" s="826" t="str">
        <f>'２①②③、３②（再掲）、４②③'!AF35</f>
        <v>***</v>
      </c>
      <c r="AG30" s="829" t="e">
        <f>'２①②③、３②（再掲）、４②③'!AG35</f>
        <v>#VALUE!</v>
      </c>
      <c r="AH30" s="825">
        <f>'２①②③、３②（再掲）、４②③'!AH35</f>
        <v>0</v>
      </c>
      <c r="AI30" s="826">
        <f>'２①②③、３②（再掲）、４②③'!AI35</f>
        <v>0</v>
      </c>
      <c r="AJ30" s="826" t="str">
        <f>'２①②③、３②（再掲）、４②③'!AJ35</f>
        <v>***</v>
      </c>
      <c r="AK30" s="826">
        <f>'２①②③、３②（再掲）、４②③'!AK35</f>
        <v>0</v>
      </c>
      <c r="AL30" s="826">
        <f>'２①②③、３②（再掲）、４②③'!AL35</f>
        <v>0</v>
      </c>
      <c r="AM30" s="826">
        <f>'２①②③、３②（再掲）、４②③'!AM35</f>
        <v>0</v>
      </c>
      <c r="AN30" s="826">
        <f>'２①②③、３②（再掲）、４②③'!AN35</f>
        <v>0</v>
      </c>
      <c r="AO30" s="826">
        <f>'２①②③、３②（再掲）、４②③'!AO35</f>
        <v>0</v>
      </c>
      <c r="AP30" s="827">
        <f>'２①②③、３②（再掲）、４②③'!AP35</f>
        <v>0</v>
      </c>
      <c r="AQ30" s="825">
        <f>'２①②③、３②（再掲）、４②③'!AQ35</f>
        <v>0</v>
      </c>
      <c r="AR30" s="826">
        <f>'２①②③、３②（再掲）、４②③'!AR35</f>
        <v>0</v>
      </c>
      <c r="AS30" s="826" t="str">
        <f>'２①②③、３②（再掲）、４②③'!AS35</f>
        <v>-</v>
      </c>
      <c r="AT30" s="826">
        <f>'２①②③、３②（再掲）、４②③'!AT35</f>
        <v>0</v>
      </c>
      <c r="AU30" s="826">
        <f>'２①②③、３②（再掲）、４②③'!AU35</f>
        <v>0</v>
      </c>
      <c r="AV30" s="827" t="str">
        <f>'２①②③、３②（再掲）、４②③'!AV35</f>
        <v>***</v>
      </c>
      <c r="AW30" s="825">
        <f>'２①②③、３②（再掲）、４②③'!AW35</f>
        <v>0</v>
      </c>
      <c r="AX30" s="826">
        <f>'２①②③、３②（再掲）、４②③'!AX35</f>
        <v>0</v>
      </c>
      <c r="AY30" s="827">
        <f>'２①②③、３②（再掲）、４②③'!AY35</f>
        <v>0</v>
      </c>
      <c r="AZ30" s="830">
        <f>'２①②③、３②（再掲）、４②③'!AZ35</f>
        <v>0</v>
      </c>
      <c r="BA30" s="826">
        <f>'２①②③、３②（再掲）、４②③'!BA35</f>
        <v>0</v>
      </c>
      <c r="BB30" s="831">
        <f>'２①②③、３②（再掲）、４②③'!BB35</f>
        <v>0</v>
      </c>
      <c r="BC30" s="826">
        <f>'２①②③、３②（再掲）、４②③'!BC35</f>
        <v>0</v>
      </c>
      <c r="BD30" s="826">
        <f>'２①②③、３②（再掲）、４②③'!BD35</f>
        <v>0</v>
      </c>
      <c r="BE30" s="826">
        <f>'２①②③、３②（再掲）、４②③'!BE35</f>
        <v>0</v>
      </c>
      <c r="BF30" s="826">
        <f>'２①②③、３②（再掲）、４②③'!BF35</f>
        <v>0</v>
      </c>
      <c r="BG30" s="826">
        <f>'２①②③、３②（再掲）、４②③'!BG35</f>
        <v>0</v>
      </c>
      <c r="BH30" s="826">
        <f>'２①②③、３②（再掲）、４②③'!BH35</f>
        <v>0</v>
      </c>
      <c r="BI30" s="826">
        <f>'２①②③、３②（再掲）、４②③'!BI35</f>
        <v>0</v>
      </c>
      <c r="BJ30" s="826">
        <f>'２①②③、３②（再掲）、４②③'!BJ35</f>
        <v>0</v>
      </c>
      <c r="BK30" s="826" t="str">
        <f>'２①②③、３②（再掲）、４②③'!BK35</f>
        <v>***</v>
      </c>
      <c r="BL30" s="826" t="str">
        <f>'２①②③、３②（再掲）、４②③'!BL35</f>
        <v>***</v>
      </c>
      <c r="BM30" s="826" t="str">
        <f>'２①②③、３②（再掲）、４②③'!BM35</f>
        <v>***</v>
      </c>
      <c r="BN30" s="826" t="str">
        <f>'２①②③、３②（再掲）、４②③'!BN35</f>
        <v>***</v>
      </c>
      <c r="BO30" s="826" t="str">
        <f>'２①②③、３②（再掲）、４②③'!BO35</f>
        <v>***</v>
      </c>
      <c r="BP30" s="826" t="str">
        <f>'２①②③、３②（再掲）、４②③'!BP35</f>
        <v>***</v>
      </c>
      <c r="BQ30" s="826" t="str">
        <f>'２①②③、３②（再掲）、４②③'!BQ35</f>
        <v>***</v>
      </c>
      <c r="BR30" s="826" t="str">
        <f>'２①②③、３②（再掲）、４②③'!BR35</f>
        <v>***</v>
      </c>
      <c r="BS30" s="826" t="str">
        <f>'２①②③、３②（再掲）、４②③'!BS35</f>
        <v>***</v>
      </c>
      <c r="BT30" s="826" t="str">
        <f>'２①②③、３②（再掲）、４②③'!BT35</f>
        <v>***</v>
      </c>
      <c r="BU30" s="826" t="str">
        <f>'２①②③、３②（再掲）、４②③'!BU35</f>
        <v>***</v>
      </c>
      <c r="BV30" s="826">
        <f>'２①②③、３②（再掲）、４②③'!BV35</f>
        <v>0</v>
      </c>
      <c r="BW30" s="826">
        <f>'２①②③、３②（再掲）、４②③'!BW35</f>
        <v>0</v>
      </c>
      <c r="BX30" s="826">
        <f>'２①②③、３②（再掲）、４②③'!BX35</f>
        <v>0</v>
      </c>
      <c r="BY30" s="826" t="e">
        <f>'２①②③、３②（再掲）、４②③'!BY35</f>
        <v>#VALUE!</v>
      </c>
      <c r="BZ30" s="829" t="e">
        <f>'２①②③、３②（再掲）、４②③'!BZ35</f>
        <v>#VALUE!</v>
      </c>
    </row>
    <row r="31" spans="1:78" s="777" customFormat="1" ht="18.75" customHeight="1">
      <c r="A31" s="839">
        <f>'２①②③、３②（再掲）、４②③'!A36</f>
      </c>
      <c r="B31" s="840">
        <f>'２①②③、３②（再掲）、４②③'!B36</f>
      </c>
      <c r="C31" s="840">
        <f>'２①②③、３②（再掲）、４②③'!C36</f>
      </c>
      <c r="D31" s="840">
        <f>'２①②③、３②（再掲）、４②③'!D36</f>
      </c>
      <c r="E31" s="840">
        <f>'２①②③、３②（再掲）、４②③'!E36</f>
      </c>
      <c r="F31" s="840">
        <f>'２①②③、３②（再掲）、４②③'!F36</f>
        <v>0</v>
      </c>
      <c r="G31" s="840">
        <f>'２①②③、３②（再掲）、４②③'!G36</f>
        <v>0</v>
      </c>
      <c r="H31" s="840">
        <f>'２①②③、３②（再掲）、４②③'!H36</f>
        <v>0</v>
      </c>
      <c r="I31" s="841" t="str">
        <f>'２①②③、３②（再掲）、４②③'!I36</f>
        <v>非適</v>
      </c>
      <c r="J31" s="825">
        <f>'２①②③、３②（再掲）、４②③'!J36</f>
        <v>0</v>
      </c>
      <c r="K31" s="826">
        <f>'２①②③、３②（再掲）、４②③'!K36</f>
        <v>0</v>
      </c>
      <c r="L31" s="826">
        <f>'２①②③、３②（再掲）、４②③'!L36</f>
        <v>0</v>
      </c>
      <c r="M31" s="826">
        <f>'２①②③、３②（再掲）、４②③'!M36</f>
        <v>0</v>
      </c>
      <c r="N31" s="826">
        <f>'２①②③、３②（再掲）、４②③'!N36</f>
        <v>0</v>
      </c>
      <c r="O31" s="826">
        <f>'２①②③、３②（再掲）、４②③'!O36</f>
        <v>0</v>
      </c>
      <c r="P31" s="826">
        <f>'２①②③、３②（再掲）、４②③'!P36</f>
        <v>0</v>
      </c>
      <c r="Q31" s="826">
        <f>'２①②③、３②（再掲）、４②③'!Q36</f>
        <v>0</v>
      </c>
      <c r="R31" s="826">
        <f>'２①②③、３②（再掲）、４②③'!R36</f>
        <v>0</v>
      </c>
      <c r="S31" s="826">
        <f>'２①②③、３②（再掲）、４②③'!S36</f>
        <v>0</v>
      </c>
      <c r="T31" s="826" t="str">
        <f>'２①②③、３②（再掲）、４②③'!T36</f>
        <v>-</v>
      </c>
      <c r="U31" s="826">
        <f>'２①②③、３②（再掲）、４②③'!U36</f>
        <v>0</v>
      </c>
      <c r="V31" s="826">
        <f>'２①②③、３②（再掲）、４②③'!V36</f>
        <v>0</v>
      </c>
      <c r="W31" s="826" t="str">
        <f>'２①②③、３②（再掲）、４②③'!W36</f>
        <v>-</v>
      </c>
      <c r="X31" s="826">
        <f>'２①②③、３②（再掲）、４②③'!X36</f>
        <v>0</v>
      </c>
      <c r="Y31" s="826" t="e">
        <f>'２①②③、３②（再掲）、４②③'!Y36</f>
        <v>#VALUE!</v>
      </c>
      <c r="Z31" s="826" t="e">
        <f>'２①②③、３②（再掲）、４②③'!Z36</f>
        <v>#VALUE!</v>
      </c>
      <c r="AA31" s="826">
        <f>'２①②③、３②（再掲）、４②③'!AA36</f>
        <v>0</v>
      </c>
      <c r="AB31" s="826">
        <f>'２①②③、３②（再掲）、４②③'!AB36</f>
        <v>0</v>
      </c>
      <c r="AC31" s="826">
        <f>'２①②③、３②（再掲）、４②③'!AC36</f>
        <v>0</v>
      </c>
      <c r="AD31" s="826" t="str">
        <f>'２①②③、３②（再掲）、４②③'!AD36</f>
        <v>-</v>
      </c>
      <c r="AE31" s="828" t="e">
        <f>'２①②③、３②（再掲）、４②③'!AE36</f>
        <v>#VALUE!</v>
      </c>
      <c r="AF31" s="826" t="str">
        <f>'２①②③、３②（再掲）、４②③'!AF36</f>
        <v>***</v>
      </c>
      <c r="AG31" s="829" t="e">
        <f>'２①②③、３②（再掲）、４②③'!AG36</f>
        <v>#VALUE!</v>
      </c>
      <c r="AH31" s="825">
        <f>'２①②③、３②（再掲）、４②③'!AH36</f>
        <v>0</v>
      </c>
      <c r="AI31" s="826">
        <f>'２①②③、３②（再掲）、４②③'!AI36</f>
        <v>0</v>
      </c>
      <c r="AJ31" s="826" t="str">
        <f>'２①②③、３②（再掲）、４②③'!AJ36</f>
        <v>***</v>
      </c>
      <c r="AK31" s="826">
        <f>'２①②③、３②（再掲）、４②③'!AK36</f>
        <v>0</v>
      </c>
      <c r="AL31" s="826">
        <f>'２①②③、３②（再掲）、４②③'!AL36</f>
        <v>0</v>
      </c>
      <c r="AM31" s="826">
        <f>'２①②③、３②（再掲）、４②③'!AM36</f>
        <v>0</v>
      </c>
      <c r="AN31" s="826">
        <f>'２①②③、３②（再掲）、４②③'!AN36</f>
        <v>0</v>
      </c>
      <c r="AO31" s="826">
        <f>'２①②③、３②（再掲）、４②③'!AO36</f>
        <v>0</v>
      </c>
      <c r="AP31" s="827">
        <f>'２①②③、３②（再掲）、４②③'!AP36</f>
        <v>0</v>
      </c>
      <c r="AQ31" s="825">
        <f>'２①②③、３②（再掲）、４②③'!AQ36</f>
        <v>0</v>
      </c>
      <c r="AR31" s="826">
        <f>'２①②③、３②（再掲）、４②③'!AR36</f>
        <v>0</v>
      </c>
      <c r="AS31" s="826" t="str">
        <f>'２①②③、３②（再掲）、４②③'!AS36</f>
        <v>-</v>
      </c>
      <c r="AT31" s="826">
        <f>'２①②③、３②（再掲）、４②③'!AT36</f>
        <v>0</v>
      </c>
      <c r="AU31" s="826">
        <f>'２①②③、３②（再掲）、４②③'!AU36</f>
        <v>0</v>
      </c>
      <c r="AV31" s="827" t="str">
        <f>'２①②③、３②（再掲）、４②③'!AV36</f>
        <v>***</v>
      </c>
      <c r="AW31" s="825">
        <f>'２①②③、３②（再掲）、４②③'!AW36</f>
        <v>0</v>
      </c>
      <c r="AX31" s="826">
        <f>'２①②③、３②（再掲）、４②③'!AX36</f>
        <v>0</v>
      </c>
      <c r="AY31" s="827">
        <f>'２①②③、３②（再掲）、４②③'!AY36</f>
        <v>0</v>
      </c>
      <c r="AZ31" s="830">
        <f>'２①②③、３②（再掲）、４②③'!AZ36</f>
        <v>0</v>
      </c>
      <c r="BA31" s="826">
        <f>'２①②③、３②（再掲）、４②③'!BA36</f>
        <v>0</v>
      </c>
      <c r="BB31" s="831">
        <f>'２①②③、３②（再掲）、４②③'!BB36</f>
        <v>0</v>
      </c>
      <c r="BC31" s="826">
        <f>'２①②③、３②（再掲）、４②③'!BC36</f>
        <v>0</v>
      </c>
      <c r="BD31" s="826">
        <f>'２①②③、３②（再掲）、４②③'!BD36</f>
        <v>0</v>
      </c>
      <c r="BE31" s="826">
        <f>'２①②③、３②（再掲）、４②③'!BE36</f>
        <v>0</v>
      </c>
      <c r="BF31" s="826">
        <f>'２①②③、３②（再掲）、４②③'!BF36</f>
        <v>0</v>
      </c>
      <c r="BG31" s="826">
        <f>'２①②③、３②（再掲）、４②③'!BG36</f>
        <v>0</v>
      </c>
      <c r="BH31" s="826">
        <f>'２①②③、３②（再掲）、４②③'!BH36</f>
        <v>0</v>
      </c>
      <c r="BI31" s="826">
        <f>'２①②③、３②（再掲）、４②③'!BI36</f>
        <v>0</v>
      </c>
      <c r="BJ31" s="826">
        <f>'２①②③、３②（再掲）、４②③'!BJ36</f>
        <v>0</v>
      </c>
      <c r="BK31" s="826" t="str">
        <f>'２①②③、３②（再掲）、４②③'!BK36</f>
        <v>***</v>
      </c>
      <c r="BL31" s="826" t="str">
        <f>'２①②③、３②（再掲）、４②③'!BL36</f>
        <v>***</v>
      </c>
      <c r="BM31" s="826" t="str">
        <f>'２①②③、３②（再掲）、４②③'!BM36</f>
        <v>***</v>
      </c>
      <c r="BN31" s="826" t="str">
        <f>'２①②③、３②（再掲）、４②③'!BN36</f>
        <v>***</v>
      </c>
      <c r="BO31" s="826" t="str">
        <f>'２①②③、３②（再掲）、４②③'!BO36</f>
        <v>***</v>
      </c>
      <c r="BP31" s="826" t="str">
        <f>'２①②③、３②（再掲）、４②③'!BP36</f>
        <v>***</v>
      </c>
      <c r="BQ31" s="826" t="str">
        <f>'２①②③、３②（再掲）、４②③'!BQ36</f>
        <v>***</v>
      </c>
      <c r="BR31" s="826" t="str">
        <f>'２①②③、３②（再掲）、４②③'!BR36</f>
        <v>***</v>
      </c>
      <c r="BS31" s="826" t="str">
        <f>'２①②③、３②（再掲）、４②③'!BS36</f>
        <v>***</v>
      </c>
      <c r="BT31" s="826" t="str">
        <f>'２①②③、３②（再掲）、４②③'!BT36</f>
        <v>***</v>
      </c>
      <c r="BU31" s="826" t="str">
        <f>'２①②③、３②（再掲）、４②③'!BU36</f>
        <v>***</v>
      </c>
      <c r="BV31" s="826">
        <f>'２①②③、３②（再掲）、４②③'!BV36</f>
        <v>0</v>
      </c>
      <c r="BW31" s="826">
        <f>'２①②③、３②（再掲）、４②③'!BW36</f>
        <v>0</v>
      </c>
      <c r="BX31" s="826">
        <f>'２①②③、３②（再掲）、４②③'!BX36</f>
        <v>0</v>
      </c>
      <c r="BY31" s="826" t="e">
        <f>'２①②③、３②（再掲）、４②③'!BY36</f>
        <v>#VALUE!</v>
      </c>
      <c r="BZ31" s="829" t="e">
        <f>'２①②③、３②（再掲）、４②③'!BZ36</f>
        <v>#VALUE!</v>
      </c>
    </row>
    <row r="32" spans="1:78" s="777" customFormat="1" ht="18.75" customHeight="1">
      <c r="A32" s="839">
        <f>'２①②③、３②（再掲）、４②③'!A37</f>
      </c>
      <c r="B32" s="840">
        <f>'２①②③、３②（再掲）、４②③'!B37</f>
      </c>
      <c r="C32" s="840">
        <f>'２①②③、３②（再掲）、４②③'!C37</f>
      </c>
      <c r="D32" s="840">
        <f>'２①②③、３②（再掲）、４②③'!D37</f>
      </c>
      <c r="E32" s="840">
        <f>'２①②③、３②（再掲）、４②③'!E37</f>
      </c>
      <c r="F32" s="840">
        <f>'２①②③、３②（再掲）、４②③'!F37</f>
        <v>0</v>
      </c>
      <c r="G32" s="840">
        <f>'２①②③、３②（再掲）、４②③'!G37</f>
        <v>0</v>
      </c>
      <c r="H32" s="840">
        <f>'２①②③、３②（再掲）、４②③'!H37</f>
        <v>0</v>
      </c>
      <c r="I32" s="841" t="str">
        <f>'２①②③、３②（再掲）、４②③'!I37</f>
        <v>非適</v>
      </c>
      <c r="J32" s="825">
        <f>'２①②③、３②（再掲）、４②③'!J37</f>
        <v>0</v>
      </c>
      <c r="K32" s="826">
        <f>'２①②③、３②（再掲）、４②③'!K37</f>
        <v>0</v>
      </c>
      <c r="L32" s="826">
        <f>'２①②③、３②（再掲）、４②③'!L37</f>
        <v>0</v>
      </c>
      <c r="M32" s="826">
        <f>'２①②③、３②（再掲）、４②③'!M37</f>
        <v>0</v>
      </c>
      <c r="N32" s="826">
        <f>'２①②③、３②（再掲）、４②③'!N37</f>
        <v>0</v>
      </c>
      <c r="O32" s="826">
        <f>'２①②③、３②（再掲）、４②③'!O37</f>
        <v>0</v>
      </c>
      <c r="P32" s="826">
        <f>'２①②③、３②（再掲）、４②③'!P37</f>
        <v>0</v>
      </c>
      <c r="Q32" s="826">
        <f>'２①②③、３②（再掲）、４②③'!Q37</f>
        <v>0</v>
      </c>
      <c r="R32" s="826">
        <f>'２①②③、３②（再掲）、４②③'!R37</f>
        <v>0</v>
      </c>
      <c r="S32" s="826">
        <f>'２①②③、３②（再掲）、４②③'!S37</f>
        <v>0</v>
      </c>
      <c r="T32" s="826" t="str">
        <f>'２①②③、３②（再掲）、４②③'!T37</f>
        <v>-</v>
      </c>
      <c r="U32" s="826">
        <f>'２①②③、３②（再掲）、４②③'!U37</f>
        <v>0</v>
      </c>
      <c r="V32" s="826">
        <f>'２①②③、３②（再掲）、４②③'!V37</f>
        <v>0</v>
      </c>
      <c r="W32" s="826" t="str">
        <f>'２①②③、３②（再掲）、４②③'!W37</f>
        <v>-</v>
      </c>
      <c r="X32" s="826">
        <f>'２①②③、３②（再掲）、４②③'!X37</f>
        <v>0</v>
      </c>
      <c r="Y32" s="826" t="e">
        <f>'２①②③、３②（再掲）、４②③'!Y37</f>
        <v>#VALUE!</v>
      </c>
      <c r="Z32" s="826" t="e">
        <f>'２①②③、３②（再掲）、４②③'!Z37</f>
        <v>#VALUE!</v>
      </c>
      <c r="AA32" s="826">
        <f>'２①②③、３②（再掲）、４②③'!AA37</f>
        <v>0</v>
      </c>
      <c r="AB32" s="826">
        <f>'２①②③、３②（再掲）、４②③'!AB37</f>
        <v>0</v>
      </c>
      <c r="AC32" s="826">
        <f>'２①②③、３②（再掲）、４②③'!AC37</f>
        <v>0</v>
      </c>
      <c r="AD32" s="826" t="str">
        <f>'２①②③、３②（再掲）、４②③'!AD37</f>
        <v>-</v>
      </c>
      <c r="AE32" s="828" t="e">
        <f>'２①②③、３②（再掲）、４②③'!AE37</f>
        <v>#VALUE!</v>
      </c>
      <c r="AF32" s="826" t="str">
        <f>'２①②③、３②（再掲）、４②③'!AF37</f>
        <v>***</v>
      </c>
      <c r="AG32" s="829" t="e">
        <f>'２①②③、３②（再掲）、４②③'!AG37</f>
        <v>#VALUE!</v>
      </c>
      <c r="AH32" s="825">
        <f>'２①②③、３②（再掲）、４②③'!AH37</f>
        <v>0</v>
      </c>
      <c r="AI32" s="826">
        <f>'２①②③、３②（再掲）、４②③'!AI37</f>
        <v>0</v>
      </c>
      <c r="AJ32" s="826" t="str">
        <f>'２①②③、３②（再掲）、４②③'!AJ37</f>
        <v>***</v>
      </c>
      <c r="AK32" s="826">
        <f>'２①②③、３②（再掲）、４②③'!AK37</f>
        <v>0</v>
      </c>
      <c r="AL32" s="826">
        <f>'２①②③、３②（再掲）、４②③'!AL37</f>
        <v>0</v>
      </c>
      <c r="AM32" s="826">
        <f>'２①②③、３②（再掲）、４②③'!AM37</f>
        <v>0</v>
      </c>
      <c r="AN32" s="826">
        <f>'２①②③、３②（再掲）、４②③'!AN37</f>
        <v>0</v>
      </c>
      <c r="AO32" s="826">
        <f>'２①②③、３②（再掲）、４②③'!AO37</f>
        <v>0</v>
      </c>
      <c r="AP32" s="827">
        <f>'２①②③、３②（再掲）、４②③'!AP37</f>
        <v>0</v>
      </c>
      <c r="AQ32" s="825">
        <f>'２①②③、３②（再掲）、４②③'!AQ37</f>
        <v>0</v>
      </c>
      <c r="AR32" s="826">
        <f>'２①②③、３②（再掲）、４②③'!AR37</f>
        <v>0</v>
      </c>
      <c r="AS32" s="826" t="str">
        <f>'２①②③、３②（再掲）、４②③'!AS37</f>
        <v>-</v>
      </c>
      <c r="AT32" s="826">
        <f>'２①②③、３②（再掲）、４②③'!AT37</f>
        <v>0</v>
      </c>
      <c r="AU32" s="826">
        <f>'２①②③、３②（再掲）、４②③'!AU37</f>
        <v>0</v>
      </c>
      <c r="AV32" s="827" t="str">
        <f>'２①②③、３②（再掲）、４②③'!AV37</f>
        <v>***</v>
      </c>
      <c r="AW32" s="825">
        <f>'２①②③、３②（再掲）、４②③'!AW37</f>
        <v>0</v>
      </c>
      <c r="AX32" s="826">
        <f>'２①②③、３②（再掲）、４②③'!AX37</f>
        <v>0</v>
      </c>
      <c r="AY32" s="827">
        <f>'２①②③、３②（再掲）、４②③'!AY37</f>
        <v>0</v>
      </c>
      <c r="AZ32" s="830">
        <f>'２①②③、３②（再掲）、４②③'!AZ37</f>
        <v>0</v>
      </c>
      <c r="BA32" s="826">
        <f>'２①②③、３②（再掲）、４②③'!BA37</f>
        <v>0</v>
      </c>
      <c r="BB32" s="831">
        <f>'２①②③、３②（再掲）、４②③'!BB37</f>
        <v>0</v>
      </c>
      <c r="BC32" s="826">
        <f>'２①②③、３②（再掲）、４②③'!BC37</f>
        <v>0</v>
      </c>
      <c r="BD32" s="826">
        <f>'２①②③、３②（再掲）、４②③'!BD37</f>
        <v>0</v>
      </c>
      <c r="BE32" s="826">
        <f>'２①②③、３②（再掲）、４②③'!BE37</f>
        <v>0</v>
      </c>
      <c r="BF32" s="826">
        <f>'２①②③、３②（再掲）、４②③'!BF37</f>
        <v>0</v>
      </c>
      <c r="BG32" s="826">
        <f>'２①②③、３②（再掲）、４②③'!BG37</f>
        <v>0</v>
      </c>
      <c r="BH32" s="826">
        <f>'２①②③、３②（再掲）、４②③'!BH37</f>
        <v>0</v>
      </c>
      <c r="BI32" s="826">
        <f>'２①②③、３②（再掲）、４②③'!BI37</f>
        <v>0</v>
      </c>
      <c r="BJ32" s="826">
        <f>'２①②③、３②（再掲）、４②③'!BJ37</f>
        <v>0</v>
      </c>
      <c r="BK32" s="826" t="str">
        <f>'２①②③、３②（再掲）、４②③'!BK37</f>
        <v>***</v>
      </c>
      <c r="BL32" s="826" t="str">
        <f>'２①②③、３②（再掲）、４②③'!BL37</f>
        <v>***</v>
      </c>
      <c r="BM32" s="826" t="str">
        <f>'２①②③、３②（再掲）、４②③'!BM37</f>
        <v>***</v>
      </c>
      <c r="BN32" s="826" t="str">
        <f>'２①②③、３②（再掲）、４②③'!BN37</f>
        <v>***</v>
      </c>
      <c r="BO32" s="826" t="str">
        <f>'２①②③、３②（再掲）、４②③'!BO37</f>
        <v>***</v>
      </c>
      <c r="BP32" s="826" t="str">
        <f>'２①②③、３②（再掲）、４②③'!BP37</f>
        <v>***</v>
      </c>
      <c r="BQ32" s="826" t="str">
        <f>'２①②③、３②（再掲）、４②③'!BQ37</f>
        <v>***</v>
      </c>
      <c r="BR32" s="826" t="str">
        <f>'２①②③、３②（再掲）、４②③'!BR37</f>
        <v>***</v>
      </c>
      <c r="BS32" s="826" t="str">
        <f>'２①②③、３②（再掲）、４②③'!BS37</f>
        <v>***</v>
      </c>
      <c r="BT32" s="826" t="str">
        <f>'２①②③、３②（再掲）、４②③'!BT37</f>
        <v>***</v>
      </c>
      <c r="BU32" s="826" t="str">
        <f>'２①②③、３②（再掲）、４②③'!BU37</f>
        <v>***</v>
      </c>
      <c r="BV32" s="826">
        <f>'２①②③、３②（再掲）、４②③'!BV37</f>
        <v>0</v>
      </c>
      <c r="BW32" s="826">
        <f>'２①②③、３②（再掲）、４②③'!BW37</f>
        <v>0</v>
      </c>
      <c r="BX32" s="826">
        <f>'２①②③、３②（再掲）、４②③'!BX37</f>
        <v>0</v>
      </c>
      <c r="BY32" s="826" t="e">
        <f>'２①②③、３②（再掲）、４②③'!BY37</f>
        <v>#VALUE!</v>
      </c>
      <c r="BZ32" s="829" t="e">
        <f>'２①②③、３②（再掲）、４②③'!BZ37</f>
        <v>#VALUE!</v>
      </c>
    </row>
    <row r="33" spans="1:78" s="777" customFormat="1" ht="18.75" customHeight="1">
      <c r="A33" s="839">
        <f>'２①②③、３②（再掲）、４②③'!A38</f>
      </c>
      <c r="B33" s="840">
        <f>'２①②③、３②（再掲）、４②③'!B38</f>
      </c>
      <c r="C33" s="840">
        <f>'２①②③、３②（再掲）、４②③'!C38</f>
      </c>
      <c r="D33" s="840">
        <f>'２①②③、３②（再掲）、４②③'!D38</f>
      </c>
      <c r="E33" s="840">
        <f>'２①②③、３②（再掲）、４②③'!E38</f>
      </c>
      <c r="F33" s="840">
        <f>'２①②③、３②（再掲）、４②③'!F38</f>
        <v>0</v>
      </c>
      <c r="G33" s="840">
        <f>'２①②③、３②（再掲）、４②③'!G38</f>
        <v>0</v>
      </c>
      <c r="H33" s="840">
        <f>'２①②③、３②（再掲）、４②③'!H38</f>
        <v>0</v>
      </c>
      <c r="I33" s="841" t="str">
        <f>'２①②③、３②（再掲）、４②③'!I38</f>
        <v>非適</v>
      </c>
      <c r="J33" s="825">
        <f>'２①②③、３②（再掲）、４②③'!J38</f>
        <v>0</v>
      </c>
      <c r="K33" s="826">
        <f>'２①②③、３②（再掲）、４②③'!K38</f>
        <v>0</v>
      </c>
      <c r="L33" s="826">
        <f>'２①②③、３②（再掲）、４②③'!L38</f>
        <v>0</v>
      </c>
      <c r="M33" s="826">
        <f>'２①②③、３②（再掲）、４②③'!M38</f>
        <v>0</v>
      </c>
      <c r="N33" s="826">
        <f>'２①②③、３②（再掲）、４②③'!N38</f>
        <v>0</v>
      </c>
      <c r="O33" s="826">
        <f>'２①②③、３②（再掲）、４②③'!O38</f>
        <v>0</v>
      </c>
      <c r="P33" s="826">
        <f>'２①②③、３②（再掲）、４②③'!P38</f>
        <v>0</v>
      </c>
      <c r="Q33" s="826">
        <f>'２①②③、３②（再掲）、４②③'!Q38</f>
        <v>0</v>
      </c>
      <c r="R33" s="826">
        <f>'２①②③、３②（再掲）、４②③'!R38</f>
        <v>0</v>
      </c>
      <c r="S33" s="826">
        <f>'２①②③、３②（再掲）、４②③'!S38</f>
        <v>0</v>
      </c>
      <c r="T33" s="826" t="str">
        <f>'２①②③、３②（再掲）、４②③'!T38</f>
        <v>-</v>
      </c>
      <c r="U33" s="826">
        <f>'２①②③、３②（再掲）、４②③'!U38</f>
        <v>0</v>
      </c>
      <c r="V33" s="826">
        <f>'２①②③、３②（再掲）、４②③'!V38</f>
        <v>0</v>
      </c>
      <c r="W33" s="826" t="str">
        <f>'２①②③、３②（再掲）、４②③'!W38</f>
        <v>-</v>
      </c>
      <c r="X33" s="826">
        <f>'２①②③、３②（再掲）、４②③'!X38</f>
        <v>0</v>
      </c>
      <c r="Y33" s="826" t="e">
        <f>'２①②③、３②（再掲）、４②③'!Y38</f>
        <v>#VALUE!</v>
      </c>
      <c r="Z33" s="826" t="e">
        <f>'２①②③、３②（再掲）、４②③'!Z38</f>
        <v>#VALUE!</v>
      </c>
      <c r="AA33" s="826">
        <f>'２①②③、３②（再掲）、４②③'!AA38</f>
        <v>0</v>
      </c>
      <c r="AB33" s="826">
        <f>'２①②③、３②（再掲）、４②③'!AB38</f>
        <v>0</v>
      </c>
      <c r="AC33" s="826">
        <f>'２①②③、３②（再掲）、４②③'!AC38</f>
        <v>0</v>
      </c>
      <c r="AD33" s="826" t="str">
        <f>'２①②③、３②（再掲）、４②③'!AD38</f>
        <v>-</v>
      </c>
      <c r="AE33" s="828" t="e">
        <f>'２①②③、３②（再掲）、４②③'!AE38</f>
        <v>#VALUE!</v>
      </c>
      <c r="AF33" s="826" t="str">
        <f>'２①②③、３②（再掲）、４②③'!AF38</f>
        <v>***</v>
      </c>
      <c r="AG33" s="829" t="e">
        <f>'２①②③、３②（再掲）、４②③'!AG38</f>
        <v>#VALUE!</v>
      </c>
      <c r="AH33" s="825">
        <f>'２①②③、３②（再掲）、４②③'!AH38</f>
        <v>0</v>
      </c>
      <c r="AI33" s="826">
        <f>'２①②③、３②（再掲）、４②③'!AI38</f>
        <v>0</v>
      </c>
      <c r="AJ33" s="826" t="str">
        <f>'２①②③、３②（再掲）、４②③'!AJ38</f>
        <v>***</v>
      </c>
      <c r="AK33" s="826">
        <f>'２①②③、３②（再掲）、４②③'!AK38</f>
        <v>0</v>
      </c>
      <c r="AL33" s="826">
        <f>'２①②③、３②（再掲）、４②③'!AL38</f>
        <v>0</v>
      </c>
      <c r="AM33" s="826">
        <f>'２①②③、３②（再掲）、４②③'!AM38</f>
        <v>0</v>
      </c>
      <c r="AN33" s="826">
        <f>'２①②③、３②（再掲）、４②③'!AN38</f>
        <v>0</v>
      </c>
      <c r="AO33" s="826">
        <f>'２①②③、３②（再掲）、４②③'!AO38</f>
        <v>0</v>
      </c>
      <c r="AP33" s="827">
        <f>'２①②③、３②（再掲）、４②③'!AP38</f>
        <v>0</v>
      </c>
      <c r="AQ33" s="825">
        <f>'２①②③、３②（再掲）、４②③'!AQ38</f>
        <v>0</v>
      </c>
      <c r="AR33" s="826">
        <f>'２①②③、３②（再掲）、４②③'!AR38</f>
        <v>0</v>
      </c>
      <c r="AS33" s="826" t="str">
        <f>'２①②③、３②（再掲）、４②③'!AS38</f>
        <v>-</v>
      </c>
      <c r="AT33" s="826">
        <f>'２①②③、３②（再掲）、４②③'!AT38</f>
        <v>0</v>
      </c>
      <c r="AU33" s="826">
        <f>'２①②③、３②（再掲）、４②③'!AU38</f>
        <v>0</v>
      </c>
      <c r="AV33" s="827" t="str">
        <f>'２①②③、３②（再掲）、４②③'!AV38</f>
        <v>***</v>
      </c>
      <c r="AW33" s="825">
        <f>'２①②③、３②（再掲）、４②③'!AW38</f>
        <v>0</v>
      </c>
      <c r="AX33" s="826">
        <f>'２①②③、３②（再掲）、４②③'!AX38</f>
        <v>0</v>
      </c>
      <c r="AY33" s="827">
        <f>'２①②③、３②（再掲）、４②③'!AY38</f>
        <v>0</v>
      </c>
      <c r="AZ33" s="830">
        <f>'２①②③、３②（再掲）、４②③'!AZ38</f>
        <v>0</v>
      </c>
      <c r="BA33" s="826">
        <f>'２①②③、３②（再掲）、４②③'!BA38</f>
        <v>0</v>
      </c>
      <c r="BB33" s="831">
        <f>'２①②③、３②（再掲）、４②③'!BB38</f>
        <v>0</v>
      </c>
      <c r="BC33" s="826">
        <f>'２①②③、３②（再掲）、４②③'!BC38</f>
        <v>0</v>
      </c>
      <c r="BD33" s="826">
        <f>'２①②③、３②（再掲）、４②③'!BD38</f>
        <v>0</v>
      </c>
      <c r="BE33" s="826">
        <f>'２①②③、３②（再掲）、４②③'!BE38</f>
        <v>0</v>
      </c>
      <c r="BF33" s="826">
        <f>'２①②③、３②（再掲）、４②③'!BF38</f>
        <v>0</v>
      </c>
      <c r="BG33" s="826">
        <f>'２①②③、３②（再掲）、４②③'!BG38</f>
        <v>0</v>
      </c>
      <c r="BH33" s="826">
        <f>'２①②③、３②（再掲）、４②③'!BH38</f>
        <v>0</v>
      </c>
      <c r="BI33" s="826">
        <f>'２①②③、３②（再掲）、４②③'!BI38</f>
        <v>0</v>
      </c>
      <c r="BJ33" s="826">
        <f>'２①②③、３②（再掲）、４②③'!BJ38</f>
        <v>0</v>
      </c>
      <c r="BK33" s="826" t="str">
        <f>'２①②③、３②（再掲）、４②③'!BK38</f>
        <v>***</v>
      </c>
      <c r="BL33" s="826" t="str">
        <f>'２①②③、３②（再掲）、４②③'!BL38</f>
        <v>***</v>
      </c>
      <c r="BM33" s="826" t="str">
        <f>'２①②③、３②（再掲）、４②③'!BM38</f>
        <v>***</v>
      </c>
      <c r="BN33" s="826" t="str">
        <f>'２①②③、３②（再掲）、４②③'!BN38</f>
        <v>***</v>
      </c>
      <c r="BO33" s="826" t="str">
        <f>'２①②③、３②（再掲）、４②③'!BO38</f>
        <v>***</v>
      </c>
      <c r="BP33" s="826" t="str">
        <f>'２①②③、３②（再掲）、４②③'!BP38</f>
        <v>***</v>
      </c>
      <c r="BQ33" s="826" t="str">
        <f>'２①②③、３②（再掲）、４②③'!BQ38</f>
        <v>***</v>
      </c>
      <c r="BR33" s="826" t="str">
        <f>'２①②③、３②（再掲）、４②③'!BR38</f>
        <v>***</v>
      </c>
      <c r="BS33" s="826" t="str">
        <f>'２①②③、３②（再掲）、４②③'!BS38</f>
        <v>***</v>
      </c>
      <c r="BT33" s="826" t="str">
        <f>'２①②③、３②（再掲）、４②③'!BT38</f>
        <v>***</v>
      </c>
      <c r="BU33" s="826" t="str">
        <f>'２①②③、３②（再掲）、４②③'!BU38</f>
        <v>***</v>
      </c>
      <c r="BV33" s="826">
        <f>'２①②③、３②（再掲）、４②③'!BV38</f>
        <v>0</v>
      </c>
      <c r="BW33" s="826">
        <f>'２①②③、３②（再掲）、４②③'!BW38</f>
        <v>0</v>
      </c>
      <c r="BX33" s="826">
        <f>'２①②③、３②（再掲）、４②③'!BX38</f>
        <v>0</v>
      </c>
      <c r="BY33" s="826" t="e">
        <f>'２①②③、３②（再掲）、４②③'!BY38</f>
        <v>#VALUE!</v>
      </c>
      <c r="BZ33" s="829" t="e">
        <f>'２①②③、３②（再掲）、４②③'!BZ38</f>
        <v>#VALUE!</v>
      </c>
    </row>
    <row r="34" spans="1:78" s="777" customFormat="1" ht="18.75" customHeight="1">
      <c r="A34" s="839">
        <f>'２①②③、３②（再掲）、４②③'!A39</f>
      </c>
      <c r="B34" s="840">
        <f>'２①②③、３②（再掲）、４②③'!B39</f>
      </c>
      <c r="C34" s="840">
        <f>'２①②③、３②（再掲）、４②③'!C39</f>
      </c>
      <c r="D34" s="840">
        <f>'２①②③、３②（再掲）、４②③'!D39</f>
      </c>
      <c r="E34" s="840">
        <f>'２①②③、３②（再掲）、４②③'!E39</f>
      </c>
      <c r="F34" s="840">
        <f>'２①②③、３②（再掲）、４②③'!F39</f>
        <v>0</v>
      </c>
      <c r="G34" s="840">
        <f>'２①②③、３②（再掲）、４②③'!G39</f>
        <v>0</v>
      </c>
      <c r="H34" s="840">
        <f>'２①②③、３②（再掲）、４②③'!H39</f>
        <v>0</v>
      </c>
      <c r="I34" s="841" t="str">
        <f>'２①②③、３②（再掲）、４②③'!I39</f>
        <v>非適</v>
      </c>
      <c r="J34" s="825">
        <f>'２①②③、３②（再掲）、４②③'!J39</f>
        <v>0</v>
      </c>
      <c r="K34" s="826">
        <f>'２①②③、３②（再掲）、４②③'!K39</f>
        <v>0</v>
      </c>
      <c r="L34" s="826">
        <f>'２①②③、３②（再掲）、４②③'!L39</f>
        <v>0</v>
      </c>
      <c r="M34" s="826">
        <f>'２①②③、３②（再掲）、４②③'!M39</f>
        <v>0</v>
      </c>
      <c r="N34" s="826">
        <f>'２①②③、３②（再掲）、４②③'!N39</f>
        <v>0</v>
      </c>
      <c r="O34" s="826">
        <f>'２①②③、３②（再掲）、４②③'!O39</f>
        <v>0</v>
      </c>
      <c r="P34" s="826">
        <f>'２①②③、３②（再掲）、４②③'!P39</f>
        <v>0</v>
      </c>
      <c r="Q34" s="826">
        <f>'２①②③、３②（再掲）、４②③'!Q39</f>
        <v>0</v>
      </c>
      <c r="R34" s="826">
        <f>'２①②③、３②（再掲）、４②③'!R39</f>
        <v>0</v>
      </c>
      <c r="S34" s="826">
        <f>'２①②③、３②（再掲）、４②③'!S39</f>
        <v>0</v>
      </c>
      <c r="T34" s="826" t="str">
        <f>'２①②③、３②（再掲）、４②③'!T39</f>
        <v>-</v>
      </c>
      <c r="U34" s="826">
        <f>'２①②③、３②（再掲）、４②③'!U39</f>
        <v>0</v>
      </c>
      <c r="V34" s="826">
        <f>'２①②③、３②（再掲）、４②③'!V39</f>
        <v>0</v>
      </c>
      <c r="W34" s="826" t="str">
        <f>'２①②③、３②（再掲）、４②③'!W39</f>
        <v>-</v>
      </c>
      <c r="X34" s="826">
        <f>'２①②③、３②（再掲）、４②③'!X39</f>
        <v>0</v>
      </c>
      <c r="Y34" s="826" t="e">
        <f>'２①②③、３②（再掲）、４②③'!Y39</f>
        <v>#VALUE!</v>
      </c>
      <c r="Z34" s="826" t="e">
        <f>'２①②③、３②（再掲）、４②③'!Z39</f>
        <v>#VALUE!</v>
      </c>
      <c r="AA34" s="826">
        <f>'２①②③、３②（再掲）、４②③'!AA39</f>
        <v>0</v>
      </c>
      <c r="AB34" s="826">
        <f>'２①②③、３②（再掲）、４②③'!AB39</f>
        <v>0</v>
      </c>
      <c r="AC34" s="826">
        <f>'２①②③、３②（再掲）、４②③'!AC39</f>
        <v>0</v>
      </c>
      <c r="AD34" s="826" t="str">
        <f>'２①②③、３②（再掲）、４②③'!AD39</f>
        <v>-</v>
      </c>
      <c r="AE34" s="828" t="e">
        <f>'２①②③、３②（再掲）、４②③'!AE39</f>
        <v>#VALUE!</v>
      </c>
      <c r="AF34" s="826" t="str">
        <f>'２①②③、３②（再掲）、４②③'!AF39</f>
        <v>***</v>
      </c>
      <c r="AG34" s="829" t="e">
        <f>'２①②③、３②（再掲）、４②③'!AG39</f>
        <v>#VALUE!</v>
      </c>
      <c r="AH34" s="825">
        <f>'２①②③、３②（再掲）、４②③'!AH39</f>
        <v>0</v>
      </c>
      <c r="AI34" s="826">
        <f>'２①②③、３②（再掲）、４②③'!AI39</f>
        <v>0</v>
      </c>
      <c r="AJ34" s="826" t="str">
        <f>'２①②③、３②（再掲）、４②③'!AJ39</f>
        <v>***</v>
      </c>
      <c r="AK34" s="826">
        <f>'２①②③、３②（再掲）、４②③'!AK39</f>
        <v>0</v>
      </c>
      <c r="AL34" s="826">
        <f>'２①②③、３②（再掲）、４②③'!AL39</f>
        <v>0</v>
      </c>
      <c r="AM34" s="826">
        <f>'２①②③、３②（再掲）、４②③'!AM39</f>
        <v>0</v>
      </c>
      <c r="AN34" s="826">
        <f>'２①②③、３②（再掲）、４②③'!AN39</f>
        <v>0</v>
      </c>
      <c r="AO34" s="826">
        <f>'２①②③、３②（再掲）、４②③'!AO39</f>
        <v>0</v>
      </c>
      <c r="AP34" s="827">
        <f>'２①②③、３②（再掲）、４②③'!AP39</f>
        <v>0</v>
      </c>
      <c r="AQ34" s="825">
        <f>'２①②③、３②（再掲）、４②③'!AQ39</f>
        <v>0</v>
      </c>
      <c r="AR34" s="826">
        <f>'２①②③、３②（再掲）、４②③'!AR39</f>
        <v>0</v>
      </c>
      <c r="AS34" s="826" t="str">
        <f>'２①②③、３②（再掲）、４②③'!AS39</f>
        <v>-</v>
      </c>
      <c r="AT34" s="826">
        <f>'２①②③、３②（再掲）、４②③'!AT39</f>
        <v>0</v>
      </c>
      <c r="AU34" s="826">
        <f>'２①②③、３②（再掲）、４②③'!AU39</f>
        <v>0</v>
      </c>
      <c r="AV34" s="827" t="str">
        <f>'２①②③、３②（再掲）、４②③'!AV39</f>
        <v>***</v>
      </c>
      <c r="AW34" s="825">
        <f>'２①②③、３②（再掲）、４②③'!AW39</f>
        <v>0</v>
      </c>
      <c r="AX34" s="826">
        <f>'２①②③、３②（再掲）、４②③'!AX39</f>
        <v>0</v>
      </c>
      <c r="AY34" s="827">
        <f>'２①②③、３②（再掲）、４②③'!AY39</f>
        <v>0</v>
      </c>
      <c r="AZ34" s="830">
        <f>'２①②③、３②（再掲）、４②③'!AZ39</f>
        <v>0</v>
      </c>
      <c r="BA34" s="826">
        <f>'２①②③、３②（再掲）、４②③'!BA39</f>
        <v>0</v>
      </c>
      <c r="BB34" s="831">
        <f>'２①②③、３②（再掲）、４②③'!BB39</f>
        <v>0</v>
      </c>
      <c r="BC34" s="826">
        <f>'２①②③、３②（再掲）、４②③'!BC39</f>
        <v>0</v>
      </c>
      <c r="BD34" s="826">
        <f>'２①②③、３②（再掲）、４②③'!BD39</f>
        <v>0</v>
      </c>
      <c r="BE34" s="826">
        <f>'２①②③、３②（再掲）、４②③'!BE39</f>
        <v>0</v>
      </c>
      <c r="BF34" s="826">
        <f>'２①②③、３②（再掲）、４②③'!BF39</f>
        <v>0</v>
      </c>
      <c r="BG34" s="826">
        <f>'２①②③、３②（再掲）、４②③'!BG39</f>
        <v>0</v>
      </c>
      <c r="BH34" s="826">
        <f>'２①②③、３②（再掲）、４②③'!BH39</f>
        <v>0</v>
      </c>
      <c r="BI34" s="826">
        <f>'２①②③、３②（再掲）、４②③'!BI39</f>
        <v>0</v>
      </c>
      <c r="BJ34" s="826">
        <f>'２①②③、３②（再掲）、４②③'!BJ39</f>
        <v>0</v>
      </c>
      <c r="BK34" s="826" t="str">
        <f>'２①②③、３②（再掲）、４②③'!BK39</f>
        <v>***</v>
      </c>
      <c r="BL34" s="826" t="str">
        <f>'２①②③、３②（再掲）、４②③'!BL39</f>
        <v>***</v>
      </c>
      <c r="BM34" s="826" t="str">
        <f>'２①②③、３②（再掲）、４②③'!BM39</f>
        <v>***</v>
      </c>
      <c r="BN34" s="826" t="str">
        <f>'２①②③、３②（再掲）、４②③'!BN39</f>
        <v>***</v>
      </c>
      <c r="BO34" s="826" t="str">
        <f>'２①②③、３②（再掲）、４②③'!BO39</f>
        <v>***</v>
      </c>
      <c r="BP34" s="826" t="str">
        <f>'２①②③、３②（再掲）、４②③'!BP39</f>
        <v>***</v>
      </c>
      <c r="BQ34" s="826" t="str">
        <f>'２①②③、３②（再掲）、４②③'!BQ39</f>
        <v>***</v>
      </c>
      <c r="BR34" s="826" t="str">
        <f>'２①②③、３②（再掲）、４②③'!BR39</f>
        <v>***</v>
      </c>
      <c r="BS34" s="826" t="str">
        <f>'２①②③、３②（再掲）、４②③'!BS39</f>
        <v>***</v>
      </c>
      <c r="BT34" s="826" t="str">
        <f>'２①②③、３②（再掲）、４②③'!BT39</f>
        <v>***</v>
      </c>
      <c r="BU34" s="826" t="str">
        <f>'２①②③、３②（再掲）、４②③'!BU39</f>
        <v>***</v>
      </c>
      <c r="BV34" s="826">
        <f>'２①②③、３②（再掲）、４②③'!BV39</f>
        <v>0</v>
      </c>
      <c r="BW34" s="826">
        <f>'２①②③、３②（再掲）、４②③'!BW39</f>
        <v>0</v>
      </c>
      <c r="BX34" s="826">
        <f>'２①②③、３②（再掲）、４②③'!BX39</f>
        <v>0</v>
      </c>
      <c r="BY34" s="826" t="e">
        <f>'２①②③、３②（再掲）、４②③'!BY39</f>
        <v>#VALUE!</v>
      </c>
      <c r="BZ34" s="829" t="e">
        <f>'２①②③、３②（再掲）、４②③'!BZ39</f>
        <v>#VALUE!</v>
      </c>
    </row>
    <row r="35" spans="1:78" s="777" customFormat="1" ht="18.75" customHeight="1">
      <c r="A35" s="839">
        <f>'２①②③、３②（再掲）、４②③'!A40</f>
      </c>
      <c r="B35" s="840">
        <f>'２①②③、３②（再掲）、４②③'!B40</f>
      </c>
      <c r="C35" s="840">
        <f>'２①②③、３②（再掲）、４②③'!C40</f>
      </c>
      <c r="D35" s="840">
        <f>'２①②③、３②（再掲）、４②③'!D40</f>
      </c>
      <c r="E35" s="840">
        <f>'２①②③、３②（再掲）、４②③'!E40</f>
      </c>
      <c r="F35" s="840">
        <f>'２①②③、３②（再掲）、４②③'!F40</f>
        <v>0</v>
      </c>
      <c r="G35" s="840">
        <f>'２①②③、３②（再掲）、４②③'!G40</f>
        <v>0</v>
      </c>
      <c r="H35" s="840">
        <f>'２①②③、３②（再掲）、４②③'!H40</f>
        <v>0</v>
      </c>
      <c r="I35" s="841" t="str">
        <f>'２①②③、３②（再掲）、４②③'!I40</f>
        <v>非適</v>
      </c>
      <c r="J35" s="825">
        <f>'２①②③、３②（再掲）、４②③'!J40</f>
        <v>0</v>
      </c>
      <c r="K35" s="826">
        <f>'２①②③、３②（再掲）、４②③'!K40</f>
        <v>0</v>
      </c>
      <c r="L35" s="826">
        <f>'２①②③、３②（再掲）、４②③'!L40</f>
        <v>0</v>
      </c>
      <c r="M35" s="826">
        <f>'２①②③、３②（再掲）、４②③'!M40</f>
        <v>0</v>
      </c>
      <c r="N35" s="826">
        <f>'２①②③、３②（再掲）、４②③'!N40</f>
        <v>0</v>
      </c>
      <c r="O35" s="826">
        <f>'２①②③、３②（再掲）、４②③'!O40</f>
        <v>0</v>
      </c>
      <c r="P35" s="826">
        <f>'２①②③、３②（再掲）、４②③'!P40</f>
        <v>0</v>
      </c>
      <c r="Q35" s="826">
        <f>'２①②③、３②（再掲）、４②③'!Q40</f>
        <v>0</v>
      </c>
      <c r="R35" s="826">
        <f>'２①②③、３②（再掲）、４②③'!R40</f>
        <v>0</v>
      </c>
      <c r="S35" s="826">
        <f>'２①②③、３②（再掲）、４②③'!S40</f>
        <v>0</v>
      </c>
      <c r="T35" s="826" t="str">
        <f>'２①②③、３②（再掲）、４②③'!T40</f>
        <v>-</v>
      </c>
      <c r="U35" s="826">
        <f>'２①②③、３②（再掲）、４②③'!U40</f>
        <v>0</v>
      </c>
      <c r="V35" s="826">
        <f>'２①②③、３②（再掲）、４②③'!V40</f>
        <v>0</v>
      </c>
      <c r="W35" s="826" t="str">
        <f>'２①②③、３②（再掲）、４②③'!W40</f>
        <v>-</v>
      </c>
      <c r="X35" s="826">
        <f>'２①②③、３②（再掲）、４②③'!X40</f>
        <v>0</v>
      </c>
      <c r="Y35" s="826" t="e">
        <f>'２①②③、３②（再掲）、４②③'!Y40</f>
        <v>#VALUE!</v>
      </c>
      <c r="Z35" s="826" t="e">
        <f>'２①②③、３②（再掲）、４②③'!Z40</f>
        <v>#VALUE!</v>
      </c>
      <c r="AA35" s="826">
        <f>'２①②③、３②（再掲）、４②③'!AA40</f>
        <v>0</v>
      </c>
      <c r="AB35" s="826">
        <f>'２①②③、３②（再掲）、４②③'!AB40</f>
        <v>0</v>
      </c>
      <c r="AC35" s="826">
        <f>'２①②③、３②（再掲）、４②③'!AC40</f>
        <v>0</v>
      </c>
      <c r="AD35" s="826" t="str">
        <f>'２①②③、３②（再掲）、４②③'!AD40</f>
        <v>-</v>
      </c>
      <c r="AE35" s="828" t="e">
        <f>'２①②③、３②（再掲）、４②③'!AE40</f>
        <v>#VALUE!</v>
      </c>
      <c r="AF35" s="826" t="str">
        <f>'２①②③、３②（再掲）、４②③'!AF40</f>
        <v>***</v>
      </c>
      <c r="AG35" s="829" t="e">
        <f>'２①②③、３②（再掲）、４②③'!AG40</f>
        <v>#VALUE!</v>
      </c>
      <c r="AH35" s="825">
        <f>'２①②③、３②（再掲）、４②③'!AH40</f>
        <v>0</v>
      </c>
      <c r="AI35" s="826">
        <f>'２①②③、３②（再掲）、４②③'!AI40</f>
        <v>0</v>
      </c>
      <c r="AJ35" s="826" t="str">
        <f>'２①②③、３②（再掲）、４②③'!AJ40</f>
        <v>***</v>
      </c>
      <c r="AK35" s="826">
        <f>'２①②③、３②（再掲）、４②③'!AK40</f>
        <v>0</v>
      </c>
      <c r="AL35" s="826">
        <f>'２①②③、３②（再掲）、４②③'!AL40</f>
        <v>0</v>
      </c>
      <c r="AM35" s="826">
        <f>'２①②③、３②（再掲）、４②③'!AM40</f>
        <v>0</v>
      </c>
      <c r="AN35" s="826">
        <f>'２①②③、３②（再掲）、４②③'!AN40</f>
        <v>0</v>
      </c>
      <c r="AO35" s="826">
        <f>'２①②③、３②（再掲）、４②③'!AO40</f>
        <v>0</v>
      </c>
      <c r="AP35" s="827">
        <f>'２①②③、３②（再掲）、４②③'!AP40</f>
        <v>0</v>
      </c>
      <c r="AQ35" s="825">
        <f>'２①②③、３②（再掲）、４②③'!AQ40</f>
        <v>0</v>
      </c>
      <c r="AR35" s="826">
        <f>'２①②③、３②（再掲）、４②③'!AR40</f>
        <v>0</v>
      </c>
      <c r="AS35" s="826" t="str">
        <f>'２①②③、３②（再掲）、４②③'!AS40</f>
        <v>-</v>
      </c>
      <c r="AT35" s="826">
        <f>'２①②③、３②（再掲）、４②③'!AT40</f>
        <v>0</v>
      </c>
      <c r="AU35" s="826">
        <f>'２①②③、３②（再掲）、４②③'!AU40</f>
        <v>0</v>
      </c>
      <c r="AV35" s="827" t="str">
        <f>'２①②③、３②（再掲）、４②③'!AV40</f>
        <v>***</v>
      </c>
      <c r="AW35" s="825">
        <f>'２①②③、３②（再掲）、４②③'!AW40</f>
        <v>0</v>
      </c>
      <c r="AX35" s="826">
        <f>'２①②③、３②（再掲）、４②③'!AX40</f>
        <v>0</v>
      </c>
      <c r="AY35" s="827">
        <f>'２①②③、３②（再掲）、４②③'!AY40</f>
        <v>0</v>
      </c>
      <c r="AZ35" s="830">
        <f>'２①②③、３②（再掲）、４②③'!AZ40</f>
        <v>0</v>
      </c>
      <c r="BA35" s="826">
        <f>'２①②③、３②（再掲）、４②③'!BA40</f>
        <v>0</v>
      </c>
      <c r="BB35" s="831">
        <f>'２①②③、３②（再掲）、４②③'!BB40</f>
        <v>0</v>
      </c>
      <c r="BC35" s="826">
        <f>'２①②③、３②（再掲）、４②③'!BC40</f>
        <v>0</v>
      </c>
      <c r="BD35" s="826">
        <f>'２①②③、３②（再掲）、４②③'!BD40</f>
        <v>0</v>
      </c>
      <c r="BE35" s="826">
        <f>'２①②③、３②（再掲）、４②③'!BE40</f>
        <v>0</v>
      </c>
      <c r="BF35" s="826">
        <f>'２①②③、３②（再掲）、４②③'!BF40</f>
        <v>0</v>
      </c>
      <c r="BG35" s="826">
        <f>'２①②③、３②（再掲）、４②③'!BG40</f>
        <v>0</v>
      </c>
      <c r="BH35" s="826">
        <f>'２①②③、３②（再掲）、４②③'!BH40</f>
        <v>0</v>
      </c>
      <c r="BI35" s="826">
        <f>'２①②③、３②（再掲）、４②③'!BI40</f>
        <v>0</v>
      </c>
      <c r="BJ35" s="826">
        <f>'２①②③、３②（再掲）、４②③'!BJ40</f>
        <v>0</v>
      </c>
      <c r="BK35" s="826" t="str">
        <f>'２①②③、３②（再掲）、４②③'!BK40</f>
        <v>***</v>
      </c>
      <c r="BL35" s="826" t="str">
        <f>'２①②③、３②（再掲）、４②③'!BL40</f>
        <v>***</v>
      </c>
      <c r="BM35" s="826" t="str">
        <f>'２①②③、３②（再掲）、４②③'!BM40</f>
        <v>***</v>
      </c>
      <c r="BN35" s="826" t="str">
        <f>'２①②③、３②（再掲）、４②③'!BN40</f>
        <v>***</v>
      </c>
      <c r="BO35" s="826" t="str">
        <f>'２①②③、３②（再掲）、４②③'!BO40</f>
        <v>***</v>
      </c>
      <c r="BP35" s="826" t="str">
        <f>'２①②③、３②（再掲）、４②③'!BP40</f>
        <v>***</v>
      </c>
      <c r="BQ35" s="826" t="str">
        <f>'２①②③、３②（再掲）、４②③'!BQ40</f>
        <v>***</v>
      </c>
      <c r="BR35" s="826" t="str">
        <f>'２①②③、３②（再掲）、４②③'!BR40</f>
        <v>***</v>
      </c>
      <c r="BS35" s="826" t="str">
        <f>'２①②③、３②（再掲）、４②③'!BS40</f>
        <v>***</v>
      </c>
      <c r="BT35" s="826" t="str">
        <f>'２①②③、３②（再掲）、４②③'!BT40</f>
        <v>***</v>
      </c>
      <c r="BU35" s="826" t="str">
        <f>'２①②③、３②（再掲）、４②③'!BU40</f>
        <v>***</v>
      </c>
      <c r="BV35" s="826">
        <f>'２①②③、３②（再掲）、４②③'!BV40</f>
        <v>0</v>
      </c>
      <c r="BW35" s="826">
        <f>'２①②③、３②（再掲）、４②③'!BW40</f>
        <v>0</v>
      </c>
      <c r="BX35" s="826">
        <f>'２①②③、３②（再掲）、４②③'!BX40</f>
        <v>0</v>
      </c>
      <c r="BY35" s="826" t="e">
        <f>'２①②③、３②（再掲）、４②③'!BY40</f>
        <v>#VALUE!</v>
      </c>
      <c r="BZ35" s="829" t="e">
        <f>'２①②③、３②（再掲）、４②③'!BZ40</f>
        <v>#VALUE!</v>
      </c>
    </row>
    <row r="36" spans="1:78" s="777" customFormat="1" ht="18.75" customHeight="1">
      <c r="A36" s="839">
        <f>'２①②③、３②（再掲）、４②③'!A41</f>
      </c>
      <c r="B36" s="840">
        <f>'２①②③、３②（再掲）、４②③'!B41</f>
      </c>
      <c r="C36" s="840">
        <f>'２①②③、３②（再掲）、４②③'!C41</f>
      </c>
      <c r="D36" s="840">
        <f>'２①②③、３②（再掲）、４②③'!D41</f>
      </c>
      <c r="E36" s="840">
        <f>'２①②③、３②（再掲）、４②③'!E41</f>
      </c>
      <c r="F36" s="840">
        <f>'２①②③、３②（再掲）、４②③'!F41</f>
        <v>0</v>
      </c>
      <c r="G36" s="840">
        <f>'２①②③、３②（再掲）、４②③'!G41</f>
        <v>0</v>
      </c>
      <c r="H36" s="840">
        <f>'２①②③、３②（再掲）、４②③'!H41</f>
        <v>0</v>
      </c>
      <c r="I36" s="841" t="str">
        <f>'２①②③、３②（再掲）、４②③'!I41</f>
        <v>非適</v>
      </c>
      <c r="J36" s="825">
        <f>'２①②③、３②（再掲）、４②③'!J41</f>
        <v>0</v>
      </c>
      <c r="K36" s="826">
        <f>'２①②③、３②（再掲）、４②③'!K41</f>
        <v>0</v>
      </c>
      <c r="L36" s="826">
        <f>'２①②③、３②（再掲）、４②③'!L41</f>
        <v>0</v>
      </c>
      <c r="M36" s="826">
        <f>'２①②③、３②（再掲）、４②③'!M41</f>
        <v>0</v>
      </c>
      <c r="N36" s="826">
        <f>'２①②③、３②（再掲）、４②③'!N41</f>
        <v>0</v>
      </c>
      <c r="O36" s="826">
        <f>'２①②③、３②（再掲）、４②③'!O41</f>
        <v>0</v>
      </c>
      <c r="P36" s="826">
        <f>'２①②③、３②（再掲）、４②③'!P41</f>
        <v>0</v>
      </c>
      <c r="Q36" s="826">
        <f>'２①②③、３②（再掲）、４②③'!Q41</f>
        <v>0</v>
      </c>
      <c r="R36" s="826">
        <f>'２①②③、３②（再掲）、４②③'!R41</f>
        <v>0</v>
      </c>
      <c r="S36" s="826">
        <f>'２①②③、３②（再掲）、４②③'!S41</f>
        <v>0</v>
      </c>
      <c r="T36" s="826" t="str">
        <f>'２①②③、３②（再掲）、４②③'!T41</f>
        <v>-</v>
      </c>
      <c r="U36" s="826">
        <f>'２①②③、３②（再掲）、４②③'!U41</f>
        <v>0</v>
      </c>
      <c r="V36" s="826">
        <f>'２①②③、３②（再掲）、４②③'!V41</f>
        <v>0</v>
      </c>
      <c r="W36" s="826" t="str">
        <f>'２①②③、３②（再掲）、４②③'!W41</f>
        <v>-</v>
      </c>
      <c r="X36" s="826">
        <f>'２①②③、３②（再掲）、４②③'!X41</f>
        <v>0</v>
      </c>
      <c r="Y36" s="826" t="e">
        <f>'２①②③、３②（再掲）、４②③'!Y41</f>
        <v>#VALUE!</v>
      </c>
      <c r="Z36" s="826" t="e">
        <f>'２①②③、３②（再掲）、４②③'!Z41</f>
        <v>#VALUE!</v>
      </c>
      <c r="AA36" s="826">
        <f>'２①②③、３②（再掲）、４②③'!AA41</f>
        <v>0</v>
      </c>
      <c r="AB36" s="826">
        <f>'２①②③、３②（再掲）、４②③'!AB41</f>
        <v>0</v>
      </c>
      <c r="AC36" s="826">
        <f>'２①②③、３②（再掲）、４②③'!AC41</f>
        <v>0</v>
      </c>
      <c r="AD36" s="826" t="str">
        <f>'２①②③、３②（再掲）、４②③'!AD41</f>
        <v>-</v>
      </c>
      <c r="AE36" s="828" t="e">
        <f>'２①②③、３②（再掲）、４②③'!AE41</f>
        <v>#VALUE!</v>
      </c>
      <c r="AF36" s="826" t="str">
        <f>'２①②③、３②（再掲）、４②③'!AF41</f>
        <v>***</v>
      </c>
      <c r="AG36" s="829" t="e">
        <f>'２①②③、３②（再掲）、４②③'!AG41</f>
        <v>#VALUE!</v>
      </c>
      <c r="AH36" s="825">
        <f>'２①②③、３②（再掲）、４②③'!AH41</f>
        <v>0</v>
      </c>
      <c r="AI36" s="826">
        <f>'２①②③、３②（再掲）、４②③'!AI41</f>
        <v>0</v>
      </c>
      <c r="AJ36" s="826" t="str">
        <f>'２①②③、３②（再掲）、４②③'!AJ41</f>
        <v>***</v>
      </c>
      <c r="AK36" s="826">
        <f>'２①②③、３②（再掲）、４②③'!AK41</f>
        <v>0</v>
      </c>
      <c r="AL36" s="826">
        <f>'２①②③、３②（再掲）、４②③'!AL41</f>
        <v>0</v>
      </c>
      <c r="AM36" s="826">
        <f>'２①②③、３②（再掲）、４②③'!AM41</f>
        <v>0</v>
      </c>
      <c r="AN36" s="826">
        <f>'２①②③、３②（再掲）、４②③'!AN41</f>
        <v>0</v>
      </c>
      <c r="AO36" s="826">
        <f>'２①②③、３②（再掲）、４②③'!AO41</f>
        <v>0</v>
      </c>
      <c r="AP36" s="827">
        <f>'２①②③、３②（再掲）、４②③'!AP41</f>
        <v>0</v>
      </c>
      <c r="AQ36" s="825">
        <f>'２①②③、３②（再掲）、４②③'!AQ41</f>
        <v>0</v>
      </c>
      <c r="AR36" s="826">
        <f>'２①②③、３②（再掲）、４②③'!AR41</f>
        <v>0</v>
      </c>
      <c r="AS36" s="826" t="str">
        <f>'２①②③、３②（再掲）、４②③'!AS41</f>
        <v>-</v>
      </c>
      <c r="AT36" s="826">
        <f>'２①②③、３②（再掲）、４②③'!AT41</f>
        <v>0</v>
      </c>
      <c r="AU36" s="826">
        <f>'２①②③、３②（再掲）、４②③'!AU41</f>
        <v>0</v>
      </c>
      <c r="AV36" s="827" t="str">
        <f>'２①②③、３②（再掲）、４②③'!AV41</f>
        <v>***</v>
      </c>
      <c r="AW36" s="825">
        <f>'２①②③、３②（再掲）、４②③'!AW41</f>
        <v>0</v>
      </c>
      <c r="AX36" s="826">
        <f>'２①②③、３②（再掲）、４②③'!AX41</f>
        <v>0</v>
      </c>
      <c r="AY36" s="827">
        <f>'２①②③、３②（再掲）、４②③'!AY41</f>
        <v>0</v>
      </c>
      <c r="AZ36" s="830">
        <f>'２①②③、３②（再掲）、４②③'!AZ41</f>
        <v>0</v>
      </c>
      <c r="BA36" s="826">
        <f>'２①②③、３②（再掲）、４②③'!BA41</f>
        <v>0</v>
      </c>
      <c r="BB36" s="831">
        <f>'２①②③、３②（再掲）、４②③'!BB41</f>
        <v>0</v>
      </c>
      <c r="BC36" s="826">
        <f>'２①②③、３②（再掲）、４②③'!BC41</f>
        <v>0</v>
      </c>
      <c r="BD36" s="826">
        <f>'２①②③、３②（再掲）、４②③'!BD41</f>
        <v>0</v>
      </c>
      <c r="BE36" s="826">
        <f>'２①②③、３②（再掲）、４②③'!BE41</f>
        <v>0</v>
      </c>
      <c r="BF36" s="826">
        <f>'２①②③、３②（再掲）、４②③'!BF41</f>
        <v>0</v>
      </c>
      <c r="BG36" s="826">
        <f>'２①②③、３②（再掲）、４②③'!BG41</f>
        <v>0</v>
      </c>
      <c r="BH36" s="826">
        <f>'２①②③、３②（再掲）、４②③'!BH41</f>
        <v>0</v>
      </c>
      <c r="BI36" s="826">
        <f>'２①②③、３②（再掲）、４②③'!BI41</f>
        <v>0</v>
      </c>
      <c r="BJ36" s="826">
        <f>'２①②③、３②（再掲）、４②③'!BJ41</f>
        <v>0</v>
      </c>
      <c r="BK36" s="826" t="str">
        <f>'２①②③、３②（再掲）、４②③'!BK41</f>
        <v>***</v>
      </c>
      <c r="BL36" s="826" t="str">
        <f>'２①②③、３②（再掲）、４②③'!BL41</f>
        <v>***</v>
      </c>
      <c r="BM36" s="826" t="str">
        <f>'２①②③、３②（再掲）、４②③'!BM41</f>
        <v>***</v>
      </c>
      <c r="BN36" s="826" t="str">
        <f>'２①②③、３②（再掲）、４②③'!BN41</f>
        <v>***</v>
      </c>
      <c r="BO36" s="826" t="str">
        <f>'２①②③、３②（再掲）、４②③'!BO41</f>
        <v>***</v>
      </c>
      <c r="BP36" s="826" t="str">
        <f>'２①②③、３②（再掲）、４②③'!BP41</f>
        <v>***</v>
      </c>
      <c r="BQ36" s="826" t="str">
        <f>'２①②③、３②（再掲）、４②③'!BQ41</f>
        <v>***</v>
      </c>
      <c r="BR36" s="826" t="str">
        <f>'２①②③、３②（再掲）、４②③'!BR41</f>
        <v>***</v>
      </c>
      <c r="BS36" s="826" t="str">
        <f>'２①②③、３②（再掲）、４②③'!BS41</f>
        <v>***</v>
      </c>
      <c r="BT36" s="826" t="str">
        <f>'２①②③、３②（再掲）、４②③'!BT41</f>
        <v>***</v>
      </c>
      <c r="BU36" s="826" t="str">
        <f>'２①②③、３②（再掲）、４②③'!BU41</f>
        <v>***</v>
      </c>
      <c r="BV36" s="826">
        <f>'２①②③、３②（再掲）、４②③'!BV41</f>
        <v>0</v>
      </c>
      <c r="BW36" s="826">
        <f>'２①②③、３②（再掲）、４②③'!BW41</f>
        <v>0</v>
      </c>
      <c r="BX36" s="826">
        <f>'２①②③、３②（再掲）、４②③'!BX41</f>
        <v>0</v>
      </c>
      <c r="BY36" s="826" t="e">
        <f>'２①②③、３②（再掲）、４②③'!BY41</f>
        <v>#VALUE!</v>
      </c>
      <c r="BZ36" s="829" t="e">
        <f>'２①②③、３②（再掲）、４②③'!BZ41</f>
        <v>#VALUE!</v>
      </c>
    </row>
    <row r="37" spans="1:78" s="777" customFormat="1" ht="18.75" customHeight="1">
      <c r="A37" s="839">
        <f>'２①②③、３②（再掲）、４②③'!A42</f>
      </c>
      <c r="B37" s="840">
        <f>'２①②③、３②（再掲）、４②③'!B42</f>
      </c>
      <c r="C37" s="840">
        <f>'２①②③、３②（再掲）、４②③'!C42</f>
      </c>
      <c r="D37" s="840">
        <f>'２①②③、３②（再掲）、４②③'!D42</f>
      </c>
      <c r="E37" s="840">
        <f>'２①②③、３②（再掲）、４②③'!E42</f>
      </c>
      <c r="F37" s="840">
        <f>'２①②③、３②（再掲）、４②③'!F42</f>
        <v>0</v>
      </c>
      <c r="G37" s="840">
        <f>'２①②③、３②（再掲）、４②③'!G42</f>
        <v>0</v>
      </c>
      <c r="H37" s="840">
        <f>'２①②③、３②（再掲）、４②③'!H42</f>
        <v>0</v>
      </c>
      <c r="I37" s="841" t="str">
        <f>'２①②③、３②（再掲）、４②③'!I42</f>
        <v>非適</v>
      </c>
      <c r="J37" s="825">
        <f>'２①②③、３②（再掲）、４②③'!J42</f>
        <v>0</v>
      </c>
      <c r="K37" s="826">
        <f>'２①②③、３②（再掲）、４②③'!K42</f>
        <v>0</v>
      </c>
      <c r="L37" s="826">
        <f>'２①②③、３②（再掲）、４②③'!L42</f>
        <v>0</v>
      </c>
      <c r="M37" s="826">
        <f>'２①②③、３②（再掲）、４②③'!M42</f>
        <v>0</v>
      </c>
      <c r="N37" s="826">
        <f>'２①②③、３②（再掲）、４②③'!N42</f>
        <v>0</v>
      </c>
      <c r="O37" s="826">
        <f>'２①②③、３②（再掲）、４②③'!O42</f>
        <v>0</v>
      </c>
      <c r="P37" s="826">
        <f>'２①②③、３②（再掲）、４②③'!P42</f>
        <v>0</v>
      </c>
      <c r="Q37" s="826">
        <f>'２①②③、３②（再掲）、４②③'!Q42</f>
        <v>0</v>
      </c>
      <c r="R37" s="826">
        <f>'２①②③、３②（再掲）、４②③'!R42</f>
        <v>0</v>
      </c>
      <c r="S37" s="826">
        <f>'２①②③、３②（再掲）、４②③'!S42</f>
        <v>0</v>
      </c>
      <c r="T37" s="826" t="str">
        <f>'２①②③、３②（再掲）、４②③'!T42</f>
        <v>-</v>
      </c>
      <c r="U37" s="826">
        <f>'２①②③、３②（再掲）、４②③'!U42</f>
        <v>0</v>
      </c>
      <c r="V37" s="826">
        <f>'２①②③、３②（再掲）、４②③'!V42</f>
        <v>0</v>
      </c>
      <c r="W37" s="826" t="str">
        <f>'２①②③、３②（再掲）、４②③'!W42</f>
        <v>-</v>
      </c>
      <c r="X37" s="826">
        <f>'２①②③、３②（再掲）、４②③'!X42</f>
        <v>0</v>
      </c>
      <c r="Y37" s="826" t="e">
        <f>'２①②③、３②（再掲）、４②③'!Y42</f>
        <v>#VALUE!</v>
      </c>
      <c r="Z37" s="826" t="e">
        <f>'２①②③、３②（再掲）、４②③'!Z42</f>
        <v>#VALUE!</v>
      </c>
      <c r="AA37" s="826">
        <f>'２①②③、３②（再掲）、４②③'!AA42</f>
        <v>0</v>
      </c>
      <c r="AB37" s="826">
        <f>'２①②③、３②（再掲）、４②③'!AB42</f>
        <v>0</v>
      </c>
      <c r="AC37" s="826">
        <f>'２①②③、３②（再掲）、４②③'!AC42</f>
        <v>0</v>
      </c>
      <c r="AD37" s="826" t="str">
        <f>'２①②③、３②（再掲）、４②③'!AD42</f>
        <v>-</v>
      </c>
      <c r="AE37" s="828" t="e">
        <f>'２①②③、３②（再掲）、４②③'!AE42</f>
        <v>#VALUE!</v>
      </c>
      <c r="AF37" s="826" t="str">
        <f>'２①②③、３②（再掲）、４②③'!AF42</f>
        <v>***</v>
      </c>
      <c r="AG37" s="829" t="e">
        <f>'２①②③、３②（再掲）、４②③'!AG42</f>
        <v>#VALUE!</v>
      </c>
      <c r="AH37" s="825">
        <f>'２①②③、３②（再掲）、４②③'!AH42</f>
        <v>0</v>
      </c>
      <c r="AI37" s="826">
        <f>'２①②③、３②（再掲）、４②③'!AI42</f>
        <v>0</v>
      </c>
      <c r="AJ37" s="826" t="str">
        <f>'２①②③、３②（再掲）、４②③'!AJ42</f>
        <v>***</v>
      </c>
      <c r="AK37" s="826">
        <f>'２①②③、３②（再掲）、４②③'!AK42</f>
        <v>0</v>
      </c>
      <c r="AL37" s="826">
        <f>'２①②③、３②（再掲）、４②③'!AL42</f>
        <v>0</v>
      </c>
      <c r="AM37" s="826">
        <f>'２①②③、３②（再掲）、４②③'!AM42</f>
        <v>0</v>
      </c>
      <c r="AN37" s="826">
        <f>'２①②③、３②（再掲）、４②③'!AN42</f>
        <v>0</v>
      </c>
      <c r="AO37" s="826">
        <f>'２①②③、３②（再掲）、４②③'!AO42</f>
        <v>0</v>
      </c>
      <c r="AP37" s="827">
        <f>'２①②③、３②（再掲）、４②③'!AP42</f>
        <v>0</v>
      </c>
      <c r="AQ37" s="825">
        <f>'２①②③、３②（再掲）、４②③'!AQ42</f>
        <v>0</v>
      </c>
      <c r="AR37" s="826">
        <f>'２①②③、３②（再掲）、４②③'!AR42</f>
        <v>0</v>
      </c>
      <c r="AS37" s="826" t="str">
        <f>'２①②③、３②（再掲）、４②③'!AS42</f>
        <v>-</v>
      </c>
      <c r="AT37" s="826">
        <f>'２①②③、３②（再掲）、４②③'!AT42</f>
        <v>0</v>
      </c>
      <c r="AU37" s="826">
        <f>'２①②③、３②（再掲）、４②③'!AU42</f>
        <v>0</v>
      </c>
      <c r="AV37" s="827" t="str">
        <f>'２①②③、３②（再掲）、４②③'!AV42</f>
        <v>***</v>
      </c>
      <c r="AW37" s="825">
        <f>'２①②③、３②（再掲）、４②③'!AW42</f>
        <v>0</v>
      </c>
      <c r="AX37" s="826">
        <f>'２①②③、３②（再掲）、４②③'!AX42</f>
        <v>0</v>
      </c>
      <c r="AY37" s="827">
        <f>'２①②③、３②（再掲）、４②③'!AY42</f>
        <v>0</v>
      </c>
      <c r="AZ37" s="830">
        <f>'２①②③、３②（再掲）、４②③'!AZ42</f>
        <v>0</v>
      </c>
      <c r="BA37" s="826">
        <f>'２①②③、３②（再掲）、４②③'!BA42</f>
        <v>0</v>
      </c>
      <c r="BB37" s="831">
        <f>'２①②③、３②（再掲）、４②③'!BB42</f>
        <v>0</v>
      </c>
      <c r="BC37" s="826">
        <f>'２①②③、３②（再掲）、４②③'!BC42</f>
        <v>0</v>
      </c>
      <c r="BD37" s="826">
        <f>'２①②③、３②（再掲）、４②③'!BD42</f>
        <v>0</v>
      </c>
      <c r="BE37" s="826">
        <f>'２①②③、３②（再掲）、４②③'!BE42</f>
        <v>0</v>
      </c>
      <c r="BF37" s="826">
        <f>'２①②③、３②（再掲）、４②③'!BF42</f>
        <v>0</v>
      </c>
      <c r="BG37" s="826">
        <f>'２①②③、３②（再掲）、４②③'!BG42</f>
        <v>0</v>
      </c>
      <c r="BH37" s="826">
        <f>'２①②③、３②（再掲）、４②③'!BH42</f>
        <v>0</v>
      </c>
      <c r="BI37" s="826">
        <f>'２①②③、３②（再掲）、４②③'!BI42</f>
        <v>0</v>
      </c>
      <c r="BJ37" s="826">
        <f>'２①②③、３②（再掲）、４②③'!BJ42</f>
        <v>0</v>
      </c>
      <c r="BK37" s="826" t="str">
        <f>'２①②③、３②（再掲）、４②③'!BK42</f>
        <v>***</v>
      </c>
      <c r="BL37" s="826" t="str">
        <f>'２①②③、３②（再掲）、４②③'!BL42</f>
        <v>***</v>
      </c>
      <c r="BM37" s="826" t="str">
        <f>'２①②③、３②（再掲）、４②③'!BM42</f>
        <v>***</v>
      </c>
      <c r="BN37" s="826" t="str">
        <f>'２①②③、３②（再掲）、４②③'!BN42</f>
        <v>***</v>
      </c>
      <c r="BO37" s="826" t="str">
        <f>'２①②③、３②（再掲）、４②③'!BO42</f>
        <v>***</v>
      </c>
      <c r="BP37" s="826" t="str">
        <f>'２①②③、３②（再掲）、４②③'!BP42</f>
        <v>***</v>
      </c>
      <c r="BQ37" s="826" t="str">
        <f>'２①②③、３②（再掲）、４②③'!BQ42</f>
        <v>***</v>
      </c>
      <c r="BR37" s="826" t="str">
        <f>'２①②③、３②（再掲）、４②③'!BR42</f>
        <v>***</v>
      </c>
      <c r="BS37" s="826" t="str">
        <f>'２①②③、３②（再掲）、４②③'!BS42</f>
        <v>***</v>
      </c>
      <c r="BT37" s="826" t="str">
        <f>'２①②③、３②（再掲）、４②③'!BT42</f>
        <v>***</v>
      </c>
      <c r="BU37" s="826" t="str">
        <f>'２①②③、３②（再掲）、４②③'!BU42</f>
        <v>***</v>
      </c>
      <c r="BV37" s="826">
        <f>'２①②③、３②（再掲）、４②③'!BV42</f>
        <v>0</v>
      </c>
      <c r="BW37" s="826">
        <f>'２①②③、３②（再掲）、４②③'!BW42</f>
        <v>0</v>
      </c>
      <c r="BX37" s="826">
        <f>'２①②③、３②（再掲）、４②③'!BX42</f>
        <v>0</v>
      </c>
      <c r="BY37" s="826" t="e">
        <f>'２①②③、３②（再掲）、４②③'!BY42</f>
        <v>#VALUE!</v>
      </c>
      <c r="BZ37" s="829" t="e">
        <f>'２①②③、３②（再掲）、４②③'!BZ42</f>
        <v>#VALUE!</v>
      </c>
    </row>
    <row r="38" spans="1:78" s="777" customFormat="1" ht="18.75" customHeight="1">
      <c r="A38" s="839">
        <f>'２①②③、３②（再掲）、４②③'!A43</f>
      </c>
      <c r="B38" s="840">
        <f>'２①②③、３②（再掲）、４②③'!B43</f>
      </c>
      <c r="C38" s="840">
        <f>'２①②③、３②（再掲）、４②③'!C43</f>
      </c>
      <c r="D38" s="840">
        <f>'２①②③、３②（再掲）、４②③'!D43</f>
      </c>
      <c r="E38" s="840">
        <f>'２①②③、３②（再掲）、４②③'!E43</f>
      </c>
      <c r="F38" s="840">
        <f>'２①②③、３②（再掲）、４②③'!F43</f>
        <v>0</v>
      </c>
      <c r="G38" s="840">
        <f>'２①②③、３②（再掲）、４②③'!G43</f>
        <v>0</v>
      </c>
      <c r="H38" s="840">
        <f>'２①②③、３②（再掲）、４②③'!H43</f>
        <v>0</v>
      </c>
      <c r="I38" s="841" t="str">
        <f>'２①②③、３②（再掲）、４②③'!I43</f>
        <v>非適</v>
      </c>
      <c r="J38" s="825">
        <f>'２①②③、３②（再掲）、４②③'!J43</f>
        <v>0</v>
      </c>
      <c r="K38" s="826">
        <f>'２①②③、３②（再掲）、４②③'!K43</f>
        <v>0</v>
      </c>
      <c r="L38" s="826">
        <f>'２①②③、３②（再掲）、４②③'!L43</f>
        <v>0</v>
      </c>
      <c r="M38" s="826">
        <f>'２①②③、３②（再掲）、４②③'!M43</f>
        <v>0</v>
      </c>
      <c r="N38" s="826">
        <f>'２①②③、３②（再掲）、４②③'!N43</f>
        <v>0</v>
      </c>
      <c r="O38" s="826">
        <f>'２①②③、３②（再掲）、４②③'!O43</f>
        <v>0</v>
      </c>
      <c r="P38" s="826">
        <f>'２①②③、３②（再掲）、４②③'!P43</f>
        <v>0</v>
      </c>
      <c r="Q38" s="826">
        <f>'２①②③、３②（再掲）、４②③'!Q43</f>
        <v>0</v>
      </c>
      <c r="R38" s="826">
        <f>'２①②③、３②（再掲）、４②③'!R43</f>
        <v>0</v>
      </c>
      <c r="S38" s="826">
        <f>'２①②③、３②（再掲）、４②③'!S43</f>
        <v>0</v>
      </c>
      <c r="T38" s="826" t="str">
        <f>'２①②③、３②（再掲）、４②③'!T43</f>
        <v>-</v>
      </c>
      <c r="U38" s="826">
        <f>'２①②③、３②（再掲）、４②③'!U43</f>
        <v>0</v>
      </c>
      <c r="V38" s="826">
        <f>'２①②③、３②（再掲）、４②③'!V43</f>
        <v>0</v>
      </c>
      <c r="W38" s="826" t="str">
        <f>'２①②③、３②（再掲）、４②③'!W43</f>
        <v>-</v>
      </c>
      <c r="X38" s="826">
        <f>'２①②③、３②（再掲）、４②③'!X43</f>
        <v>0</v>
      </c>
      <c r="Y38" s="826" t="e">
        <f>'２①②③、３②（再掲）、４②③'!Y43</f>
        <v>#VALUE!</v>
      </c>
      <c r="Z38" s="826" t="e">
        <f>'２①②③、３②（再掲）、４②③'!Z43</f>
        <v>#VALUE!</v>
      </c>
      <c r="AA38" s="826">
        <f>'２①②③、３②（再掲）、４②③'!AA43</f>
        <v>0</v>
      </c>
      <c r="AB38" s="826">
        <f>'２①②③、３②（再掲）、４②③'!AB43</f>
        <v>0</v>
      </c>
      <c r="AC38" s="826">
        <f>'２①②③、３②（再掲）、４②③'!AC43</f>
        <v>0</v>
      </c>
      <c r="AD38" s="826" t="str">
        <f>'２①②③、３②（再掲）、４②③'!AD43</f>
        <v>-</v>
      </c>
      <c r="AE38" s="828" t="e">
        <f>'２①②③、３②（再掲）、４②③'!AE43</f>
        <v>#VALUE!</v>
      </c>
      <c r="AF38" s="826" t="str">
        <f>'２①②③、３②（再掲）、４②③'!AF43</f>
        <v>***</v>
      </c>
      <c r="AG38" s="829" t="e">
        <f>'２①②③、３②（再掲）、４②③'!AG43</f>
        <v>#VALUE!</v>
      </c>
      <c r="AH38" s="825">
        <f>'２①②③、３②（再掲）、４②③'!AH43</f>
        <v>0</v>
      </c>
      <c r="AI38" s="826">
        <f>'２①②③、３②（再掲）、４②③'!AI43</f>
        <v>0</v>
      </c>
      <c r="AJ38" s="826" t="str">
        <f>'２①②③、３②（再掲）、４②③'!AJ43</f>
        <v>***</v>
      </c>
      <c r="AK38" s="826">
        <f>'２①②③、３②（再掲）、４②③'!AK43</f>
        <v>0</v>
      </c>
      <c r="AL38" s="826">
        <f>'２①②③、３②（再掲）、４②③'!AL43</f>
        <v>0</v>
      </c>
      <c r="AM38" s="826">
        <f>'２①②③、３②（再掲）、４②③'!AM43</f>
        <v>0</v>
      </c>
      <c r="AN38" s="826">
        <f>'２①②③、３②（再掲）、４②③'!AN43</f>
        <v>0</v>
      </c>
      <c r="AO38" s="826">
        <f>'２①②③、３②（再掲）、４②③'!AO43</f>
        <v>0</v>
      </c>
      <c r="AP38" s="827">
        <f>'２①②③、３②（再掲）、４②③'!AP43</f>
        <v>0</v>
      </c>
      <c r="AQ38" s="825">
        <f>'２①②③、３②（再掲）、４②③'!AQ43</f>
        <v>0</v>
      </c>
      <c r="AR38" s="826">
        <f>'２①②③、３②（再掲）、４②③'!AR43</f>
        <v>0</v>
      </c>
      <c r="AS38" s="826" t="str">
        <f>'２①②③、３②（再掲）、４②③'!AS43</f>
        <v>-</v>
      </c>
      <c r="AT38" s="826">
        <f>'２①②③、３②（再掲）、４②③'!AT43</f>
        <v>0</v>
      </c>
      <c r="AU38" s="826">
        <f>'２①②③、３②（再掲）、４②③'!AU43</f>
        <v>0</v>
      </c>
      <c r="AV38" s="827" t="str">
        <f>'２①②③、３②（再掲）、４②③'!AV43</f>
        <v>***</v>
      </c>
      <c r="AW38" s="825">
        <f>'２①②③、３②（再掲）、４②③'!AW43</f>
        <v>0</v>
      </c>
      <c r="AX38" s="826">
        <f>'２①②③、３②（再掲）、４②③'!AX43</f>
        <v>0</v>
      </c>
      <c r="AY38" s="827">
        <f>'２①②③、３②（再掲）、４②③'!AY43</f>
        <v>0</v>
      </c>
      <c r="AZ38" s="830">
        <f>'２①②③、３②（再掲）、４②③'!AZ43</f>
        <v>0</v>
      </c>
      <c r="BA38" s="826">
        <f>'２①②③、３②（再掲）、４②③'!BA43</f>
        <v>0</v>
      </c>
      <c r="BB38" s="831">
        <f>'２①②③、３②（再掲）、４②③'!BB43</f>
        <v>0</v>
      </c>
      <c r="BC38" s="826">
        <f>'２①②③、３②（再掲）、４②③'!BC43</f>
        <v>0</v>
      </c>
      <c r="BD38" s="826">
        <f>'２①②③、３②（再掲）、４②③'!BD43</f>
        <v>0</v>
      </c>
      <c r="BE38" s="826">
        <f>'２①②③、３②（再掲）、４②③'!BE43</f>
        <v>0</v>
      </c>
      <c r="BF38" s="826">
        <f>'２①②③、３②（再掲）、４②③'!BF43</f>
        <v>0</v>
      </c>
      <c r="BG38" s="826">
        <f>'２①②③、３②（再掲）、４②③'!BG43</f>
        <v>0</v>
      </c>
      <c r="BH38" s="826">
        <f>'２①②③、３②（再掲）、４②③'!BH43</f>
        <v>0</v>
      </c>
      <c r="BI38" s="826">
        <f>'２①②③、３②（再掲）、４②③'!BI43</f>
        <v>0</v>
      </c>
      <c r="BJ38" s="826">
        <f>'２①②③、３②（再掲）、４②③'!BJ43</f>
        <v>0</v>
      </c>
      <c r="BK38" s="826" t="str">
        <f>'２①②③、３②（再掲）、４②③'!BK43</f>
        <v>***</v>
      </c>
      <c r="BL38" s="826" t="str">
        <f>'２①②③、３②（再掲）、４②③'!BL43</f>
        <v>***</v>
      </c>
      <c r="BM38" s="826" t="str">
        <f>'２①②③、３②（再掲）、４②③'!BM43</f>
        <v>***</v>
      </c>
      <c r="BN38" s="826" t="str">
        <f>'２①②③、３②（再掲）、４②③'!BN43</f>
        <v>***</v>
      </c>
      <c r="BO38" s="826" t="str">
        <f>'２①②③、３②（再掲）、４②③'!BO43</f>
        <v>***</v>
      </c>
      <c r="BP38" s="826" t="str">
        <f>'２①②③、３②（再掲）、４②③'!BP43</f>
        <v>***</v>
      </c>
      <c r="BQ38" s="826" t="str">
        <f>'２①②③、３②（再掲）、４②③'!BQ43</f>
        <v>***</v>
      </c>
      <c r="BR38" s="826" t="str">
        <f>'２①②③、３②（再掲）、４②③'!BR43</f>
        <v>***</v>
      </c>
      <c r="BS38" s="826" t="str">
        <f>'２①②③、３②（再掲）、４②③'!BS43</f>
        <v>***</v>
      </c>
      <c r="BT38" s="826" t="str">
        <f>'２①②③、３②（再掲）、４②③'!BT43</f>
        <v>***</v>
      </c>
      <c r="BU38" s="826" t="str">
        <f>'２①②③、３②（再掲）、４②③'!BU43</f>
        <v>***</v>
      </c>
      <c r="BV38" s="826">
        <f>'２①②③、３②（再掲）、４②③'!BV43</f>
        <v>0</v>
      </c>
      <c r="BW38" s="826">
        <f>'２①②③、３②（再掲）、４②③'!BW43</f>
        <v>0</v>
      </c>
      <c r="BX38" s="826">
        <f>'２①②③、３②（再掲）、４②③'!BX43</f>
        <v>0</v>
      </c>
      <c r="BY38" s="826" t="e">
        <f>'２①②③、３②（再掲）、４②③'!BY43</f>
        <v>#VALUE!</v>
      </c>
      <c r="BZ38" s="829" t="e">
        <f>'２①②③、３②（再掲）、４②③'!BZ43</f>
        <v>#VALUE!</v>
      </c>
    </row>
    <row r="39" spans="1:78" s="777" customFormat="1" ht="18.75" customHeight="1">
      <c r="A39" s="839">
        <f>'２①②③、３②（再掲）、４②③'!A44</f>
      </c>
      <c r="B39" s="840">
        <f>'２①②③、３②（再掲）、４②③'!B44</f>
      </c>
      <c r="C39" s="840">
        <f>'２①②③、３②（再掲）、４②③'!C44</f>
      </c>
      <c r="D39" s="840">
        <f>'２①②③、３②（再掲）、４②③'!D44</f>
      </c>
      <c r="E39" s="840">
        <f>'２①②③、３②（再掲）、４②③'!E44</f>
      </c>
      <c r="F39" s="840">
        <f>'２①②③、３②（再掲）、４②③'!F44</f>
        <v>0</v>
      </c>
      <c r="G39" s="840">
        <f>'２①②③、３②（再掲）、４②③'!G44</f>
        <v>0</v>
      </c>
      <c r="H39" s="840">
        <f>'２①②③、３②（再掲）、４②③'!H44</f>
        <v>0</v>
      </c>
      <c r="I39" s="841" t="str">
        <f>'２①②③、３②（再掲）、４②③'!I44</f>
        <v>非適</v>
      </c>
      <c r="J39" s="825">
        <f>'２①②③、３②（再掲）、４②③'!J44</f>
        <v>0</v>
      </c>
      <c r="K39" s="826">
        <f>'２①②③、３②（再掲）、４②③'!K44</f>
        <v>0</v>
      </c>
      <c r="L39" s="826">
        <f>'２①②③、３②（再掲）、４②③'!L44</f>
        <v>0</v>
      </c>
      <c r="M39" s="826">
        <f>'２①②③、３②（再掲）、４②③'!M44</f>
        <v>0</v>
      </c>
      <c r="N39" s="826">
        <f>'２①②③、３②（再掲）、４②③'!N44</f>
        <v>0</v>
      </c>
      <c r="O39" s="826">
        <f>'２①②③、３②（再掲）、４②③'!O44</f>
        <v>0</v>
      </c>
      <c r="P39" s="826">
        <f>'２①②③、３②（再掲）、４②③'!P44</f>
        <v>0</v>
      </c>
      <c r="Q39" s="826">
        <f>'２①②③、３②（再掲）、４②③'!Q44</f>
        <v>0</v>
      </c>
      <c r="R39" s="826">
        <f>'２①②③、３②（再掲）、４②③'!R44</f>
        <v>0</v>
      </c>
      <c r="S39" s="826">
        <f>'２①②③、３②（再掲）、４②③'!S44</f>
        <v>0</v>
      </c>
      <c r="T39" s="826" t="str">
        <f>'２①②③、３②（再掲）、４②③'!T44</f>
        <v>-</v>
      </c>
      <c r="U39" s="826">
        <f>'２①②③、３②（再掲）、４②③'!U44</f>
        <v>0</v>
      </c>
      <c r="V39" s="826">
        <f>'２①②③、３②（再掲）、４②③'!V44</f>
        <v>0</v>
      </c>
      <c r="W39" s="826" t="str">
        <f>'２①②③、３②（再掲）、４②③'!W44</f>
        <v>-</v>
      </c>
      <c r="X39" s="826">
        <f>'２①②③、３②（再掲）、４②③'!X44</f>
        <v>0</v>
      </c>
      <c r="Y39" s="826" t="e">
        <f>'２①②③、３②（再掲）、４②③'!Y44</f>
        <v>#VALUE!</v>
      </c>
      <c r="Z39" s="826" t="e">
        <f>'２①②③、３②（再掲）、４②③'!Z44</f>
        <v>#VALUE!</v>
      </c>
      <c r="AA39" s="826">
        <f>'２①②③、３②（再掲）、４②③'!AA44</f>
        <v>0</v>
      </c>
      <c r="AB39" s="826">
        <f>'２①②③、３②（再掲）、４②③'!AB44</f>
        <v>0</v>
      </c>
      <c r="AC39" s="826">
        <f>'２①②③、３②（再掲）、４②③'!AC44</f>
        <v>0</v>
      </c>
      <c r="AD39" s="826" t="str">
        <f>'２①②③、３②（再掲）、４②③'!AD44</f>
        <v>-</v>
      </c>
      <c r="AE39" s="828" t="e">
        <f>'２①②③、３②（再掲）、４②③'!AE44</f>
        <v>#VALUE!</v>
      </c>
      <c r="AF39" s="826" t="str">
        <f>'２①②③、３②（再掲）、４②③'!AF44</f>
        <v>***</v>
      </c>
      <c r="AG39" s="829" t="e">
        <f>'２①②③、３②（再掲）、４②③'!AG44</f>
        <v>#VALUE!</v>
      </c>
      <c r="AH39" s="825">
        <f>'２①②③、３②（再掲）、４②③'!AH44</f>
        <v>0</v>
      </c>
      <c r="AI39" s="826">
        <f>'２①②③、３②（再掲）、４②③'!AI44</f>
        <v>0</v>
      </c>
      <c r="AJ39" s="826" t="str">
        <f>'２①②③、３②（再掲）、４②③'!AJ44</f>
        <v>***</v>
      </c>
      <c r="AK39" s="826">
        <f>'２①②③、３②（再掲）、４②③'!AK44</f>
        <v>0</v>
      </c>
      <c r="AL39" s="826">
        <f>'２①②③、３②（再掲）、４②③'!AL44</f>
        <v>0</v>
      </c>
      <c r="AM39" s="826">
        <f>'２①②③、３②（再掲）、４②③'!AM44</f>
        <v>0</v>
      </c>
      <c r="AN39" s="826">
        <f>'２①②③、３②（再掲）、４②③'!AN44</f>
        <v>0</v>
      </c>
      <c r="AO39" s="826">
        <f>'２①②③、３②（再掲）、４②③'!AO44</f>
        <v>0</v>
      </c>
      <c r="AP39" s="827">
        <f>'２①②③、３②（再掲）、４②③'!AP44</f>
        <v>0</v>
      </c>
      <c r="AQ39" s="825">
        <f>'２①②③、３②（再掲）、４②③'!AQ44</f>
        <v>0</v>
      </c>
      <c r="AR39" s="826">
        <f>'２①②③、３②（再掲）、４②③'!AR44</f>
        <v>0</v>
      </c>
      <c r="AS39" s="826" t="str">
        <f>'２①②③、３②（再掲）、４②③'!AS44</f>
        <v>-</v>
      </c>
      <c r="AT39" s="826">
        <f>'２①②③、３②（再掲）、４②③'!AT44</f>
        <v>0</v>
      </c>
      <c r="AU39" s="826">
        <f>'２①②③、３②（再掲）、４②③'!AU44</f>
        <v>0</v>
      </c>
      <c r="AV39" s="827" t="str">
        <f>'２①②③、３②（再掲）、４②③'!AV44</f>
        <v>***</v>
      </c>
      <c r="AW39" s="825">
        <f>'２①②③、３②（再掲）、４②③'!AW44</f>
        <v>0</v>
      </c>
      <c r="AX39" s="826">
        <f>'２①②③、３②（再掲）、４②③'!AX44</f>
        <v>0</v>
      </c>
      <c r="AY39" s="827">
        <f>'２①②③、３②（再掲）、４②③'!AY44</f>
        <v>0</v>
      </c>
      <c r="AZ39" s="830">
        <f>'２①②③、３②（再掲）、４②③'!AZ44</f>
        <v>0</v>
      </c>
      <c r="BA39" s="826">
        <f>'２①②③、３②（再掲）、４②③'!BA44</f>
        <v>0</v>
      </c>
      <c r="BB39" s="831">
        <f>'２①②③、３②（再掲）、４②③'!BB44</f>
        <v>0</v>
      </c>
      <c r="BC39" s="826">
        <f>'２①②③、３②（再掲）、４②③'!BC44</f>
        <v>0</v>
      </c>
      <c r="BD39" s="826">
        <f>'２①②③、３②（再掲）、４②③'!BD44</f>
        <v>0</v>
      </c>
      <c r="BE39" s="826">
        <f>'２①②③、３②（再掲）、４②③'!BE44</f>
        <v>0</v>
      </c>
      <c r="BF39" s="826">
        <f>'２①②③、３②（再掲）、４②③'!BF44</f>
        <v>0</v>
      </c>
      <c r="BG39" s="826">
        <f>'２①②③、３②（再掲）、４②③'!BG44</f>
        <v>0</v>
      </c>
      <c r="BH39" s="826">
        <f>'２①②③、３②（再掲）、４②③'!BH44</f>
        <v>0</v>
      </c>
      <c r="BI39" s="826">
        <f>'２①②③、３②（再掲）、４②③'!BI44</f>
        <v>0</v>
      </c>
      <c r="BJ39" s="826">
        <f>'２①②③、３②（再掲）、４②③'!BJ44</f>
        <v>0</v>
      </c>
      <c r="BK39" s="826" t="str">
        <f>'２①②③、３②（再掲）、４②③'!BK44</f>
        <v>***</v>
      </c>
      <c r="BL39" s="826" t="str">
        <f>'２①②③、３②（再掲）、４②③'!BL44</f>
        <v>***</v>
      </c>
      <c r="BM39" s="826" t="str">
        <f>'２①②③、３②（再掲）、４②③'!BM44</f>
        <v>***</v>
      </c>
      <c r="BN39" s="826" t="str">
        <f>'２①②③、３②（再掲）、４②③'!BN44</f>
        <v>***</v>
      </c>
      <c r="BO39" s="826" t="str">
        <f>'２①②③、３②（再掲）、４②③'!BO44</f>
        <v>***</v>
      </c>
      <c r="BP39" s="826" t="str">
        <f>'２①②③、３②（再掲）、４②③'!BP44</f>
        <v>***</v>
      </c>
      <c r="BQ39" s="826" t="str">
        <f>'２①②③、３②（再掲）、４②③'!BQ44</f>
        <v>***</v>
      </c>
      <c r="BR39" s="826" t="str">
        <f>'２①②③、３②（再掲）、４②③'!BR44</f>
        <v>***</v>
      </c>
      <c r="BS39" s="826" t="str">
        <f>'２①②③、３②（再掲）、４②③'!BS44</f>
        <v>***</v>
      </c>
      <c r="BT39" s="826" t="str">
        <f>'２①②③、３②（再掲）、４②③'!BT44</f>
        <v>***</v>
      </c>
      <c r="BU39" s="826" t="str">
        <f>'２①②③、３②（再掲）、４②③'!BU44</f>
        <v>***</v>
      </c>
      <c r="BV39" s="826">
        <f>'２①②③、３②（再掲）、４②③'!BV44</f>
        <v>0</v>
      </c>
      <c r="BW39" s="826">
        <f>'２①②③、３②（再掲）、４②③'!BW44</f>
        <v>0</v>
      </c>
      <c r="BX39" s="826">
        <f>'２①②③、３②（再掲）、４②③'!BX44</f>
        <v>0</v>
      </c>
      <c r="BY39" s="826" t="e">
        <f>'２①②③、３②（再掲）、４②③'!BY44</f>
        <v>#VALUE!</v>
      </c>
      <c r="BZ39" s="829" t="e">
        <f>'２①②③、３②（再掲）、４②③'!BZ44</f>
        <v>#VALUE!</v>
      </c>
    </row>
    <row r="40" spans="1:78" s="777" customFormat="1" ht="18.75" customHeight="1">
      <c r="A40" s="839">
        <f>'２①②③、３②（再掲）、４②③'!A45</f>
      </c>
      <c r="B40" s="840">
        <f>'２①②③、３②（再掲）、４②③'!B45</f>
      </c>
      <c r="C40" s="840">
        <f>'２①②③、３②（再掲）、４②③'!C45</f>
      </c>
      <c r="D40" s="840">
        <f>'２①②③、３②（再掲）、４②③'!D45</f>
      </c>
      <c r="E40" s="840">
        <f>'２①②③、３②（再掲）、４②③'!E45</f>
      </c>
      <c r="F40" s="840">
        <f>'２①②③、３②（再掲）、４②③'!F45</f>
        <v>0</v>
      </c>
      <c r="G40" s="840">
        <f>'２①②③、３②（再掲）、４②③'!G45</f>
        <v>0</v>
      </c>
      <c r="H40" s="840">
        <f>'２①②③、３②（再掲）、４②③'!H45</f>
        <v>0</v>
      </c>
      <c r="I40" s="841" t="str">
        <f>'２①②③、３②（再掲）、４②③'!I45</f>
        <v>非適</v>
      </c>
      <c r="J40" s="825">
        <f>'２①②③、３②（再掲）、４②③'!J45</f>
        <v>0</v>
      </c>
      <c r="K40" s="826">
        <f>'２①②③、３②（再掲）、４②③'!K45</f>
        <v>0</v>
      </c>
      <c r="L40" s="826">
        <f>'２①②③、３②（再掲）、４②③'!L45</f>
        <v>0</v>
      </c>
      <c r="M40" s="826">
        <f>'２①②③、３②（再掲）、４②③'!M45</f>
        <v>0</v>
      </c>
      <c r="N40" s="826">
        <f>'２①②③、３②（再掲）、４②③'!N45</f>
        <v>0</v>
      </c>
      <c r="O40" s="826">
        <f>'２①②③、３②（再掲）、４②③'!O45</f>
        <v>0</v>
      </c>
      <c r="P40" s="826">
        <f>'２①②③、３②（再掲）、４②③'!P45</f>
        <v>0</v>
      </c>
      <c r="Q40" s="826">
        <f>'２①②③、３②（再掲）、４②③'!Q45</f>
        <v>0</v>
      </c>
      <c r="R40" s="826">
        <f>'２①②③、３②（再掲）、４②③'!R45</f>
        <v>0</v>
      </c>
      <c r="S40" s="826">
        <f>'２①②③、３②（再掲）、４②③'!S45</f>
        <v>0</v>
      </c>
      <c r="T40" s="826" t="str">
        <f>'２①②③、３②（再掲）、４②③'!T45</f>
        <v>-</v>
      </c>
      <c r="U40" s="826">
        <f>'２①②③、３②（再掲）、４②③'!U45</f>
        <v>0</v>
      </c>
      <c r="V40" s="826">
        <f>'２①②③、３②（再掲）、４②③'!V45</f>
        <v>0</v>
      </c>
      <c r="W40" s="826" t="str">
        <f>'２①②③、３②（再掲）、４②③'!W45</f>
        <v>-</v>
      </c>
      <c r="X40" s="826">
        <f>'２①②③、３②（再掲）、４②③'!X45</f>
        <v>0</v>
      </c>
      <c r="Y40" s="826" t="e">
        <f>'２①②③、３②（再掲）、４②③'!Y45</f>
        <v>#VALUE!</v>
      </c>
      <c r="Z40" s="826" t="e">
        <f>'２①②③、３②（再掲）、４②③'!Z45</f>
        <v>#VALUE!</v>
      </c>
      <c r="AA40" s="826">
        <f>'２①②③、３②（再掲）、４②③'!AA45</f>
        <v>0</v>
      </c>
      <c r="AB40" s="826">
        <f>'２①②③、３②（再掲）、４②③'!AB45</f>
        <v>0</v>
      </c>
      <c r="AC40" s="826">
        <f>'２①②③、３②（再掲）、４②③'!AC45</f>
        <v>0</v>
      </c>
      <c r="AD40" s="826" t="str">
        <f>'２①②③、３②（再掲）、４②③'!AD45</f>
        <v>-</v>
      </c>
      <c r="AE40" s="828" t="e">
        <f>'２①②③、３②（再掲）、４②③'!AE45</f>
        <v>#VALUE!</v>
      </c>
      <c r="AF40" s="826" t="str">
        <f>'２①②③、３②（再掲）、４②③'!AF45</f>
        <v>***</v>
      </c>
      <c r="AG40" s="829" t="e">
        <f>'２①②③、３②（再掲）、４②③'!AG45</f>
        <v>#VALUE!</v>
      </c>
      <c r="AH40" s="825">
        <f>'２①②③、３②（再掲）、４②③'!AH45</f>
        <v>0</v>
      </c>
      <c r="AI40" s="826">
        <f>'２①②③、３②（再掲）、４②③'!AI45</f>
        <v>0</v>
      </c>
      <c r="AJ40" s="826" t="str">
        <f>'２①②③、３②（再掲）、４②③'!AJ45</f>
        <v>***</v>
      </c>
      <c r="AK40" s="826">
        <f>'２①②③、３②（再掲）、４②③'!AK45</f>
        <v>0</v>
      </c>
      <c r="AL40" s="826">
        <f>'２①②③、３②（再掲）、４②③'!AL45</f>
        <v>0</v>
      </c>
      <c r="AM40" s="826">
        <f>'２①②③、３②（再掲）、４②③'!AM45</f>
        <v>0</v>
      </c>
      <c r="AN40" s="826">
        <f>'２①②③、３②（再掲）、４②③'!AN45</f>
        <v>0</v>
      </c>
      <c r="AO40" s="826">
        <f>'２①②③、３②（再掲）、４②③'!AO45</f>
        <v>0</v>
      </c>
      <c r="AP40" s="827">
        <f>'２①②③、３②（再掲）、４②③'!AP45</f>
        <v>0</v>
      </c>
      <c r="AQ40" s="825">
        <f>'２①②③、３②（再掲）、４②③'!AQ45</f>
        <v>0</v>
      </c>
      <c r="AR40" s="826">
        <f>'２①②③、３②（再掲）、４②③'!AR45</f>
        <v>0</v>
      </c>
      <c r="AS40" s="826" t="str">
        <f>'２①②③、３②（再掲）、４②③'!AS45</f>
        <v>-</v>
      </c>
      <c r="AT40" s="826">
        <f>'２①②③、３②（再掲）、４②③'!AT45</f>
        <v>0</v>
      </c>
      <c r="AU40" s="826">
        <f>'２①②③、３②（再掲）、４②③'!AU45</f>
        <v>0</v>
      </c>
      <c r="AV40" s="827" t="str">
        <f>'２①②③、３②（再掲）、４②③'!AV45</f>
        <v>***</v>
      </c>
      <c r="AW40" s="825">
        <f>'２①②③、３②（再掲）、４②③'!AW45</f>
        <v>0</v>
      </c>
      <c r="AX40" s="826">
        <f>'２①②③、３②（再掲）、４②③'!AX45</f>
        <v>0</v>
      </c>
      <c r="AY40" s="827">
        <f>'２①②③、３②（再掲）、４②③'!AY45</f>
        <v>0</v>
      </c>
      <c r="AZ40" s="830">
        <f>'２①②③、３②（再掲）、４②③'!AZ45</f>
        <v>0</v>
      </c>
      <c r="BA40" s="826">
        <f>'２①②③、３②（再掲）、４②③'!BA45</f>
        <v>0</v>
      </c>
      <c r="BB40" s="831">
        <f>'２①②③、３②（再掲）、４②③'!BB45</f>
        <v>0</v>
      </c>
      <c r="BC40" s="826">
        <f>'２①②③、３②（再掲）、４②③'!BC45</f>
        <v>0</v>
      </c>
      <c r="BD40" s="826">
        <f>'２①②③、３②（再掲）、４②③'!BD45</f>
        <v>0</v>
      </c>
      <c r="BE40" s="826">
        <f>'２①②③、３②（再掲）、４②③'!BE45</f>
        <v>0</v>
      </c>
      <c r="BF40" s="826">
        <f>'２①②③、３②（再掲）、４②③'!BF45</f>
        <v>0</v>
      </c>
      <c r="BG40" s="826">
        <f>'２①②③、３②（再掲）、４②③'!BG45</f>
        <v>0</v>
      </c>
      <c r="BH40" s="826">
        <f>'２①②③、３②（再掲）、４②③'!BH45</f>
        <v>0</v>
      </c>
      <c r="BI40" s="826">
        <f>'２①②③、３②（再掲）、４②③'!BI45</f>
        <v>0</v>
      </c>
      <c r="BJ40" s="826">
        <f>'２①②③、３②（再掲）、４②③'!BJ45</f>
        <v>0</v>
      </c>
      <c r="BK40" s="826" t="str">
        <f>'２①②③、３②（再掲）、４②③'!BK45</f>
        <v>***</v>
      </c>
      <c r="BL40" s="826" t="str">
        <f>'２①②③、３②（再掲）、４②③'!BL45</f>
        <v>***</v>
      </c>
      <c r="BM40" s="826" t="str">
        <f>'２①②③、３②（再掲）、４②③'!BM45</f>
        <v>***</v>
      </c>
      <c r="BN40" s="826" t="str">
        <f>'２①②③、３②（再掲）、４②③'!BN45</f>
        <v>***</v>
      </c>
      <c r="BO40" s="826" t="str">
        <f>'２①②③、３②（再掲）、４②③'!BO45</f>
        <v>***</v>
      </c>
      <c r="BP40" s="826" t="str">
        <f>'２①②③、３②（再掲）、４②③'!BP45</f>
        <v>***</v>
      </c>
      <c r="BQ40" s="826" t="str">
        <f>'２①②③、３②（再掲）、４②③'!BQ45</f>
        <v>***</v>
      </c>
      <c r="BR40" s="826" t="str">
        <f>'２①②③、３②（再掲）、４②③'!BR45</f>
        <v>***</v>
      </c>
      <c r="BS40" s="826" t="str">
        <f>'２①②③、３②（再掲）、４②③'!BS45</f>
        <v>***</v>
      </c>
      <c r="BT40" s="826" t="str">
        <f>'２①②③、３②（再掲）、４②③'!BT45</f>
        <v>***</v>
      </c>
      <c r="BU40" s="826" t="str">
        <f>'２①②③、３②（再掲）、４②③'!BU45</f>
        <v>***</v>
      </c>
      <c r="BV40" s="826">
        <f>'２①②③、３②（再掲）、４②③'!BV45</f>
        <v>0</v>
      </c>
      <c r="BW40" s="826">
        <f>'２①②③、３②（再掲）、４②③'!BW45</f>
        <v>0</v>
      </c>
      <c r="BX40" s="826">
        <f>'２①②③、３②（再掲）、４②③'!BX45</f>
        <v>0</v>
      </c>
      <c r="BY40" s="826" t="e">
        <f>'２①②③、３②（再掲）、４②③'!BY45</f>
        <v>#VALUE!</v>
      </c>
      <c r="BZ40" s="829" t="e">
        <f>'２①②③、３②（再掲）、４②③'!BZ45</f>
        <v>#VALUE!</v>
      </c>
    </row>
    <row r="41" spans="1:78" s="777" customFormat="1" ht="18.75" customHeight="1">
      <c r="A41" s="839">
        <f>'２①②③、３②（再掲）、４②③'!A46</f>
      </c>
      <c r="B41" s="840">
        <f>'２①②③、３②（再掲）、４②③'!B46</f>
      </c>
      <c r="C41" s="840">
        <f>'２①②③、３②（再掲）、４②③'!C46</f>
      </c>
      <c r="D41" s="840">
        <f>'２①②③、３②（再掲）、４②③'!D46</f>
      </c>
      <c r="E41" s="840">
        <f>'２①②③、３②（再掲）、４②③'!E46</f>
      </c>
      <c r="F41" s="840">
        <f>'２①②③、３②（再掲）、４②③'!F46</f>
        <v>0</v>
      </c>
      <c r="G41" s="840">
        <f>'２①②③、３②（再掲）、４②③'!G46</f>
        <v>0</v>
      </c>
      <c r="H41" s="840">
        <f>'２①②③、３②（再掲）、４②③'!H46</f>
        <v>0</v>
      </c>
      <c r="I41" s="841" t="str">
        <f>'２①②③、３②（再掲）、４②③'!I46</f>
        <v>非適</v>
      </c>
      <c r="J41" s="825">
        <f>'２①②③、３②（再掲）、４②③'!J46</f>
        <v>0</v>
      </c>
      <c r="K41" s="826">
        <f>'２①②③、３②（再掲）、４②③'!K46</f>
        <v>0</v>
      </c>
      <c r="L41" s="826">
        <f>'２①②③、３②（再掲）、４②③'!L46</f>
        <v>0</v>
      </c>
      <c r="M41" s="826">
        <f>'２①②③、３②（再掲）、４②③'!M46</f>
        <v>0</v>
      </c>
      <c r="N41" s="826">
        <f>'２①②③、３②（再掲）、４②③'!N46</f>
        <v>0</v>
      </c>
      <c r="O41" s="826">
        <f>'２①②③、３②（再掲）、４②③'!O46</f>
        <v>0</v>
      </c>
      <c r="P41" s="826">
        <f>'２①②③、３②（再掲）、４②③'!P46</f>
        <v>0</v>
      </c>
      <c r="Q41" s="826">
        <f>'２①②③、３②（再掲）、４②③'!Q46</f>
        <v>0</v>
      </c>
      <c r="R41" s="826">
        <f>'２①②③、３②（再掲）、４②③'!R46</f>
        <v>0</v>
      </c>
      <c r="S41" s="826">
        <f>'２①②③、３②（再掲）、４②③'!S46</f>
        <v>0</v>
      </c>
      <c r="T41" s="826" t="str">
        <f>'２①②③、３②（再掲）、４②③'!T46</f>
        <v>-</v>
      </c>
      <c r="U41" s="826">
        <f>'２①②③、３②（再掲）、４②③'!U46</f>
        <v>0</v>
      </c>
      <c r="V41" s="826">
        <f>'２①②③、３②（再掲）、４②③'!V46</f>
        <v>0</v>
      </c>
      <c r="W41" s="826" t="str">
        <f>'２①②③、３②（再掲）、４②③'!W46</f>
        <v>-</v>
      </c>
      <c r="X41" s="826">
        <f>'２①②③、３②（再掲）、４②③'!X46</f>
        <v>0</v>
      </c>
      <c r="Y41" s="826" t="e">
        <f>'２①②③、３②（再掲）、４②③'!Y46</f>
        <v>#VALUE!</v>
      </c>
      <c r="Z41" s="826" t="e">
        <f>'２①②③、３②（再掲）、４②③'!Z46</f>
        <v>#VALUE!</v>
      </c>
      <c r="AA41" s="826">
        <f>'２①②③、３②（再掲）、４②③'!AA46</f>
        <v>0</v>
      </c>
      <c r="AB41" s="826">
        <f>'２①②③、３②（再掲）、４②③'!AB46</f>
        <v>0</v>
      </c>
      <c r="AC41" s="826">
        <f>'２①②③、３②（再掲）、４②③'!AC46</f>
        <v>0</v>
      </c>
      <c r="AD41" s="826" t="str">
        <f>'２①②③、３②（再掲）、４②③'!AD46</f>
        <v>-</v>
      </c>
      <c r="AE41" s="828" t="e">
        <f>'２①②③、３②（再掲）、４②③'!AE46</f>
        <v>#VALUE!</v>
      </c>
      <c r="AF41" s="826" t="str">
        <f>'２①②③、３②（再掲）、４②③'!AF46</f>
        <v>***</v>
      </c>
      <c r="AG41" s="829" t="e">
        <f>'２①②③、３②（再掲）、４②③'!AG46</f>
        <v>#VALUE!</v>
      </c>
      <c r="AH41" s="825">
        <f>'２①②③、３②（再掲）、４②③'!AH46</f>
        <v>0</v>
      </c>
      <c r="AI41" s="826">
        <f>'２①②③、３②（再掲）、４②③'!AI46</f>
        <v>0</v>
      </c>
      <c r="AJ41" s="826" t="str">
        <f>'２①②③、３②（再掲）、４②③'!AJ46</f>
        <v>***</v>
      </c>
      <c r="AK41" s="826">
        <f>'２①②③、３②（再掲）、４②③'!AK46</f>
        <v>0</v>
      </c>
      <c r="AL41" s="826">
        <f>'２①②③、３②（再掲）、４②③'!AL46</f>
        <v>0</v>
      </c>
      <c r="AM41" s="826">
        <f>'２①②③、３②（再掲）、４②③'!AM46</f>
        <v>0</v>
      </c>
      <c r="AN41" s="826">
        <f>'２①②③、３②（再掲）、４②③'!AN46</f>
        <v>0</v>
      </c>
      <c r="AO41" s="826">
        <f>'２①②③、３②（再掲）、４②③'!AO46</f>
        <v>0</v>
      </c>
      <c r="AP41" s="827">
        <f>'２①②③、３②（再掲）、４②③'!AP46</f>
        <v>0</v>
      </c>
      <c r="AQ41" s="825">
        <f>'２①②③、３②（再掲）、４②③'!AQ46</f>
        <v>0</v>
      </c>
      <c r="AR41" s="826">
        <f>'２①②③、３②（再掲）、４②③'!AR46</f>
        <v>0</v>
      </c>
      <c r="AS41" s="826" t="str">
        <f>'２①②③、３②（再掲）、４②③'!AS46</f>
        <v>-</v>
      </c>
      <c r="AT41" s="826">
        <f>'２①②③、３②（再掲）、４②③'!AT46</f>
        <v>0</v>
      </c>
      <c r="AU41" s="826">
        <f>'２①②③、３②（再掲）、４②③'!AU46</f>
        <v>0</v>
      </c>
      <c r="AV41" s="827" t="str">
        <f>'２①②③、３②（再掲）、４②③'!AV46</f>
        <v>***</v>
      </c>
      <c r="AW41" s="825">
        <f>'２①②③、３②（再掲）、４②③'!AW46</f>
        <v>0</v>
      </c>
      <c r="AX41" s="826">
        <f>'２①②③、３②（再掲）、４②③'!AX46</f>
        <v>0</v>
      </c>
      <c r="AY41" s="827">
        <f>'２①②③、３②（再掲）、４②③'!AY46</f>
        <v>0</v>
      </c>
      <c r="AZ41" s="830">
        <f>'２①②③、３②（再掲）、４②③'!AZ46</f>
        <v>0</v>
      </c>
      <c r="BA41" s="826">
        <f>'２①②③、３②（再掲）、４②③'!BA46</f>
        <v>0</v>
      </c>
      <c r="BB41" s="831">
        <f>'２①②③、３②（再掲）、４②③'!BB46</f>
        <v>0</v>
      </c>
      <c r="BC41" s="826">
        <f>'２①②③、３②（再掲）、４②③'!BC46</f>
        <v>0</v>
      </c>
      <c r="BD41" s="826">
        <f>'２①②③、３②（再掲）、４②③'!BD46</f>
        <v>0</v>
      </c>
      <c r="BE41" s="826">
        <f>'２①②③、３②（再掲）、４②③'!BE46</f>
        <v>0</v>
      </c>
      <c r="BF41" s="826">
        <f>'２①②③、３②（再掲）、４②③'!BF46</f>
        <v>0</v>
      </c>
      <c r="BG41" s="826">
        <f>'２①②③、３②（再掲）、４②③'!BG46</f>
        <v>0</v>
      </c>
      <c r="BH41" s="826">
        <f>'２①②③、３②（再掲）、４②③'!BH46</f>
        <v>0</v>
      </c>
      <c r="BI41" s="826">
        <f>'２①②③、３②（再掲）、４②③'!BI46</f>
        <v>0</v>
      </c>
      <c r="BJ41" s="826">
        <f>'２①②③、３②（再掲）、４②③'!BJ46</f>
        <v>0</v>
      </c>
      <c r="BK41" s="826" t="str">
        <f>'２①②③、３②（再掲）、４②③'!BK46</f>
        <v>***</v>
      </c>
      <c r="BL41" s="826" t="str">
        <f>'２①②③、３②（再掲）、４②③'!BL46</f>
        <v>***</v>
      </c>
      <c r="BM41" s="826" t="str">
        <f>'２①②③、３②（再掲）、４②③'!BM46</f>
        <v>***</v>
      </c>
      <c r="BN41" s="826" t="str">
        <f>'２①②③、３②（再掲）、４②③'!BN46</f>
        <v>***</v>
      </c>
      <c r="BO41" s="826" t="str">
        <f>'２①②③、３②（再掲）、４②③'!BO46</f>
        <v>***</v>
      </c>
      <c r="BP41" s="826" t="str">
        <f>'２①②③、３②（再掲）、４②③'!BP46</f>
        <v>***</v>
      </c>
      <c r="BQ41" s="826" t="str">
        <f>'２①②③、３②（再掲）、４②③'!BQ46</f>
        <v>***</v>
      </c>
      <c r="BR41" s="826" t="str">
        <f>'２①②③、３②（再掲）、４②③'!BR46</f>
        <v>***</v>
      </c>
      <c r="BS41" s="826" t="str">
        <f>'２①②③、３②（再掲）、４②③'!BS46</f>
        <v>***</v>
      </c>
      <c r="BT41" s="826" t="str">
        <f>'２①②③、３②（再掲）、４②③'!BT46</f>
        <v>***</v>
      </c>
      <c r="BU41" s="826" t="str">
        <f>'２①②③、３②（再掲）、４②③'!BU46</f>
        <v>***</v>
      </c>
      <c r="BV41" s="826">
        <f>'２①②③、３②（再掲）、４②③'!BV46</f>
        <v>0</v>
      </c>
      <c r="BW41" s="826">
        <f>'２①②③、３②（再掲）、４②③'!BW46</f>
        <v>0</v>
      </c>
      <c r="BX41" s="826">
        <f>'２①②③、３②（再掲）、４②③'!BX46</f>
        <v>0</v>
      </c>
      <c r="BY41" s="826" t="e">
        <f>'２①②③、３②（再掲）、４②③'!BY46</f>
        <v>#VALUE!</v>
      </c>
      <c r="BZ41" s="829" t="e">
        <f>'２①②③、３②（再掲）、４②③'!BZ46</f>
        <v>#VALUE!</v>
      </c>
    </row>
    <row r="42" spans="1:78" s="777" customFormat="1" ht="18.75" customHeight="1">
      <c r="A42" s="839">
        <f>'２①②③、３②（再掲）、４②③'!A47</f>
      </c>
      <c r="B42" s="840">
        <f>'２①②③、３②（再掲）、４②③'!B47</f>
      </c>
      <c r="C42" s="840">
        <f>'２①②③、３②（再掲）、４②③'!C47</f>
      </c>
      <c r="D42" s="840">
        <f>'２①②③、３②（再掲）、４②③'!D47</f>
      </c>
      <c r="E42" s="840">
        <f>'２①②③、３②（再掲）、４②③'!E47</f>
      </c>
      <c r="F42" s="840">
        <f>'２①②③、３②（再掲）、４②③'!F47</f>
        <v>0</v>
      </c>
      <c r="G42" s="840">
        <f>'２①②③、３②（再掲）、４②③'!G47</f>
        <v>0</v>
      </c>
      <c r="H42" s="840">
        <f>'２①②③、３②（再掲）、４②③'!H47</f>
        <v>0</v>
      </c>
      <c r="I42" s="841" t="str">
        <f>'２①②③、３②（再掲）、４②③'!I47</f>
        <v>非適</v>
      </c>
      <c r="J42" s="825">
        <f>'２①②③、３②（再掲）、４②③'!J47</f>
        <v>0</v>
      </c>
      <c r="K42" s="826">
        <f>'２①②③、３②（再掲）、４②③'!K47</f>
        <v>0</v>
      </c>
      <c r="L42" s="826">
        <f>'２①②③、３②（再掲）、４②③'!L47</f>
        <v>0</v>
      </c>
      <c r="M42" s="826">
        <f>'２①②③、３②（再掲）、４②③'!M47</f>
        <v>0</v>
      </c>
      <c r="N42" s="826">
        <f>'２①②③、３②（再掲）、４②③'!N47</f>
        <v>0</v>
      </c>
      <c r="O42" s="826">
        <f>'２①②③、３②（再掲）、４②③'!O47</f>
        <v>0</v>
      </c>
      <c r="P42" s="826">
        <f>'２①②③、３②（再掲）、４②③'!P47</f>
        <v>0</v>
      </c>
      <c r="Q42" s="826">
        <f>'２①②③、３②（再掲）、４②③'!Q47</f>
        <v>0</v>
      </c>
      <c r="R42" s="826">
        <f>'２①②③、３②（再掲）、４②③'!R47</f>
        <v>0</v>
      </c>
      <c r="S42" s="826">
        <f>'２①②③、３②（再掲）、４②③'!S47</f>
        <v>0</v>
      </c>
      <c r="T42" s="826" t="str">
        <f>'２①②③、３②（再掲）、４②③'!T47</f>
        <v>-</v>
      </c>
      <c r="U42" s="826">
        <f>'２①②③、３②（再掲）、４②③'!U47</f>
        <v>0</v>
      </c>
      <c r="V42" s="826">
        <f>'２①②③、３②（再掲）、４②③'!V47</f>
        <v>0</v>
      </c>
      <c r="W42" s="826" t="str">
        <f>'２①②③、３②（再掲）、４②③'!W47</f>
        <v>-</v>
      </c>
      <c r="X42" s="826">
        <f>'２①②③、３②（再掲）、４②③'!X47</f>
        <v>0</v>
      </c>
      <c r="Y42" s="826" t="e">
        <f>'２①②③、３②（再掲）、４②③'!Y47</f>
        <v>#VALUE!</v>
      </c>
      <c r="Z42" s="826" t="e">
        <f>'２①②③、３②（再掲）、４②③'!Z47</f>
        <v>#VALUE!</v>
      </c>
      <c r="AA42" s="826">
        <f>'２①②③、３②（再掲）、４②③'!AA47</f>
        <v>0</v>
      </c>
      <c r="AB42" s="826">
        <f>'２①②③、３②（再掲）、４②③'!AB47</f>
        <v>0</v>
      </c>
      <c r="AC42" s="826">
        <f>'２①②③、３②（再掲）、４②③'!AC47</f>
        <v>0</v>
      </c>
      <c r="AD42" s="826" t="str">
        <f>'２①②③、３②（再掲）、４②③'!AD47</f>
        <v>-</v>
      </c>
      <c r="AE42" s="828" t="e">
        <f>'２①②③、３②（再掲）、４②③'!AE47</f>
        <v>#VALUE!</v>
      </c>
      <c r="AF42" s="826" t="str">
        <f>'２①②③、３②（再掲）、４②③'!AF47</f>
        <v>***</v>
      </c>
      <c r="AG42" s="829" t="e">
        <f>'２①②③、３②（再掲）、４②③'!AG47</f>
        <v>#VALUE!</v>
      </c>
      <c r="AH42" s="825">
        <f>'２①②③、３②（再掲）、４②③'!AH47</f>
        <v>0</v>
      </c>
      <c r="AI42" s="826">
        <f>'２①②③、３②（再掲）、４②③'!AI47</f>
        <v>0</v>
      </c>
      <c r="AJ42" s="826" t="str">
        <f>'２①②③、３②（再掲）、４②③'!AJ47</f>
        <v>***</v>
      </c>
      <c r="AK42" s="826">
        <f>'２①②③、３②（再掲）、４②③'!AK47</f>
        <v>0</v>
      </c>
      <c r="AL42" s="826">
        <f>'２①②③、３②（再掲）、４②③'!AL47</f>
        <v>0</v>
      </c>
      <c r="AM42" s="826">
        <f>'２①②③、３②（再掲）、４②③'!AM47</f>
        <v>0</v>
      </c>
      <c r="AN42" s="826">
        <f>'２①②③、３②（再掲）、４②③'!AN47</f>
        <v>0</v>
      </c>
      <c r="AO42" s="826">
        <f>'２①②③、３②（再掲）、４②③'!AO47</f>
        <v>0</v>
      </c>
      <c r="AP42" s="827">
        <f>'２①②③、３②（再掲）、４②③'!AP47</f>
        <v>0</v>
      </c>
      <c r="AQ42" s="825">
        <f>'２①②③、３②（再掲）、４②③'!AQ47</f>
        <v>0</v>
      </c>
      <c r="AR42" s="826">
        <f>'２①②③、３②（再掲）、４②③'!AR47</f>
        <v>0</v>
      </c>
      <c r="AS42" s="826" t="str">
        <f>'２①②③、３②（再掲）、４②③'!AS47</f>
        <v>-</v>
      </c>
      <c r="AT42" s="826">
        <f>'２①②③、３②（再掲）、４②③'!AT47</f>
        <v>0</v>
      </c>
      <c r="AU42" s="826">
        <f>'２①②③、３②（再掲）、４②③'!AU47</f>
        <v>0</v>
      </c>
      <c r="AV42" s="827" t="str">
        <f>'２①②③、３②（再掲）、４②③'!AV47</f>
        <v>***</v>
      </c>
      <c r="AW42" s="825">
        <f>'２①②③、３②（再掲）、４②③'!AW47</f>
        <v>0</v>
      </c>
      <c r="AX42" s="826">
        <f>'２①②③、３②（再掲）、４②③'!AX47</f>
        <v>0</v>
      </c>
      <c r="AY42" s="827">
        <f>'２①②③、３②（再掲）、４②③'!AY47</f>
        <v>0</v>
      </c>
      <c r="AZ42" s="830">
        <f>'２①②③、３②（再掲）、４②③'!AZ47</f>
        <v>0</v>
      </c>
      <c r="BA42" s="826">
        <f>'２①②③、３②（再掲）、４②③'!BA47</f>
        <v>0</v>
      </c>
      <c r="BB42" s="831">
        <f>'２①②③、３②（再掲）、４②③'!BB47</f>
        <v>0</v>
      </c>
      <c r="BC42" s="826">
        <f>'２①②③、３②（再掲）、４②③'!BC47</f>
        <v>0</v>
      </c>
      <c r="BD42" s="826">
        <f>'２①②③、３②（再掲）、４②③'!BD47</f>
        <v>0</v>
      </c>
      <c r="BE42" s="826">
        <f>'２①②③、３②（再掲）、４②③'!BE47</f>
        <v>0</v>
      </c>
      <c r="BF42" s="826">
        <f>'２①②③、３②（再掲）、４②③'!BF47</f>
        <v>0</v>
      </c>
      <c r="BG42" s="826">
        <f>'２①②③、３②（再掲）、４②③'!BG47</f>
        <v>0</v>
      </c>
      <c r="BH42" s="826">
        <f>'２①②③、３②（再掲）、４②③'!BH47</f>
        <v>0</v>
      </c>
      <c r="BI42" s="826">
        <f>'２①②③、３②（再掲）、４②③'!BI47</f>
        <v>0</v>
      </c>
      <c r="BJ42" s="826">
        <f>'２①②③、３②（再掲）、４②③'!BJ47</f>
        <v>0</v>
      </c>
      <c r="BK42" s="826" t="str">
        <f>'２①②③、３②（再掲）、４②③'!BK47</f>
        <v>***</v>
      </c>
      <c r="BL42" s="826" t="str">
        <f>'２①②③、３②（再掲）、４②③'!BL47</f>
        <v>***</v>
      </c>
      <c r="BM42" s="826" t="str">
        <f>'２①②③、３②（再掲）、４②③'!BM47</f>
        <v>***</v>
      </c>
      <c r="BN42" s="826" t="str">
        <f>'２①②③、３②（再掲）、４②③'!BN47</f>
        <v>***</v>
      </c>
      <c r="BO42" s="826" t="str">
        <f>'２①②③、３②（再掲）、４②③'!BO47</f>
        <v>***</v>
      </c>
      <c r="BP42" s="826" t="str">
        <f>'２①②③、３②（再掲）、４②③'!BP47</f>
        <v>***</v>
      </c>
      <c r="BQ42" s="826" t="str">
        <f>'２①②③、３②（再掲）、４②③'!BQ47</f>
        <v>***</v>
      </c>
      <c r="BR42" s="826" t="str">
        <f>'２①②③、３②（再掲）、４②③'!BR47</f>
        <v>***</v>
      </c>
      <c r="BS42" s="826" t="str">
        <f>'２①②③、３②（再掲）、４②③'!BS47</f>
        <v>***</v>
      </c>
      <c r="BT42" s="826" t="str">
        <f>'２①②③、３②（再掲）、４②③'!BT47</f>
        <v>***</v>
      </c>
      <c r="BU42" s="826" t="str">
        <f>'２①②③、３②（再掲）、４②③'!BU47</f>
        <v>***</v>
      </c>
      <c r="BV42" s="826">
        <f>'２①②③、３②（再掲）、４②③'!BV47</f>
        <v>0</v>
      </c>
      <c r="BW42" s="826">
        <f>'２①②③、３②（再掲）、４②③'!BW47</f>
        <v>0</v>
      </c>
      <c r="BX42" s="826">
        <f>'２①②③、３②（再掲）、４②③'!BX47</f>
        <v>0</v>
      </c>
      <c r="BY42" s="826" t="e">
        <f>'２①②③、３②（再掲）、４②③'!BY47</f>
        <v>#VALUE!</v>
      </c>
      <c r="BZ42" s="829" t="e">
        <f>'２①②③、３②（再掲）、４②③'!BZ47</f>
        <v>#VALUE!</v>
      </c>
    </row>
    <row r="43" spans="1:78" s="777" customFormat="1" ht="18.75" customHeight="1">
      <c r="A43" s="839">
        <f>'２①②③、３②（再掲）、４②③'!A48</f>
      </c>
      <c r="B43" s="840">
        <f>'２①②③、３②（再掲）、４②③'!B48</f>
      </c>
      <c r="C43" s="840">
        <f>'２①②③、３②（再掲）、４②③'!C48</f>
      </c>
      <c r="D43" s="840">
        <f>'２①②③、３②（再掲）、４②③'!D48</f>
      </c>
      <c r="E43" s="840">
        <f>'２①②③、３②（再掲）、４②③'!E48</f>
      </c>
      <c r="F43" s="840">
        <f>'２①②③、３②（再掲）、４②③'!F48</f>
        <v>0</v>
      </c>
      <c r="G43" s="840">
        <f>'２①②③、３②（再掲）、４②③'!G48</f>
        <v>0</v>
      </c>
      <c r="H43" s="840">
        <f>'２①②③、３②（再掲）、４②③'!H48</f>
        <v>0</v>
      </c>
      <c r="I43" s="841" t="str">
        <f>'２①②③、３②（再掲）、４②③'!I48</f>
        <v>非適</v>
      </c>
      <c r="J43" s="825">
        <f>'２①②③、３②（再掲）、４②③'!J48</f>
        <v>0</v>
      </c>
      <c r="K43" s="826">
        <f>'２①②③、３②（再掲）、４②③'!K48</f>
        <v>0</v>
      </c>
      <c r="L43" s="826">
        <f>'２①②③、３②（再掲）、４②③'!L48</f>
        <v>0</v>
      </c>
      <c r="M43" s="826">
        <f>'２①②③、３②（再掲）、４②③'!M48</f>
        <v>0</v>
      </c>
      <c r="N43" s="826">
        <f>'２①②③、３②（再掲）、４②③'!N48</f>
        <v>0</v>
      </c>
      <c r="O43" s="826">
        <f>'２①②③、３②（再掲）、４②③'!O48</f>
        <v>0</v>
      </c>
      <c r="P43" s="826">
        <f>'２①②③、３②（再掲）、４②③'!P48</f>
        <v>0</v>
      </c>
      <c r="Q43" s="826">
        <f>'２①②③、３②（再掲）、４②③'!Q48</f>
        <v>0</v>
      </c>
      <c r="R43" s="826">
        <f>'２①②③、３②（再掲）、４②③'!R48</f>
        <v>0</v>
      </c>
      <c r="S43" s="826">
        <f>'２①②③、３②（再掲）、４②③'!S48</f>
        <v>0</v>
      </c>
      <c r="T43" s="826" t="str">
        <f>'２①②③、３②（再掲）、４②③'!T48</f>
        <v>-</v>
      </c>
      <c r="U43" s="826">
        <f>'２①②③、３②（再掲）、４②③'!U48</f>
        <v>0</v>
      </c>
      <c r="V43" s="826">
        <f>'２①②③、３②（再掲）、４②③'!V48</f>
        <v>0</v>
      </c>
      <c r="W43" s="826" t="str">
        <f>'２①②③、３②（再掲）、４②③'!W48</f>
        <v>-</v>
      </c>
      <c r="X43" s="826">
        <f>'２①②③、３②（再掲）、４②③'!X48</f>
        <v>0</v>
      </c>
      <c r="Y43" s="826" t="e">
        <f>'２①②③、３②（再掲）、４②③'!Y48</f>
        <v>#VALUE!</v>
      </c>
      <c r="Z43" s="826" t="e">
        <f>'２①②③、３②（再掲）、４②③'!Z48</f>
        <v>#VALUE!</v>
      </c>
      <c r="AA43" s="826">
        <f>'２①②③、３②（再掲）、４②③'!AA48</f>
        <v>0</v>
      </c>
      <c r="AB43" s="826">
        <f>'２①②③、３②（再掲）、４②③'!AB48</f>
        <v>0</v>
      </c>
      <c r="AC43" s="826">
        <f>'２①②③、３②（再掲）、４②③'!AC48</f>
        <v>0</v>
      </c>
      <c r="AD43" s="826" t="str">
        <f>'２①②③、３②（再掲）、４②③'!AD48</f>
        <v>-</v>
      </c>
      <c r="AE43" s="828" t="e">
        <f>'２①②③、３②（再掲）、４②③'!AE48</f>
        <v>#VALUE!</v>
      </c>
      <c r="AF43" s="826" t="str">
        <f>'２①②③、３②（再掲）、４②③'!AF48</f>
        <v>***</v>
      </c>
      <c r="AG43" s="829" t="e">
        <f>'２①②③、３②（再掲）、４②③'!AG48</f>
        <v>#VALUE!</v>
      </c>
      <c r="AH43" s="825">
        <f>'２①②③、３②（再掲）、４②③'!AH48</f>
        <v>0</v>
      </c>
      <c r="AI43" s="826">
        <f>'２①②③、３②（再掲）、４②③'!AI48</f>
        <v>0</v>
      </c>
      <c r="AJ43" s="826" t="str">
        <f>'２①②③、３②（再掲）、４②③'!AJ48</f>
        <v>***</v>
      </c>
      <c r="AK43" s="826">
        <f>'２①②③、３②（再掲）、４②③'!AK48</f>
        <v>0</v>
      </c>
      <c r="AL43" s="826">
        <f>'２①②③、３②（再掲）、４②③'!AL48</f>
        <v>0</v>
      </c>
      <c r="AM43" s="826">
        <f>'２①②③、３②（再掲）、４②③'!AM48</f>
        <v>0</v>
      </c>
      <c r="AN43" s="826">
        <f>'２①②③、３②（再掲）、４②③'!AN48</f>
        <v>0</v>
      </c>
      <c r="AO43" s="826">
        <f>'２①②③、３②（再掲）、４②③'!AO48</f>
        <v>0</v>
      </c>
      <c r="AP43" s="827">
        <f>'２①②③、３②（再掲）、４②③'!AP48</f>
        <v>0</v>
      </c>
      <c r="AQ43" s="825">
        <f>'２①②③、３②（再掲）、４②③'!AQ48</f>
        <v>0</v>
      </c>
      <c r="AR43" s="826">
        <f>'２①②③、３②（再掲）、４②③'!AR48</f>
        <v>0</v>
      </c>
      <c r="AS43" s="826" t="str">
        <f>'２①②③、３②（再掲）、４②③'!AS48</f>
        <v>-</v>
      </c>
      <c r="AT43" s="826">
        <f>'２①②③、３②（再掲）、４②③'!AT48</f>
        <v>0</v>
      </c>
      <c r="AU43" s="826">
        <f>'２①②③、３②（再掲）、４②③'!AU48</f>
        <v>0</v>
      </c>
      <c r="AV43" s="827" t="str">
        <f>'２①②③、３②（再掲）、４②③'!AV48</f>
        <v>***</v>
      </c>
      <c r="AW43" s="825">
        <f>'２①②③、３②（再掲）、４②③'!AW48</f>
        <v>0</v>
      </c>
      <c r="AX43" s="826">
        <f>'２①②③、３②（再掲）、４②③'!AX48</f>
        <v>0</v>
      </c>
      <c r="AY43" s="827">
        <f>'２①②③、３②（再掲）、４②③'!AY48</f>
        <v>0</v>
      </c>
      <c r="AZ43" s="830">
        <f>'２①②③、３②（再掲）、４②③'!AZ48</f>
        <v>0</v>
      </c>
      <c r="BA43" s="826">
        <f>'２①②③、３②（再掲）、４②③'!BA48</f>
        <v>0</v>
      </c>
      <c r="BB43" s="831">
        <f>'２①②③、３②（再掲）、４②③'!BB48</f>
        <v>0</v>
      </c>
      <c r="BC43" s="826">
        <f>'２①②③、３②（再掲）、４②③'!BC48</f>
        <v>0</v>
      </c>
      <c r="BD43" s="826">
        <f>'２①②③、３②（再掲）、４②③'!BD48</f>
        <v>0</v>
      </c>
      <c r="BE43" s="826">
        <f>'２①②③、３②（再掲）、４②③'!BE48</f>
        <v>0</v>
      </c>
      <c r="BF43" s="826">
        <f>'２①②③、３②（再掲）、４②③'!BF48</f>
        <v>0</v>
      </c>
      <c r="BG43" s="826">
        <f>'２①②③、３②（再掲）、４②③'!BG48</f>
        <v>0</v>
      </c>
      <c r="BH43" s="826">
        <f>'２①②③、３②（再掲）、４②③'!BH48</f>
        <v>0</v>
      </c>
      <c r="BI43" s="826">
        <f>'２①②③、３②（再掲）、４②③'!BI48</f>
        <v>0</v>
      </c>
      <c r="BJ43" s="826">
        <f>'２①②③、３②（再掲）、４②③'!BJ48</f>
        <v>0</v>
      </c>
      <c r="BK43" s="826" t="str">
        <f>'２①②③、３②（再掲）、４②③'!BK48</f>
        <v>***</v>
      </c>
      <c r="BL43" s="826" t="str">
        <f>'２①②③、３②（再掲）、４②③'!BL48</f>
        <v>***</v>
      </c>
      <c r="BM43" s="826" t="str">
        <f>'２①②③、３②（再掲）、４②③'!BM48</f>
        <v>***</v>
      </c>
      <c r="BN43" s="826" t="str">
        <f>'２①②③、３②（再掲）、４②③'!BN48</f>
        <v>***</v>
      </c>
      <c r="BO43" s="826" t="str">
        <f>'２①②③、３②（再掲）、４②③'!BO48</f>
        <v>***</v>
      </c>
      <c r="BP43" s="826" t="str">
        <f>'２①②③、３②（再掲）、４②③'!BP48</f>
        <v>***</v>
      </c>
      <c r="BQ43" s="826" t="str">
        <f>'２①②③、３②（再掲）、４②③'!BQ48</f>
        <v>***</v>
      </c>
      <c r="BR43" s="826" t="str">
        <f>'２①②③、３②（再掲）、４②③'!BR48</f>
        <v>***</v>
      </c>
      <c r="BS43" s="826" t="str">
        <f>'２①②③、３②（再掲）、４②③'!BS48</f>
        <v>***</v>
      </c>
      <c r="BT43" s="826" t="str">
        <f>'２①②③、３②（再掲）、４②③'!BT48</f>
        <v>***</v>
      </c>
      <c r="BU43" s="826" t="str">
        <f>'２①②③、３②（再掲）、４②③'!BU48</f>
        <v>***</v>
      </c>
      <c r="BV43" s="826">
        <f>'２①②③、３②（再掲）、４②③'!BV48</f>
        <v>0</v>
      </c>
      <c r="BW43" s="826">
        <f>'２①②③、３②（再掲）、４②③'!BW48</f>
        <v>0</v>
      </c>
      <c r="BX43" s="826">
        <f>'２①②③、３②（再掲）、４②③'!BX48</f>
        <v>0</v>
      </c>
      <c r="BY43" s="826" t="e">
        <f>'２①②③、３②（再掲）、４②③'!BY48</f>
        <v>#VALUE!</v>
      </c>
      <c r="BZ43" s="829" t="e">
        <f>'２①②③、３②（再掲）、４②③'!BZ48</f>
        <v>#VALUE!</v>
      </c>
    </row>
    <row r="44" spans="1:78" s="777" customFormat="1" ht="18.75" customHeight="1">
      <c r="A44" s="839">
        <f>'２①②③、３②（再掲）、４②③'!A54</f>
      </c>
      <c r="B44" s="840">
        <f>'２①②③、３②（再掲）、４②③'!B54</f>
      </c>
      <c r="C44" s="840">
        <f>'２①②③、３②（再掲）、４②③'!C54</f>
      </c>
      <c r="D44" s="840">
        <f>'２①②③、３②（再掲）、４②③'!D54</f>
      </c>
      <c r="E44" s="840">
        <f>'２①②③、３②（再掲）、４②③'!E54</f>
      </c>
      <c r="F44" s="840">
        <f>'２①②③、３②（再掲）、４②③'!F54</f>
        <v>0</v>
      </c>
      <c r="G44" s="840">
        <f>'２①②③、３②（再掲）、４②③'!G54</f>
        <v>0</v>
      </c>
      <c r="H44" s="840" t="str">
        <f>'２①②③、３②（再掲）、４②③'!H54</f>
        <v>***</v>
      </c>
      <c r="I44" s="841" t="str">
        <f>'２①②③、３②（再掲）、４②③'!I54</f>
        <v>事業</v>
      </c>
      <c r="J44" s="825" t="str">
        <f>'２①②③、３②（再掲）、４②③'!J54</f>
        <v>***</v>
      </c>
      <c r="K44" s="826" t="str">
        <f>'２①②③、３②（再掲）、４②③'!K54</f>
        <v>***</v>
      </c>
      <c r="L44" s="826" t="str">
        <f>'２①②③、３②（再掲）、４②③'!L54</f>
        <v>***</v>
      </c>
      <c r="M44" s="826" t="str">
        <f>'２①②③、３②（再掲）、４②③'!M54</f>
        <v>***</v>
      </c>
      <c r="N44" s="826" t="str">
        <f>'２①②③、３②（再掲）、４②③'!N54</f>
        <v>***</v>
      </c>
      <c r="O44" s="826" t="str">
        <f>'２①②③、３②（再掲）、４②③'!O54</f>
        <v>***</v>
      </c>
      <c r="P44" s="826" t="str">
        <f>'２①②③、３②（再掲）、４②③'!P54</f>
        <v>***</v>
      </c>
      <c r="Q44" s="826" t="str">
        <f>'２①②③、３②（再掲）、４②③'!Q54</f>
        <v>***</v>
      </c>
      <c r="R44" s="826" t="str">
        <f>'２①②③、３②（再掲）、４②③'!R54</f>
        <v>***</v>
      </c>
      <c r="S44" s="826" t="str">
        <f>'２①②③、３②（再掲）、４②③'!S54</f>
        <v>***</v>
      </c>
      <c r="T44" s="826" t="str">
        <f>'２①②③、３②（再掲）、４②③'!T54</f>
        <v>***</v>
      </c>
      <c r="U44" s="826" t="str">
        <f>'２①②③、３②（再掲）、４②③'!U54</f>
        <v>***</v>
      </c>
      <c r="V44" s="826" t="str">
        <f>'２①②③、３②（再掲）、４②③'!V54</f>
        <v>***</v>
      </c>
      <c r="W44" s="826" t="str">
        <f>'２①②③、３②（再掲）、４②③'!W54</f>
        <v>***</v>
      </c>
      <c r="X44" s="826" t="str">
        <f>'２①②③、３②（再掲）、４②③'!X54</f>
        <v>***</v>
      </c>
      <c r="Y44" s="826" t="str">
        <f>'２①②③、３②（再掲）、４②③'!Y54</f>
        <v>***</v>
      </c>
      <c r="Z44" s="826" t="str">
        <f>'２①②③、３②（再掲）、４②③'!Z54</f>
        <v>***</v>
      </c>
      <c r="AA44" s="826" t="str">
        <f>'２①②③、３②（再掲）、４②③'!AA54</f>
        <v>***</v>
      </c>
      <c r="AB44" s="826" t="str">
        <f>'２①②③、３②（再掲）、４②③'!AB54</f>
        <v>***</v>
      </c>
      <c r="AC44" s="826" t="str">
        <f>'２①②③、３②（再掲）、４②③'!AC54</f>
        <v>***</v>
      </c>
      <c r="AD44" s="826" t="str">
        <f>'２①②③、３②（再掲）、４②③'!AD54</f>
        <v>***</v>
      </c>
      <c r="AE44" s="828" t="str">
        <f>'２①②③、３②（再掲）、４②③'!AE54</f>
        <v>***</v>
      </c>
      <c r="AF44" s="826" t="str">
        <f>'２①②③、３②（再掲）、４②③'!AF54</f>
        <v>***</v>
      </c>
      <c r="AG44" s="829" t="str">
        <f>'２①②③、３②（再掲）、４②③'!AG54</f>
        <v>***</v>
      </c>
      <c r="AH44" s="825" t="str">
        <f>'２①②③、３②（再掲）、４②③'!AH54</f>
        <v>***</v>
      </c>
      <c r="AI44" s="826" t="str">
        <f>'２①②③、３②（再掲）、４②③'!AI54</f>
        <v>***</v>
      </c>
      <c r="AJ44" s="826" t="str">
        <f>'２①②③、３②（再掲）、４②③'!AJ54</f>
        <v>***</v>
      </c>
      <c r="AK44" s="826" t="str">
        <f>'２①②③、３②（再掲）、４②③'!AK54</f>
        <v>***</v>
      </c>
      <c r="AL44" s="826" t="str">
        <f>'２①②③、３②（再掲）、４②③'!AL54</f>
        <v>***</v>
      </c>
      <c r="AM44" s="826" t="str">
        <f>'２①②③、３②（再掲）、４②③'!AM54</f>
        <v>***</v>
      </c>
      <c r="AN44" s="826" t="str">
        <f>'２①②③、３②（再掲）、４②③'!AN54</f>
        <v>***</v>
      </c>
      <c r="AO44" s="826" t="str">
        <f>'２①②③、３②（再掲）、４②③'!AO54</f>
        <v>***</v>
      </c>
      <c r="AP44" s="827" t="str">
        <f>'２①②③、３②（再掲）、４②③'!AP54</f>
        <v>***</v>
      </c>
      <c r="AQ44" s="825" t="str">
        <f>'２①②③、３②（再掲）、４②③'!AQ54</f>
        <v>***</v>
      </c>
      <c r="AR44" s="826" t="str">
        <f>'２①②③、３②（再掲）、４②③'!AR54</f>
        <v>***</v>
      </c>
      <c r="AS44" s="826" t="str">
        <f>'２①②③、３②（再掲）、４②③'!AS54</f>
        <v>***</v>
      </c>
      <c r="AT44" s="826" t="str">
        <f>'２①②③、３②（再掲）、４②③'!AT54</f>
        <v>***</v>
      </c>
      <c r="AU44" s="826" t="str">
        <f>'２①②③、３②（再掲）、４②③'!AU54</f>
        <v>***</v>
      </c>
      <c r="AV44" s="827" t="str">
        <f>'２①②③、３②（再掲）、４②③'!AV54</f>
        <v>***</v>
      </c>
      <c r="AW44" s="825" t="str">
        <f>'２①②③、３②（再掲）、４②③'!AW54</f>
        <v>***</v>
      </c>
      <c r="AX44" s="826" t="str">
        <f>'２①②③、３②（再掲）、４②③'!AX54</f>
        <v>***</v>
      </c>
      <c r="AY44" s="827" t="str">
        <f>'２①②③、３②（再掲）、４②③'!AY54</f>
        <v>***</v>
      </c>
      <c r="AZ44" s="830">
        <f>'２①②③、３②（再掲）、４②③'!AZ54</f>
        <v>0</v>
      </c>
      <c r="BA44" s="826" t="str">
        <f>'２①②③、３②（再掲）、４②③'!BA54</f>
        <v>***</v>
      </c>
      <c r="BB44" s="831">
        <f>'２①②③、３②（再掲）、４②③'!BB54</f>
        <v>0</v>
      </c>
      <c r="BC44" s="826">
        <f>'２①②③、３②（再掲）、４②③'!BC54</f>
        <v>0</v>
      </c>
      <c r="BD44" s="826">
        <f>'２①②③、３②（再掲）、４②③'!BD54</f>
        <v>0</v>
      </c>
      <c r="BE44" s="826">
        <f>'２①②③、３②（再掲）、４②③'!BE54</f>
        <v>0</v>
      </c>
      <c r="BF44" s="826" t="str">
        <f>'２①②③、３②（再掲）、４②③'!BF54</f>
        <v>***</v>
      </c>
      <c r="BG44" s="826" t="str">
        <f>'２①②③、３②（再掲）、４②③'!BG54</f>
        <v>***</v>
      </c>
      <c r="BH44" s="826" t="str">
        <f>'２①②③、３②（再掲）、４②③'!BH54</f>
        <v>***</v>
      </c>
      <c r="BI44" s="826" t="str">
        <f>'２①②③、３②（再掲）、４②③'!BI54</f>
        <v>***</v>
      </c>
      <c r="BJ44" s="826" t="str">
        <f>'２①②③、３②（再掲）、４②③'!BJ54</f>
        <v>***</v>
      </c>
      <c r="BK44" s="826" t="str">
        <f>'２①②③、３②（再掲）、４②③'!BK54</f>
        <v>***</v>
      </c>
      <c r="BL44" s="826" t="str">
        <f>'２①②③、３②（再掲）、４②③'!BL54</f>
        <v>***</v>
      </c>
      <c r="BM44" s="826" t="str">
        <f>'２①②③、３②（再掲）、４②③'!BM54</f>
        <v>***</v>
      </c>
      <c r="BN44" s="826" t="str">
        <f>'２①②③、３②（再掲）、４②③'!BN54</f>
        <v>***</v>
      </c>
      <c r="BO44" s="826" t="str">
        <f>'２①②③、３②（再掲）、４②③'!BO54</f>
        <v>***</v>
      </c>
      <c r="BP44" s="826" t="str">
        <f>'２①②③、３②（再掲）、４②③'!BP54</f>
        <v>***</v>
      </c>
      <c r="BQ44" s="826" t="str">
        <f>'２①②③、３②（再掲）、４②③'!BQ54</f>
        <v>***</v>
      </c>
      <c r="BR44" s="826" t="str">
        <f>'２①②③、３②（再掲）、４②③'!BR54</f>
        <v>***</v>
      </c>
      <c r="BS44" s="826" t="str">
        <f>'２①②③、３②（再掲）、４②③'!BS54</f>
        <v>***</v>
      </c>
      <c r="BT44" s="826" t="str">
        <f>'２①②③、３②（再掲）、４②③'!BT54</f>
        <v>***</v>
      </c>
      <c r="BU44" s="826" t="str">
        <f>'２①②③、３②（再掲）、４②③'!BU54</f>
        <v>***</v>
      </c>
      <c r="BV44" s="826" t="str">
        <f>'２①②③、３②（再掲）、４②③'!BV54</f>
        <v>***</v>
      </c>
      <c r="BW44" s="826" t="str">
        <f>'２①②③、３②（再掲）、４②③'!BW54</f>
        <v>***</v>
      </c>
      <c r="BX44" s="826">
        <f>'２①②③、３②（再掲）、４②③'!BX54</f>
        <v>0</v>
      </c>
      <c r="BY44" s="826" t="e">
        <f>'２①②③、３②（再掲）、４②③'!BY54</f>
        <v>#VALUE!</v>
      </c>
      <c r="BZ44" s="829" t="e">
        <f>'２①②③、３②（再掲）、４②③'!BZ54</f>
        <v>#VALUE!</v>
      </c>
    </row>
    <row r="45" spans="1:78" s="777" customFormat="1" ht="18.75" customHeight="1">
      <c r="A45" s="839">
        <f>'２①②③、３②（再掲）、４②③'!A55</f>
      </c>
      <c r="B45" s="840">
        <f>'２①②③、３②（再掲）、４②③'!B55</f>
      </c>
      <c r="C45" s="840">
        <f>'２①②③、３②（再掲）、４②③'!C55</f>
      </c>
      <c r="D45" s="840">
        <f>'２①②③、３②（再掲）、４②③'!D55</f>
      </c>
      <c r="E45" s="840">
        <f>'２①②③、３②（再掲）、４②③'!E55</f>
      </c>
      <c r="F45" s="840">
        <f>'２①②③、３②（再掲）、４②③'!F55</f>
        <v>0</v>
      </c>
      <c r="G45" s="840">
        <f>'２①②③、３②（再掲）、４②③'!G55</f>
        <v>0</v>
      </c>
      <c r="H45" s="840" t="str">
        <f>'２①②③、３②（再掲）、４②③'!H55</f>
        <v>***</v>
      </c>
      <c r="I45" s="841" t="str">
        <f>'２①②③、３②（再掲）、４②③'!I55</f>
        <v>事業</v>
      </c>
      <c r="J45" s="825" t="str">
        <f>'２①②③、３②（再掲）、４②③'!J55</f>
        <v>***</v>
      </c>
      <c r="K45" s="826" t="str">
        <f>'２①②③、３②（再掲）、４②③'!K55</f>
        <v>***</v>
      </c>
      <c r="L45" s="826" t="str">
        <f>'２①②③、３②（再掲）、４②③'!L55</f>
        <v>***</v>
      </c>
      <c r="M45" s="826" t="str">
        <f>'２①②③、３②（再掲）、４②③'!M55</f>
        <v>***</v>
      </c>
      <c r="N45" s="826" t="str">
        <f>'２①②③、３②（再掲）、４②③'!N55</f>
        <v>***</v>
      </c>
      <c r="O45" s="826" t="str">
        <f>'２①②③、３②（再掲）、４②③'!O55</f>
        <v>***</v>
      </c>
      <c r="P45" s="826" t="str">
        <f>'２①②③、３②（再掲）、４②③'!P55</f>
        <v>***</v>
      </c>
      <c r="Q45" s="826" t="str">
        <f>'２①②③、３②（再掲）、４②③'!Q55</f>
        <v>***</v>
      </c>
      <c r="R45" s="826" t="str">
        <f>'２①②③、３②（再掲）、４②③'!R55</f>
        <v>***</v>
      </c>
      <c r="S45" s="826" t="str">
        <f>'２①②③、３②（再掲）、４②③'!S55</f>
        <v>***</v>
      </c>
      <c r="T45" s="826" t="str">
        <f>'２①②③、３②（再掲）、４②③'!T55</f>
        <v>***</v>
      </c>
      <c r="U45" s="826" t="str">
        <f>'２①②③、３②（再掲）、４②③'!U55</f>
        <v>***</v>
      </c>
      <c r="V45" s="826" t="str">
        <f>'２①②③、３②（再掲）、４②③'!V55</f>
        <v>***</v>
      </c>
      <c r="W45" s="826" t="str">
        <f>'２①②③、３②（再掲）、４②③'!W55</f>
        <v>***</v>
      </c>
      <c r="X45" s="826" t="str">
        <f>'２①②③、３②（再掲）、４②③'!X55</f>
        <v>***</v>
      </c>
      <c r="Y45" s="826" t="str">
        <f>'２①②③、３②（再掲）、４②③'!Y55</f>
        <v>***</v>
      </c>
      <c r="Z45" s="826" t="str">
        <f>'２①②③、３②（再掲）、４②③'!Z55</f>
        <v>***</v>
      </c>
      <c r="AA45" s="826" t="str">
        <f>'２①②③、３②（再掲）、４②③'!AA55</f>
        <v>***</v>
      </c>
      <c r="AB45" s="826" t="str">
        <f>'２①②③、３②（再掲）、４②③'!AB55</f>
        <v>***</v>
      </c>
      <c r="AC45" s="826" t="str">
        <f>'２①②③、３②（再掲）、４②③'!AC55</f>
        <v>***</v>
      </c>
      <c r="AD45" s="826" t="str">
        <f>'２①②③、３②（再掲）、４②③'!AD55</f>
        <v>***</v>
      </c>
      <c r="AE45" s="828" t="str">
        <f>'２①②③、３②（再掲）、４②③'!AE55</f>
        <v>***</v>
      </c>
      <c r="AF45" s="826" t="str">
        <f>'２①②③、３②（再掲）、４②③'!AF55</f>
        <v>***</v>
      </c>
      <c r="AG45" s="829" t="str">
        <f>'２①②③、３②（再掲）、４②③'!AG55</f>
        <v>***</v>
      </c>
      <c r="AH45" s="825" t="str">
        <f>'２①②③、３②（再掲）、４②③'!AH55</f>
        <v>***</v>
      </c>
      <c r="AI45" s="826" t="str">
        <f>'２①②③、３②（再掲）、４②③'!AI55</f>
        <v>***</v>
      </c>
      <c r="AJ45" s="826" t="str">
        <f>'２①②③、３②（再掲）、４②③'!AJ55</f>
        <v>***</v>
      </c>
      <c r="AK45" s="826" t="str">
        <f>'２①②③、３②（再掲）、４②③'!AK55</f>
        <v>***</v>
      </c>
      <c r="AL45" s="826" t="str">
        <f>'２①②③、３②（再掲）、４②③'!AL55</f>
        <v>***</v>
      </c>
      <c r="AM45" s="826" t="str">
        <f>'２①②③、３②（再掲）、４②③'!AM55</f>
        <v>***</v>
      </c>
      <c r="AN45" s="826" t="str">
        <f>'２①②③、３②（再掲）、４②③'!AN55</f>
        <v>***</v>
      </c>
      <c r="AO45" s="826" t="str">
        <f>'２①②③、３②（再掲）、４②③'!AO55</f>
        <v>***</v>
      </c>
      <c r="AP45" s="827" t="str">
        <f>'２①②③、３②（再掲）、４②③'!AP55</f>
        <v>***</v>
      </c>
      <c r="AQ45" s="825" t="str">
        <f>'２①②③、３②（再掲）、４②③'!AQ55</f>
        <v>***</v>
      </c>
      <c r="AR45" s="826" t="str">
        <f>'２①②③、３②（再掲）、４②③'!AR55</f>
        <v>***</v>
      </c>
      <c r="AS45" s="826" t="str">
        <f>'２①②③、３②（再掲）、４②③'!AS55</f>
        <v>***</v>
      </c>
      <c r="AT45" s="826" t="str">
        <f>'２①②③、３②（再掲）、４②③'!AT55</f>
        <v>***</v>
      </c>
      <c r="AU45" s="826" t="str">
        <f>'２①②③、３②（再掲）、４②③'!AU55</f>
        <v>***</v>
      </c>
      <c r="AV45" s="827" t="str">
        <f>'２①②③、３②（再掲）、４②③'!AV55</f>
        <v>***</v>
      </c>
      <c r="AW45" s="825" t="str">
        <f>'２①②③、３②（再掲）、４②③'!AW55</f>
        <v>***</v>
      </c>
      <c r="AX45" s="826" t="str">
        <f>'２①②③、３②（再掲）、４②③'!AX55</f>
        <v>***</v>
      </c>
      <c r="AY45" s="827" t="str">
        <f>'２①②③、３②（再掲）、４②③'!AY55</f>
        <v>***</v>
      </c>
      <c r="AZ45" s="830">
        <f>'２①②③、３②（再掲）、４②③'!AZ55</f>
        <v>0</v>
      </c>
      <c r="BA45" s="826" t="str">
        <f>'２①②③、３②（再掲）、４②③'!BA55</f>
        <v>***</v>
      </c>
      <c r="BB45" s="831">
        <f>'２①②③、３②（再掲）、４②③'!BB55</f>
        <v>0</v>
      </c>
      <c r="BC45" s="826">
        <f>'２①②③、３②（再掲）、４②③'!BC55</f>
        <v>0</v>
      </c>
      <c r="BD45" s="826">
        <f>'２①②③、３②（再掲）、４②③'!BD55</f>
        <v>0</v>
      </c>
      <c r="BE45" s="826">
        <f>'２①②③、３②（再掲）、４②③'!BE55</f>
        <v>0</v>
      </c>
      <c r="BF45" s="826" t="str">
        <f>'２①②③、３②（再掲）、４②③'!BF55</f>
        <v>***</v>
      </c>
      <c r="BG45" s="826" t="str">
        <f>'２①②③、３②（再掲）、４②③'!BG55</f>
        <v>***</v>
      </c>
      <c r="BH45" s="826" t="str">
        <f>'２①②③、３②（再掲）、４②③'!BH55</f>
        <v>***</v>
      </c>
      <c r="BI45" s="826" t="str">
        <f>'２①②③、３②（再掲）、４②③'!BI55</f>
        <v>***</v>
      </c>
      <c r="BJ45" s="826" t="str">
        <f>'２①②③、３②（再掲）、４②③'!BJ55</f>
        <v>***</v>
      </c>
      <c r="BK45" s="826" t="str">
        <f>'２①②③、３②（再掲）、４②③'!BK55</f>
        <v>***</v>
      </c>
      <c r="BL45" s="826" t="str">
        <f>'２①②③、３②（再掲）、４②③'!BL55</f>
        <v>***</v>
      </c>
      <c r="BM45" s="826" t="str">
        <f>'２①②③、３②（再掲）、４②③'!BM55</f>
        <v>***</v>
      </c>
      <c r="BN45" s="826" t="str">
        <f>'２①②③、３②（再掲）、４②③'!BN55</f>
        <v>***</v>
      </c>
      <c r="BO45" s="826" t="str">
        <f>'２①②③、３②（再掲）、４②③'!BO55</f>
        <v>***</v>
      </c>
      <c r="BP45" s="826" t="str">
        <f>'２①②③、３②（再掲）、４②③'!BP55</f>
        <v>***</v>
      </c>
      <c r="BQ45" s="826" t="str">
        <f>'２①②③、３②（再掲）、４②③'!BQ55</f>
        <v>***</v>
      </c>
      <c r="BR45" s="826" t="str">
        <f>'２①②③、３②（再掲）、４②③'!BR55</f>
        <v>***</v>
      </c>
      <c r="BS45" s="826" t="str">
        <f>'２①②③、３②（再掲）、４②③'!BS55</f>
        <v>***</v>
      </c>
      <c r="BT45" s="826" t="str">
        <f>'２①②③、３②（再掲）、４②③'!BT55</f>
        <v>***</v>
      </c>
      <c r="BU45" s="826" t="str">
        <f>'２①②③、３②（再掲）、４②③'!BU55</f>
        <v>***</v>
      </c>
      <c r="BV45" s="826" t="str">
        <f>'２①②③、３②（再掲）、４②③'!BV55</f>
        <v>***</v>
      </c>
      <c r="BW45" s="826" t="str">
        <f>'２①②③、３②（再掲）、４②③'!BW55</f>
        <v>***</v>
      </c>
      <c r="BX45" s="826">
        <f>'２①②③、３②（再掲）、４②③'!BX55</f>
        <v>0</v>
      </c>
      <c r="BY45" s="826" t="e">
        <f>'２①②③、３②（再掲）、４②③'!BY55</f>
        <v>#VALUE!</v>
      </c>
      <c r="BZ45" s="829" t="e">
        <f>'２①②③、３②（再掲）、４②③'!BZ55</f>
        <v>#VALUE!</v>
      </c>
    </row>
    <row r="46" spans="1:78" s="777" customFormat="1" ht="18.75" customHeight="1">
      <c r="A46" s="839">
        <f>'２①②③、３②（再掲）、４②③'!A56</f>
      </c>
      <c r="B46" s="840">
        <f>'２①②③、３②（再掲）、４②③'!B56</f>
      </c>
      <c r="C46" s="840">
        <f>'２①②③、３②（再掲）、４②③'!C56</f>
      </c>
      <c r="D46" s="840">
        <f>'２①②③、３②（再掲）、４②③'!D56</f>
      </c>
      <c r="E46" s="840">
        <f>'２①②③、３②（再掲）、４②③'!E56</f>
      </c>
      <c r="F46" s="840">
        <f>'２①②③、３②（再掲）、４②③'!F56</f>
        <v>0</v>
      </c>
      <c r="G46" s="840">
        <f>'２①②③、３②（再掲）、４②③'!G56</f>
        <v>0</v>
      </c>
      <c r="H46" s="840" t="str">
        <f>'２①②③、３②（再掲）、４②③'!H56</f>
        <v>***</v>
      </c>
      <c r="I46" s="841" t="str">
        <f>'２①②③、３②（再掲）、４②③'!I56</f>
        <v>事業</v>
      </c>
      <c r="J46" s="825" t="str">
        <f>'２①②③、３②（再掲）、４②③'!J56</f>
        <v>***</v>
      </c>
      <c r="K46" s="826" t="str">
        <f>'２①②③、３②（再掲）、４②③'!K56</f>
        <v>***</v>
      </c>
      <c r="L46" s="826" t="str">
        <f>'２①②③、３②（再掲）、４②③'!L56</f>
        <v>***</v>
      </c>
      <c r="M46" s="826" t="str">
        <f>'２①②③、３②（再掲）、４②③'!M56</f>
        <v>***</v>
      </c>
      <c r="N46" s="826" t="str">
        <f>'２①②③、３②（再掲）、４②③'!N56</f>
        <v>***</v>
      </c>
      <c r="O46" s="826" t="str">
        <f>'２①②③、３②（再掲）、４②③'!O56</f>
        <v>***</v>
      </c>
      <c r="P46" s="826" t="str">
        <f>'２①②③、３②（再掲）、４②③'!P56</f>
        <v>***</v>
      </c>
      <c r="Q46" s="826" t="str">
        <f>'２①②③、３②（再掲）、４②③'!Q56</f>
        <v>***</v>
      </c>
      <c r="R46" s="826" t="str">
        <f>'２①②③、３②（再掲）、４②③'!R56</f>
        <v>***</v>
      </c>
      <c r="S46" s="826" t="str">
        <f>'２①②③、３②（再掲）、４②③'!S56</f>
        <v>***</v>
      </c>
      <c r="T46" s="826" t="str">
        <f>'２①②③、３②（再掲）、４②③'!T56</f>
        <v>***</v>
      </c>
      <c r="U46" s="826" t="str">
        <f>'２①②③、３②（再掲）、４②③'!U56</f>
        <v>***</v>
      </c>
      <c r="V46" s="826" t="str">
        <f>'２①②③、３②（再掲）、４②③'!V56</f>
        <v>***</v>
      </c>
      <c r="W46" s="826" t="str">
        <f>'２①②③、３②（再掲）、４②③'!W56</f>
        <v>***</v>
      </c>
      <c r="X46" s="826" t="str">
        <f>'２①②③、３②（再掲）、４②③'!X56</f>
        <v>***</v>
      </c>
      <c r="Y46" s="826" t="str">
        <f>'２①②③、３②（再掲）、４②③'!Y56</f>
        <v>***</v>
      </c>
      <c r="Z46" s="826" t="str">
        <f>'２①②③、３②（再掲）、４②③'!Z56</f>
        <v>***</v>
      </c>
      <c r="AA46" s="826" t="str">
        <f>'２①②③、３②（再掲）、４②③'!AA56</f>
        <v>***</v>
      </c>
      <c r="AB46" s="826" t="str">
        <f>'２①②③、３②（再掲）、４②③'!AB56</f>
        <v>***</v>
      </c>
      <c r="AC46" s="826" t="str">
        <f>'２①②③、３②（再掲）、４②③'!AC56</f>
        <v>***</v>
      </c>
      <c r="AD46" s="826" t="str">
        <f>'２①②③、３②（再掲）、４②③'!AD56</f>
        <v>***</v>
      </c>
      <c r="AE46" s="828" t="str">
        <f>'２①②③、３②（再掲）、４②③'!AE56</f>
        <v>***</v>
      </c>
      <c r="AF46" s="826" t="str">
        <f>'２①②③、３②（再掲）、４②③'!AF56</f>
        <v>***</v>
      </c>
      <c r="AG46" s="829" t="str">
        <f>'２①②③、３②（再掲）、４②③'!AG56</f>
        <v>***</v>
      </c>
      <c r="AH46" s="825" t="str">
        <f>'２①②③、３②（再掲）、４②③'!AH56</f>
        <v>***</v>
      </c>
      <c r="AI46" s="826" t="str">
        <f>'２①②③、３②（再掲）、４②③'!AI56</f>
        <v>***</v>
      </c>
      <c r="AJ46" s="826" t="str">
        <f>'２①②③、３②（再掲）、４②③'!AJ56</f>
        <v>***</v>
      </c>
      <c r="AK46" s="826" t="str">
        <f>'２①②③、３②（再掲）、４②③'!AK56</f>
        <v>***</v>
      </c>
      <c r="AL46" s="826" t="str">
        <f>'２①②③、３②（再掲）、４②③'!AL56</f>
        <v>***</v>
      </c>
      <c r="AM46" s="826" t="str">
        <f>'２①②③、３②（再掲）、４②③'!AM56</f>
        <v>***</v>
      </c>
      <c r="AN46" s="826" t="str">
        <f>'２①②③、３②（再掲）、４②③'!AN56</f>
        <v>***</v>
      </c>
      <c r="AO46" s="826" t="str">
        <f>'２①②③、３②（再掲）、４②③'!AO56</f>
        <v>***</v>
      </c>
      <c r="AP46" s="827" t="str">
        <f>'２①②③、３②（再掲）、４②③'!AP56</f>
        <v>***</v>
      </c>
      <c r="AQ46" s="825" t="str">
        <f>'２①②③、３②（再掲）、４②③'!AQ56</f>
        <v>***</v>
      </c>
      <c r="AR46" s="826" t="str">
        <f>'２①②③、３②（再掲）、４②③'!AR56</f>
        <v>***</v>
      </c>
      <c r="AS46" s="826" t="str">
        <f>'２①②③、３②（再掲）、４②③'!AS56</f>
        <v>***</v>
      </c>
      <c r="AT46" s="826" t="str">
        <f>'２①②③、３②（再掲）、４②③'!AT56</f>
        <v>***</v>
      </c>
      <c r="AU46" s="826" t="str">
        <f>'２①②③、３②（再掲）、４②③'!AU56</f>
        <v>***</v>
      </c>
      <c r="AV46" s="827" t="str">
        <f>'２①②③、３②（再掲）、４②③'!AV56</f>
        <v>***</v>
      </c>
      <c r="AW46" s="825" t="str">
        <f>'２①②③、３②（再掲）、４②③'!AW56</f>
        <v>***</v>
      </c>
      <c r="AX46" s="826" t="str">
        <f>'２①②③、３②（再掲）、４②③'!AX56</f>
        <v>***</v>
      </c>
      <c r="AY46" s="827" t="str">
        <f>'２①②③、３②（再掲）、４②③'!AY56</f>
        <v>***</v>
      </c>
      <c r="AZ46" s="830">
        <f>'２①②③、３②（再掲）、４②③'!AZ56</f>
        <v>0</v>
      </c>
      <c r="BA46" s="826" t="str">
        <f>'２①②③、３②（再掲）、４②③'!BA56</f>
        <v>***</v>
      </c>
      <c r="BB46" s="831">
        <f>'２①②③、３②（再掲）、４②③'!BB56</f>
        <v>0</v>
      </c>
      <c r="BC46" s="826">
        <f>'２①②③、３②（再掲）、４②③'!BC56</f>
        <v>0</v>
      </c>
      <c r="BD46" s="826">
        <f>'２①②③、３②（再掲）、４②③'!BD56</f>
        <v>0</v>
      </c>
      <c r="BE46" s="826">
        <f>'２①②③、３②（再掲）、４②③'!BE56</f>
        <v>0</v>
      </c>
      <c r="BF46" s="826" t="str">
        <f>'２①②③、３②（再掲）、４②③'!BF56</f>
        <v>***</v>
      </c>
      <c r="BG46" s="826" t="str">
        <f>'２①②③、３②（再掲）、４②③'!BG56</f>
        <v>***</v>
      </c>
      <c r="BH46" s="826" t="str">
        <f>'２①②③、３②（再掲）、４②③'!BH56</f>
        <v>***</v>
      </c>
      <c r="BI46" s="826" t="str">
        <f>'２①②③、３②（再掲）、４②③'!BI56</f>
        <v>***</v>
      </c>
      <c r="BJ46" s="826" t="str">
        <f>'２①②③、３②（再掲）、４②③'!BJ56</f>
        <v>***</v>
      </c>
      <c r="BK46" s="826" t="str">
        <f>'２①②③、３②（再掲）、４②③'!BK56</f>
        <v>***</v>
      </c>
      <c r="BL46" s="826" t="str">
        <f>'２①②③、３②（再掲）、４②③'!BL56</f>
        <v>***</v>
      </c>
      <c r="BM46" s="826" t="str">
        <f>'２①②③、３②（再掲）、４②③'!BM56</f>
        <v>***</v>
      </c>
      <c r="BN46" s="826" t="str">
        <f>'２①②③、３②（再掲）、４②③'!BN56</f>
        <v>***</v>
      </c>
      <c r="BO46" s="826" t="str">
        <f>'２①②③、３②（再掲）、４②③'!BO56</f>
        <v>***</v>
      </c>
      <c r="BP46" s="826" t="str">
        <f>'２①②③、３②（再掲）、４②③'!BP56</f>
        <v>***</v>
      </c>
      <c r="BQ46" s="826" t="str">
        <f>'２①②③、３②（再掲）、４②③'!BQ56</f>
        <v>***</v>
      </c>
      <c r="BR46" s="826" t="str">
        <f>'２①②③、３②（再掲）、４②③'!BR56</f>
        <v>***</v>
      </c>
      <c r="BS46" s="826" t="str">
        <f>'２①②③、３②（再掲）、４②③'!BS56</f>
        <v>***</v>
      </c>
      <c r="BT46" s="826" t="str">
        <f>'２①②③、３②（再掲）、４②③'!BT56</f>
        <v>***</v>
      </c>
      <c r="BU46" s="826" t="str">
        <f>'２①②③、３②（再掲）、４②③'!BU56</f>
        <v>***</v>
      </c>
      <c r="BV46" s="826" t="str">
        <f>'２①②③、３②（再掲）、４②③'!BV56</f>
        <v>***</v>
      </c>
      <c r="BW46" s="826" t="str">
        <f>'２①②③、３②（再掲）、４②③'!BW56</f>
        <v>***</v>
      </c>
      <c r="BX46" s="826">
        <f>'２①②③、３②（再掲）、４②③'!BX56</f>
        <v>0</v>
      </c>
      <c r="BY46" s="826" t="e">
        <f>'２①②③、３②（再掲）、４②③'!BY56</f>
        <v>#VALUE!</v>
      </c>
      <c r="BZ46" s="829" t="e">
        <f>'２①②③、３②（再掲）、４②③'!BZ56</f>
        <v>#VALUE!</v>
      </c>
    </row>
    <row r="47" spans="1:78" s="777" customFormat="1" ht="18.75" customHeight="1">
      <c r="A47" s="839">
        <f>'２①②③、３②（再掲）、４②③'!A57</f>
      </c>
      <c r="B47" s="840">
        <f>'２①②③、３②（再掲）、４②③'!B57</f>
      </c>
      <c r="C47" s="840">
        <f>'２①②③、３②（再掲）、４②③'!C57</f>
      </c>
      <c r="D47" s="840">
        <f>'２①②③、３②（再掲）、４②③'!D57</f>
      </c>
      <c r="E47" s="840">
        <f>'２①②③、３②（再掲）、４②③'!E57</f>
      </c>
      <c r="F47" s="840">
        <f>'２①②③、３②（再掲）、４②③'!F57</f>
        <v>0</v>
      </c>
      <c r="G47" s="840">
        <f>'２①②③、３②（再掲）、４②③'!G57</f>
        <v>0</v>
      </c>
      <c r="H47" s="840" t="str">
        <f>'２①②③、３②（再掲）、４②③'!H57</f>
        <v>***</v>
      </c>
      <c r="I47" s="841" t="str">
        <f>'２①②③、３②（再掲）、４②③'!I57</f>
        <v>事業</v>
      </c>
      <c r="J47" s="825" t="str">
        <f>'２①②③、３②（再掲）、４②③'!J57</f>
        <v>***</v>
      </c>
      <c r="K47" s="826" t="str">
        <f>'２①②③、３②（再掲）、４②③'!K57</f>
        <v>***</v>
      </c>
      <c r="L47" s="826" t="str">
        <f>'２①②③、３②（再掲）、４②③'!L57</f>
        <v>***</v>
      </c>
      <c r="M47" s="826" t="str">
        <f>'２①②③、３②（再掲）、４②③'!M57</f>
        <v>***</v>
      </c>
      <c r="N47" s="826" t="str">
        <f>'２①②③、３②（再掲）、４②③'!N57</f>
        <v>***</v>
      </c>
      <c r="O47" s="826" t="str">
        <f>'２①②③、３②（再掲）、４②③'!O57</f>
        <v>***</v>
      </c>
      <c r="P47" s="826" t="str">
        <f>'２①②③、３②（再掲）、４②③'!P57</f>
        <v>***</v>
      </c>
      <c r="Q47" s="826" t="str">
        <f>'２①②③、３②（再掲）、４②③'!Q57</f>
        <v>***</v>
      </c>
      <c r="R47" s="826" t="str">
        <f>'２①②③、３②（再掲）、４②③'!R57</f>
        <v>***</v>
      </c>
      <c r="S47" s="826" t="str">
        <f>'２①②③、３②（再掲）、４②③'!S57</f>
        <v>***</v>
      </c>
      <c r="T47" s="826" t="str">
        <f>'２①②③、３②（再掲）、４②③'!T57</f>
        <v>***</v>
      </c>
      <c r="U47" s="826" t="str">
        <f>'２①②③、３②（再掲）、４②③'!U57</f>
        <v>***</v>
      </c>
      <c r="V47" s="826" t="str">
        <f>'２①②③、３②（再掲）、４②③'!V57</f>
        <v>***</v>
      </c>
      <c r="W47" s="826" t="str">
        <f>'２①②③、３②（再掲）、４②③'!W57</f>
        <v>***</v>
      </c>
      <c r="X47" s="826" t="str">
        <f>'２①②③、３②（再掲）、４②③'!X57</f>
        <v>***</v>
      </c>
      <c r="Y47" s="826" t="str">
        <f>'２①②③、３②（再掲）、４②③'!Y57</f>
        <v>***</v>
      </c>
      <c r="Z47" s="826" t="str">
        <f>'２①②③、３②（再掲）、４②③'!Z57</f>
        <v>***</v>
      </c>
      <c r="AA47" s="826" t="str">
        <f>'２①②③、３②（再掲）、４②③'!AA57</f>
        <v>***</v>
      </c>
      <c r="AB47" s="826" t="str">
        <f>'２①②③、３②（再掲）、４②③'!AB57</f>
        <v>***</v>
      </c>
      <c r="AC47" s="826" t="str">
        <f>'２①②③、３②（再掲）、４②③'!AC57</f>
        <v>***</v>
      </c>
      <c r="AD47" s="826" t="str">
        <f>'２①②③、３②（再掲）、４②③'!AD57</f>
        <v>***</v>
      </c>
      <c r="AE47" s="828" t="str">
        <f>'２①②③、３②（再掲）、４②③'!AE57</f>
        <v>***</v>
      </c>
      <c r="AF47" s="826" t="str">
        <f>'２①②③、３②（再掲）、４②③'!AF57</f>
        <v>***</v>
      </c>
      <c r="AG47" s="829" t="str">
        <f>'２①②③、３②（再掲）、４②③'!AG57</f>
        <v>***</v>
      </c>
      <c r="AH47" s="825" t="str">
        <f>'２①②③、３②（再掲）、４②③'!AH57</f>
        <v>***</v>
      </c>
      <c r="AI47" s="826" t="str">
        <f>'２①②③、３②（再掲）、４②③'!AI57</f>
        <v>***</v>
      </c>
      <c r="AJ47" s="826" t="str">
        <f>'２①②③、３②（再掲）、４②③'!AJ57</f>
        <v>***</v>
      </c>
      <c r="AK47" s="826" t="str">
        <f>'２①②③、３②（再掲）、４②③'!AK57</f>
        <v>***</v>
      </c>
      <c r="AL47" s="826" t="str">
        <f>'２①②③、３②（再掲）、４②③'!AL57</f>
        <v>***</v>
      </c>
      <c r="AM47" s="826" t="str">
        <f>'２①②③、３②（再掲）、４②③'!AM57</f>
        <v>***</v>
      </c>
      <c r="AN47" s="826" t="str">
        <f>'２①②③、３②（再掲）、４②③'!AN57</f>
        <v>***</v>
      </c>
      <c r="AO47" s="826" t="str">
        <f>'２①②③、３②（再掲）、４②③'!AO57</f>
        <v>***</v>
      </c>
      <c r="AP47" s="827" t="str">
        <f>'２①②③、３②（再掲）、４②③'!AP57</f>
        <v>***</v>
      </c>
      <c r="AQ47" s="825" t="str">
        <f>'２①②③、３②（再掲）、４②③'!AQ57</f>
        <v>***</v>
      </c>
      <c r="AR47" s="826" t="str">
        <f>'２①②③、３②（再掲）、４②③'!AR57</f>
        <v>***</v>
      </c>
      <c r="AS47" s="826" t="str">
        <f>'２①②③、３②（再掲）、４②③'!AS57</f>
        <v>***</v>
      </c>
      <c r="AT47" s="826" t="str">
        <f>'２①②③、３②（再掲）、４②③'!AT57</f>
        <v>***</v>
      </c>
      <c r="AU47" s="826" t="str">
        <f>'２①②③、３②（再掲）、４②③'!AU57</f>
        <v>***</v>
      </c>
      <c r="AV47" s="827" t="str">
        <f>'２①②③、３②（再掲）、４②③'!AV57</f>
        <v>***</v>
      </c>
      <c r="AW47" s="825" t="str">
        <f>'２①②③、３②（再掲）、４②③'!AW57</f>
        <v>***</v>
      </c>
      <c r="AX47" s="826" t="str">
        <f>'２①②③、３②（再掲）、４②③'!AX57</f>
        <v>***</v>
      </c>
      <c r="AY47" s="827" t="str">
        <f>'２①②③、３②（再掲）、４②③'!AY57</f>
        <v>***</v>
      </c>
      <c r="AZ47" s="830">
        <f>'２①②③、３②（再掲）、４②③'!AZ57</f>
        <v>0</v>
      </c>
      <c r="BA47" s="826" t="str">
        <f>'２①②③、３②（再掲）、４②③'!BA57</f>
        <v>***</v>
      </c>
      <c r="BB47" s="831">
        <f>'２①②③、３②（再掲）、４②③'!BB57</f>
        <v>0</v>
      </c>
      <c r="BC47" s="826">
        <f>'２①②③、３②（再掲）、４②③'!BC57</f>
        <v>0</v>
      </c>
      <c r="BD47" s="826">
        <f>'２①②③、３②（再掲）、４②③'!BD57</f>
        <v>0</v>
      </c>
      <c r="BE47" s="826">
        <f>'２①②③、３②（再掲）、４②③'!BE57</f>
        <v>0</v>
      </c>
      <c r="BF47" s="826" t="str">
        <f>'２①②③、３②（再掲）、４②③'!BF57</f>
        <v>***</v>
      </c>
      <c r="BG47" s="826" t="str">
        <f>'２①②③、３②（再掲）、４②③'!BG57</f>
        <v>***</v>
      </c>
      <c r="BH47" s="826" t="str">
        <f>'２①②③、３②（再掲）、４②③'!BH57</f>
        <v>***</v>
      </c>
      <c r="BI47" s="826" t="str">
        <f>'２①②③、３②（再掲）、４②③'!BI57</f>
        <v>***</v>
      </c>
      <c r="BJ47" s="826" t="str">
        <f>'２①②③、３②（再掲）、４②③'!BJ57</f>
        <v>***</v>
      </c>
      <c r="BK47" s="826" t="str">
        <f>'２①②③、３②（再掲）、４②③'!BK57</f>
        <v>***</v>
      </c>
      <c r="BL47" s="826" t="str">
        <f>'２①②③、３②（再掲）、４②③'!BL57</f>
        <v>***</v>
      </c>
      <c r="BM47" s="826" t="str">
        <f>'２①②③、３②（再掲）、４②③'!BM57</f>
        <v>***</v>
      </c>
      <c r="BN47" s="826" t="str">
        <f>'２①②③、３②（再掲）、４②③'!BN57</f>
        <v>***</v>
      </c>
      <c r="BO47" s="826" t="str">
        <f>'２①②③、３②（再掲）、４②③'!BO57</f>
        <v>***</v>
      </c>
      <c r="BP47" s="826" t="str">
        <f>'２①②③、３②（再掲）、４②③'!BP57</f>
        <v>***</v>
      </c>
      <c r="BQ47" s="826" t="str">
        <f>'２①②③、３②（再掲）、４②③'!BQ57</f>
        <v>***</v>
      </c>
      <c r="BR47" s="826" t="str">
        <f>'２①②③、３②（再掲）、４②③'!BR57</f>
        <v>***</v>
      </c>
      <c r="BS47" s="826" t="str">
        <f>'２①②③、３②（再掲）、４②③'!BS57</f>
        <v>***</v>
      </c>
      <c r="BT47" s="826" t="str">
        <f>'２①②③、３②（再掲）、４②③'!BT57</f>
        <v>***</v>
      </c>
      <c r="BU47" s="826" t="str">
        <f>'２①②③、３②（再掲）、４②③'!BU57</f>
        <v>***</v>
      </c>
      <c r="BV47" s="826" t="str">
        <f>'２①②③、３②（再掲）、４②③'!BV57</f>
        <v>***</v>
      </c>
      <c r="BW47" s="826" t="str">
        <f>'２①②③、３②（再掲）、４②③'!BW57</f>
        <v>***</v>
      </c>
      <c r="BX47" s="826">
        <f>'２①②③、３②（再掲）、４②③'!BX57</f>
        <v>0</v>
      </c>
      <c r="BY47" s="826" t="e">
        <f>'２①②③、３②（再掲）、４②③'!BY57</f>
        <v>#VALUE!</v>
      </c>
      <c r="BZ47" s="829" t="e">
        <f>'２①②③、３②（再掲）、４②③'!BZ57</f>
        <v>#VALUE!</v>
      </c>
    </row>
    <row r="48" spans="1:78" s="777" customFormat="1" ht="18.75" customHeight="1">
      <c r="A48" s="839">
        <f>'２①②③、３②（再掲）、４②③'!A58</f>
      </c>
      <c r="B48" s="840">
        <f>'２①②③、３②（再掲）、４②③'!B58</f>
      </c>
      <c r="C48" s="840">
        <f>'２①②③、３②（再掲）、４②③'!C58</f>
      </c>
      <c r="D48" s="840">
        <f>'２①②③、３②（再掲）、４②③'!D58</f>
      </c>
      <c r="E48" s="840">
        <f>'２①②③、３②（再掲）、４②③'!E58</f>
      </c>
      <c r="F48" s="840">
        <f>'２①②③、３②（再掲）、４②③'!F58</f>
        <v>0</v>
      </c>
      <c r="G48" s="840">
        <f>'２①②③、３②（再掲）、４②③'!G58</f>
        <v>0</v>
      </c>
      <c r="H48" s="840" t="str">
        <f>'２①②③、３②（再掲）、４②③'!H58</f>
        <v>***</v>
      </c>
      <c r="I48" s="841" t="str">
        <f>'２①②③、３②（再掲）、４②③'!I58</f>
        <v>事業</v>
      </c>
      <c r="J48" s="825" t="str">
        <f>'２①②③、３②（再掲）、４②③'!J58</f>
        <v>***</v>
      </c>
      <c r="K48" s="826" t="str">
        <f>'２①②③、３②（再掲）、４②③'!K58</f>
        <v>***</v>
      </c>
      <c r="L48" s="826" t="str">
        <f>'２①②③、３②（再掲）、４②③'!L58</f>
        <v>***</v>
      </c>
      <c r="M48" s="826" t="str">
        <f>'２①②③、３②（再掲）、４②③'!M58</f>
        <v>***</v>
      </c>
      <c r="N48" s="826" t="str">
        <f>'２①②③、３②（再掲）、４②③'!N58</f>
        <v>***</v>
      </c>
      <c r="O48" s="826" t="str">
        <f>'２①②③、３②（再掲）、４②③'!O58</f>
        <v>***</v>
      </c>
      <c r="P48" s="826" t="str">
        <f>'２①②③、３②（再掲）、４②③'!P58</f>
        <v>***</v>
      </c>
      <c r="Q48" s="826" t="str">
        <f>'２①②③、３②（再掲）、４②③'!Q58</f>
        <v>***</v>
      </c>
      <c r="R48" s="826" t="str">
        <f>'２①②③、３②（再掲）、４②③'!R58</f>
        <v>***</v>
      </c>
      <c r="S48" s="826" t="str">
        <f>'２①②③、３②（再掲）、４②③'!S58</f>
        <v>***</v>
      </c>
      <c r="T48" s="826" t="str">
        <f>'２①②③、３②（再掲）、４②③'!T58</f>
        <v>***</v>
      </c>
      <c r="U48" s="826" t="str">
        <f>'２①②③、３②（再掲）、４②③'!U58</f>
        <v>***</v>
      </c>
      <c r="V48" s="826" t="str">
        <f>'２①②③、３②（再掲）、４②③'!V58</f>
        <v>***</v>
      </c>
      <c r="W48" s="826" t="str">
        <f>'２①②③、３②（再掲）、４②③'!W58</f>
        <v>***</v>
      </c>
      <c r="X48" s="826" t="str">
        <f>'２①②③、３②（再掲）、４②③'!X58</f>
        <v>***</v>
      </c>
      <c r="Y48" s="826" t="str">
        <f>'２①②③、３②（再掲）、４②③'!Y58</f>
        <v>***</v>
      </c>
      <c r="Z48" s="826" t="str">
        <f>'２①②③、３②（再掲）、４②③'!Z58</f>
        <v>***</v>
      </c>
      <c r="AA48" s="826" t="str">
        <f>'２①②③、３②（再掲）、４②③'!AA58</f>
        <v>***</v>
      </c>
      <c r="AB48" s="826" t="str">
        <f>'２①②③、３②（再掲）、４②③'!AB58</f>
        <v>***</v>
      </c>
      <c r="AC48" s="826" t="str">
        <f>'２①②③、３②（再掲）、４②③'!AC58</f>
        <v>***</v>
      </c>
      <c r="AD48" s="826" t="str">
        <f>'２①②③、３②（再掲）、４②③'!AD58</f>
        <v>***</v>
      </c>
      <c r="AE48" s="828" t="str">
        <f>'２①②③、３②（再掲）、４②③'!AE58</f>
        <v>***</v>
      </c>
      <c r="AF48" s="826" t="str">
        <f>'２①②③、３②（再掲）、４②③'!AF58</f>
        <v>***</v>
      </c>
      <c r="AG48" s="829" t="str">
        <f>'２①②③、３②（再掲）、４②③'!AG58</f>
        <v>***</v>
      </c>
      <c r="AH48" s="825" t="str">
        <f>'２①②③、３②（再掲）、４②③'!AH58</f>
        <v>***</v>
      </c>
      <c r="AI48" s="826" t="str">
        <f>'２①②③、３②（再掲）、４②③'!AI58</f>
        <v>***</v>
      </c>
      <c r="AJ48" s="826" t="str">
        <f>'２①②③、３②（再掲）、４②③'!AJ58</f>
        <v>***</v>
      </c>
      <c r="AK48" s="826" t="str">
        <f>'２①②③、３②（再掲）、４②③'!AK58</f>
        <v>***</v>
      </c>
      <c r="AL48" s="826" t="str">
        <f>'２①②③、３②（再掲）、４②③'!AL58</f>
        <v>***</v>
      </c>
      <c r="AM48" s="826" t="str">
        <f>'２①②③、３②（再掲）、４②③'!AM58</f>
        <v>***</v>
      </c>
      <c r="AN48" s="826" t="str">
        <f>'２①②③、３②（再掲）、４②③'!AN58</f>
        <v>***</v>
      </c>
      <c r="AO48" s="826" t="str">
        <f>'２①②③、３②（再掲）、４②③'!AO58</f>
        <v>***</v>
      </c>
      <c r="AP48" s="827" t="str">
        <f>'２①②③、３②（再掲）、４②③'!AP58</f>
        <v>***</v>
      </c>
      <c r="AQ48" s="825" t="str">
        <f>'２①②③、３②（再掲）、４②③'!AQ58</f>
        <v>***</v>
      </c>
      <c r="AR48" s="826" t="str">
        <f>'２①②③、３②（再掲）、４②③'!AR58</f>
        <v>***</v>
      </c>
      <c r="AS48" s="826" t="str">
        <f>'２①②③、３②（再掲）、４②③'!AS58</f>
        <v>***</v>
      </c>
      <c r="AT48" s="826" t="str">
        <f>'２①②③、３②（再掲）、４②③'!AT58</f>
        <v>***</v>
      </c>
      <c r="AU48" s="826" t="str">
        <f>'２①②③、３②（再掲）、４②③'!AU58</f>
        <v>***</v>
      </c>
      <c r="AV48" s="827" t="str">
        <f>'２①②③、３②（再掲）、４②③'!AV58</f>
        <v>***</v>
      </c>
      <c r="AW48" s="825" t="str">
        <f>'２①②③、３②（再掲）、４②③'!AW58</f>
        <v>***</v>
      </c>
      <c r="AX48" s="826" t="str">
        <f>'２①②③、３②（再掲）、４②③'!AX58</f>
        <v>***</v>
      </c>
      <c r="AY48" s="827" t="str">
        <f>'２①②③、３②（再掲）、４②③'!AY58</f>
        <v>***</v>
      </c>
      <c r="AZ48" s="830">
        <f>'２①②③、３②（再掲）、４②③'!AZ58</f>
        <v>0</v>
      </c>
      <c r="BA48" s="826" t="str">
        <f>'２①②③、３②（再掲）、４②③'!BA58</f>
        <v>***</v>
      </c>
      <c r="BB48" s="831">
        <f>'２①②③、３②（再掲）、４②③'!BB58</f>
        <v>0</v>
      </c>
      <c r="BC48" s="826">
        <f>'２①②③、３②（再掲）、４②③'!BC58</f>
        <v>0</v>
      </c>
      <c r="BD48" s="826">
        <f>'２①②③、３②（再掲）、４②③'!BD58</f>
        <v>0</v>
      </c>
      <c r="BE48" s="826">
        <f>'２①②③、３②（再掲）、４②③'!BE58</f>
        <v>0</v>
      </c>
      <c r="BF48" s="826" t="str">
        <f>'２①②③、３②（再掲）、４②③'!BF58</f>
        <v>***</v>
      </c>
      <c r="BG48" s="826" t="str">
        <f>'２①②③、３②（再掲）、４②③'!BG58</f>
        <v>***</v>
      </c>
      <c r="BH48" s="826" t="str">
        <f>'２①②③、３②（再掲）、４②③'!BH58</f>
        <v>***</v>
      </c>
      <c r="BI48" s="826" t="str">
        <f>'２①②③、３②（再掲）、４②③'!BI58</f>
        <v>***</v>
      </c>
      <c r="BJ48" s="826" t="str">
        <f>'２①②③、３②（再掲）、４②③'!BJ58</f>
        <v>***</v>
      </c>
      <c r="BK48" s="826" t="str">
        <f>'２①②③、３②（再掲）、４②③'!BK58</f>
        <v>***</v>
      </c>
      <c r="BL48" s="826" t="str">
        <f>'２①②③、３②（再掲）、４②③'!BL58</f>
        <v>***</v>
      </c>
      <c r="BM48" s="826" t="str">
        <f>'２①②③、３②（再掲）、４②③'!BM58</f>
        <v>***</v>
      </c>
      <c r="BN48" s="826" t="str">
        <f>'２①②③、３②（再掲）、４②③'!BN58</f>
        <v>***</v>
      </c>
      <c r="BO48" s="826" t="str">
        <f>'２①②③、３②（再掲）、４②③'!BO58</f>
        <v>***</v>
      </c>
      <c r="BP48" s="826" t="str">
        <f>'２①②③、３②（再掲）、４②③'!BP58</f>
        <v>***</v>
      </c>
      <c r="BQ48" s="826" t="str">
        <f>'２①②③、３②（再掲）、４②③'!BQ58</f>
        <v>***</v>
      </c>
      <c r="BR48" s="826" t="str">
        <f>'２①②③、３②（再掲）、４②③'!BR58</f>
        <v>***</v>
      </c>
      <c r="BS48" s="826" t="str">
        <f>'２①②③、３②（再掲）、４②③'!BS58</f>
        <v>***</v>
      </c>
      <c r="BT48" s="826" t="str">
        <f>'２①②③、３②（再掲）、４②③'!BT58</f>
        <v>***</v>
      </c>
      <c r="BU48" s="826" t="str">
        <f>'２①②③、３②（再掲）、４②③'!BU58</f>
        <v>***</v>
      </c>
      <c r="BV48" s="826" t="str">
        <f>'２①②③、３②（再掲）、４②③'!BV58</f>
        <v>***</v>
      </c>
      <c r="BW48" s="826" t="str">
        <f>'２①②③、３②（再掲）、４②③'!BW58</f>
        <v>***</v>
      </c>
      <c r="BX48" s="826">
        <f>'２①②③、３②（再掲）、４②③'!BX58</f>
        <v>0</v>
      </c>
      <c r="BY48" s="826" t="e">
        <f>'２①②③、３②（再掲）、４②③'!BY58</f>
        <v>#VALUE!</v>
      </c>
      <c r="BZ48" s="829" t="e">
        <f>'２①②③、３②（再掲）、４②③'!BZ58</f>
        <v>#VALUE!</v>
      </c>
    </row>
    <row r="49" spans="1:78" s="777" customFormat="1" ht="18.75" customHeight="1">
      <c r="A49" s="839">
        <f>'２①②③、３②（再掲）、４②③'!A59</f>
      </c>
      <c r="B49" s="840">
        <f>'２①②③、３②（再掲）、４②③'!B59</f>
      </c>
      <c r="C49" s="840">
        <f>'２①②③、３②（再掲）、４②③'!C59</f>
      </c>
      <c r="D49" s="840">
        <f>'２①②③、３②（再掲）、４②③'!D59</f>
      </c>
      <c r="E49" s="840">
        <f>'２①②③、３②（再掲）、４②③'!E59</f>
      </c>
      <c r="F49" s="840">
        <f>'２①②③、３②（再掲）、４②③'!F59</f>
        <v>0</v>
      </c>
      <c r="G49" s="840">
        <f>'２①②③、３②（再掲）、４②③'!G59</f>
        <v>0</v>
      </c>
      <c r="H49" s="840" t="str">
        <f>'２①②③、３②（再掲）、４②③'!H59</f>
        <v>***</v>
      </c>
      <c r="I49" s="841" t="str">
        <f>'２①②③、３②（再掲）、４②③'!I59</f>
        <v>事業</v>
      </c>
      <c r="J49" s="825" t="str">
        <f>'２①②③、３②（再掲）、４②③'!J59</f>
        <v>***</v>
      </c>
      <c r="K49" s="826" t="str">
        <f>'２①②③、３②（再掲）、４②③'!K59</f>
        <v>***</v>
      </c>
      <c r="L49" s="826" t="str">
        <f>'２①②③、３②（再掲）、４②③'!L59</f>
        <v>***</v>
      </c>
      <c r="M49" s="826" t="str">
        <f>'２①②③、３②（再掲）、４②③'!M59</f>
        <v>***</v>
      </c>
      <c r="N49" s="826" t="str">
        <f>'２①②③、３②（再掲）、４②③'!N59</f>
        <v>***</v>
      </c>
      <c r="O49" s="826" t="str">
        <f>'２①②③、３②（再掲）、４②③'!O59</f>
        <v>***</v>
      </c>
      <c r="P49" s="826" t="str">
        <f>'２①②③、３②（再掲）、４②③'!P59</f>
        <v>***</v>
      </c>
      <c r="Q49" s="826" t="str">
        <f>'２①②③、３②（再掲）、４②③'!Q59</f>
        <v>***</v>
      </c>
      <c r="R49" s="826" t="str">
        <f>'２①②③、３②（再掲）、４②③'!R59</f>
        <v>***</v>
      </c>
      <c r="S49" s="826" t="str">
        <f>'２①②③、３②（再掲）、４②③'!S59</f>
        <v>***</v>
      </c>
      <c r="T49" s="826" t="str">
        <f>'２①②③、３②（再掲）、４②③'!T59</f>
        <v>***</v>
      </c>
      <c r="U49" s="826" t="str">
        <f>'２①②③、３②（再掲）、４②③'!U59</f>
        <v>***</v>
      </c>
      <c r="V49" s="826" t="str">
        <f>'２①②③、３②（再掲）、４②③'!V59</f>
        <v>***</v>
      </c>
      <c r="W49" s="826" t="str">
        <f>'２①②③、３②（再掲）、４②③'!W59</f>
        <v>***</v>
      </c>
      <c r="X49" s="826" t="str">
        <f>'２①②③、３②（再掲）、４②③'!X59</f>
        <v>***</v>
      </c>
      <c r="Y49" s="826" t="str">
        <f>'２①②③、３②（再掲）、４②③'!Y59</f>
        <v>***</v>
      </c>
      <c r="Z49" s="826" t="str">
        <f>'２①②③、３②（再掲）、４②③'!Z59</f>
        <v>***</v>
      </c>
      <c r="AA49" s="826" t="str">
        <f>'２①②③、３②（再掲）、４②③'!AA59</f>
        <v>***</v>
      </c>
      <c r="AB49" s="826" t="str">
        <f>'２①②③、３②（再掲）、４②③'!AB59</f>
        <v>***</v>
      </c>
      <c r="AC49" s="826" t="str">
        <f>'２①②③、３②（再掲）、４②③'!AC59</f>
        <v>***</v>
      </c>
      <c r="AD49" s="826" t="str">
        <f>'２①②③、３②（再掲）、４②③'!AD59</f>
        <v>***</v>
      </c>
      <c r="AE49" s="828" t="str">
        <f>'２①②③、３②（再掲）、４②③'!AE59</f>
        <v>***</v>
      </c>
      <c r="AF49" s="826" t="str">
        <f>'２①②③、３②（再掲）、４②③'!AF59</f>
        <v>***</v>
      </c>
      <c r="AG49" s="829" t="str">
        <f>'２①②③、３②（再掲）、４②③'!AG59</f>
        <v>***</v>
      </c>
      <c r="AH49" s="825" t="str">
        <f>'２①②③、３②（再掲）、４②③'!AH59</f>
        <v>***</v>
      </c>
      <c r="AI49" s="826" t="str">
        <f>'２①②③、３②（再掲）、４②③'!AI59</f>
        <v>***</v>
      </c>
      <c r="AJ49" s="826" t="str">
        <f>'２①②③、３②（再掲）、４②③'!AJ59</f>
        <v>***</v>
      </c>
      <c r="AK49" s="826" t="str">
        <f>'２①②③、３②（再掲）、４②③'!AK59</f>
        <v>***</v>
      </c>
      <c r="AL49" s="826" t="str">
        <f>'２①②③、３②（再掲）、４②③'!AL59</f>
        <v>***</v>
      </c>
      <c r="AM49" s="826" t="str">
        <f>'２①②③、３②（再掲）、４②③'!AM59</f>
        <v>***</v>
      </c>
      <c r="AN49" s="826" t="str">
        <f>'２①②③、３②（再掲）、４②③'!AN59</f>
        <v>***</v>
      </c>
      <c r="AO49" s="826" t="str">
        <f>'２①②③、３②（再掲）、４②③'!AO59</f>
        <v>***</v>
      </c>
      <c r="AP49" s="827" t="str">
        <f>'２①②③、３②（再掲）、４②③'!AP59</f>
        <v>***</v>
      </c>
      <c r="AQ49" s="825" t="str">
        <f>'２①②③、３②（再掲）、４②③'!AQ59</f>
        <v>***</v>
      </c>
      <c r="AR49" s="826" t="str">
        <f>'２①②③、３②（再掲）、４②③'!AR59</f>
        <v>***</v>
      </c>
      <c r="AS49" s="826" t="str">
        <f>'２①②③、３②（再掲）、４②③'!AS59</f>
        <v>***</v>
      </c>
      <c r="AT49" s="826" t="str">
        <f>'２①②③、３②（再掲）、４②③'!AT59</f>
        <v>***</v>
      </c>
      <c r="AU49" s="826" t="str">
        <f>'２①②③、３②（再掲）、４②③'!AU59</f>
        <v>***</v>
      </c>
      <c r="AV49" s="827" t="str">
        <f>'２①②③、３②（再掲）、４②③'!AV59</f>
        <v>***</v>
      </c>
      <c r="AW49" s="825" t="str">
        <f>'２①②③、３②（再掲）、４②③'!AW59</f>
        <v>***</v>
      </c>
      <c r="AX49" s="826" t="str">
        <f>'２①②③、３②（再掲）、４②③'!AX59</f>
        <v>***</v>
      </c>
      <c r="AY49" s="827" t="str">
        <f>'２①②③、３②（再掲）、４②③'!AY59</f>
        <v>***</v>
      </c>
      <c r="AZ49" s="830">
        <f>'２①②③、３②（再掲）、４②③'!AZ59</f>
        <v>0</v>
      </c>
      <c r="BA49" s="826" t="str">
        <f>'２①②③、３②（再掲）、４②③'!BA59</f>
        <v>***</v>
      </c>
      <c r="BB49" s="831">
        <f>'２①②③、３②（再掲）、４②③'!BB59</f>
        <v>0</v>
      </c>
      <c r="BC49" s="826">
        <f>'２①②③、３②（再掲）、４②③'!BC59</f>
        <v>0</v>
      </c>
      <c r="BD49" s="826">
        <f>'２①②③、３②（再掲）、４②③'!BD59</f>
        <v>0</v>
      </c>
      <c r="BE49" s="826">
        <f>'２①②③、３②（再掲）、４②③'!BE59</f>
        <v>0</v>
      </c>
      <c r="BF49" s="826" t="str">
        <f>'２①②③、３②（再掲）、４②③'!BF59</f>
        <v>***</v>
      </c>
      <c r="BG49" s="826" t="str">
        <f>'２①②③、３②（再掲）、４②③'!BG59</f>
        <v>***</v>
      </c>
      <c r="BH49" s="826" t="str">
        <f>'２①②③、３②（再掲）、４②③'!BH59</f>
        <v>***</v>
      </c>
      <c r="BI49" s="826" t="str">
        <f>'２①②③、３②（再掲）、４②③'!BI59</f>
        <v>***</v>
      </c>
      <c r="BJ49" s="826" t="str">
        <f>'２①②③、３②（再掲）、４②③'!BJ59</f>
        <v>***</v>
      </c>
      <c r="BK49" s="826" t="str">
        <f>'２①②③、３②（再掲）、４②③'!BK59</f>
        <v>***</v>
      </c>
      <c r="BL49" s="826" t="str">
        <f>'２①②③、３②（再掲）、４②③'!BL59</f>
        <v>***</v>
      </c>
      <c r="BM49" s="826" t="str">
        <f>'２①②③、３②（再掲）、４②③'!BM59</f>
        <v>***</v>
      </c>
      <c r="BN49" s="826" t="str">
        <f>'２①②③、３②（再掲）、４②③'!BN59</f>
        <v>***</v>
      </c>
      <c r="BO49" s="826" t="str">
        <f>'２①②③、３②（再掲）、４②③'!BO59</f>
        <v>***</v>
      </c>
      <c r="BP49" s="826" t="str">
        <f>'２①②③、３②（再掲）、４②③'!BP59</f>
        <v>***</v>
      </c>
      <c r="BQ49" s="826" t="str">
        <f>'２①②③、３②（再掲）、４②③'!BQ59</f>
        <v>***</v>
      </c>
      <c r="BR49" s="826" t="str">
        <f>'２①②③、３②（再掲）、４②③'!BR59</f>
        <v>***</v>
      </c>
      <c r="BS49" s="826" t="str">
        <f>'２①②③、３②（再掲）、４②③'!BS59</f>
        <v>***</v>
      </c>
      <c r="BT49" s="826" t="str">
        <f>'２①②③、３②（再掲）、４②③'!BT59</f>
        <v>***</v>
      </c>
      <c r="BU49" s="826" t="str">
        <f>'２①②③、３②（再掲）、４②③'!BU59</f>
        <v>***</v>
      </c>
      <c r="BV49" s="826" t="str">
        <f>'２①②③、３②（再掲）、４②③'!BV59</f>
        <v>***</v>
      </c>
      <c r="BW49" s="826" t="str">
        <f>'２①②③、３②（再掲）、４②③'!BW59</f>
        <v>***</v>
      </c>
      <c r="BX49" s="826">
        <f>'２①②③、３②（再掲）、４②③'!BX59</f>
        <v>0</v>
      </c>
      <c r="BY49" s="826" t="e">
        <f>'２①②③、３②（再掲）、４②③'!BY59</f>
        <v>#VALUE!</v>
      </c>
      <c r="BZ49" s="829" t="e">
        <f>'２①②③、３②（再掲）、４②③'!BZ59</f>
        <v>#VALUE!</v>
      </c>
    </row>
    <row r="50" spans="1:78" s="777" customFormat="1" ht="18.75" customHeight="1">
      <c r="A50" s="839">
        <f>'２①②③、３②（再掲）、４②③'!A60</f>
      </c>
      <c r="B50" s="840">
        <f>'２①②③、３②（再掲）、４②③'!B60</f>
      </c>
      <c r="C50" s="840">
        <f>'２①②③、３②（再掲）、４②③'!C60</f>
      </c>
      <c r="D50" s="840">
        <f>'２①②③、３②（再掲）、４②③'!D60</f>
      </c>
      <c r="E50" s="840">
        <f>'２①②③、３②（再掲）、４②③'!E60</f>
      </c>
      <c r="F50" s="840">
        <f>'２①②③、３②（再掲）、４②③'!F60</f>
        <v>0</v>
      </c>
      <c r="G50" s="840">
        <f>'２①②③、３②（再掲）、４②③'!G60</f>
        <v>0</v>
      </c>
      <c r="H50" s="840" t="str">
        <f>'２①②③、３②（再掲）、４②③'!H60</f>
        <v>***</v>
      </c>
      <c r="I50" s="841" t="str">
        <f>'２①②③、３②（再掲）、４②③'!I60</f>
        <v>事業</v>
      </c>
      <c r="J50" s="825" t="str">
        <f>'２①②③、３②（再掲）、４②③'!J60</f>
        <v>***</v>
      </c>
      <c r="K50" s="826" t="str">
        <f>'２①②③、３②（再掲）、４②③'!K60</f>
        <v>***</v>
      </c>
      <c r="L50" s="826" t="str">
        <f>'２①②③、３②（再掲）、４②③'!L60</f>
        <v>***</v>
      </c>
      <c r="M50" s="826" t="str">
        <f>'２①②③、３②（再掲）、４②③'!M60</f>
        <v>***</v>
      </c>
      <c r="N50" s="826" t="str">
        <f>'２①②③、３②（再掲）、４②③'!N60</f>
        <v>***</v>
      </c>
      <c r="O50" s="826" t="str">
        <f>'２①②③、３②（再掲）、４②③'!O60</f>
        <v>***</v>
      </c>
      <c r="P50" s="826" t="str">
        <f>'２①②③、３②（再掲）、４②③'!P60</f>
        <v>***</v>
      </c>
      <c r="Q50" s="826" t="str">
        <f>'２①②③、３②（再掲）、４②③'!Q60</f>
        <v>***</v>
      </c>
      <c r="R50" s="826" t="str">
        <f>'２①②③、３②（再掲）、４②③'!R60</f>
        <v>***</v>
      </c>
      <c r="S50" s="826" t="str">
        <f>'２①②③、３②（再掲）、４②③'!S60</f>
        <v>***</v>
      </c>
      <c r="T50" s="826" t="str">
        <f>'２①②③、３②（再掲）、４②③'!T60</f>
        <v>***</v>
      </c>
      <c r="U50" s="826" t="str">
        <f>'２①②③、３②（再掲）、４②③'!U60</f>
        <v>***</v>
      </c>
      <c r="V50" s="826" t="str">
        <f>'２①②③、３②（再掲）、４②③'!V60</f>
        <v>***</v>
      </c>
      <c r="W50" s="826" t="str">
        <f>'２①②③、３②（再掲）、４②③'!W60</f>
        <v>***</v>
      </c>
      <c r="X50" s="826" t="str">
        <f>'２①②③、３②（再掲）、４②③'!X60</f>
        <v>***</v>
      </c>
      <c r="Y50" s="826" t="str">
        <f>'２①②③、３②（再掲）、４②③'!Y60</f>
        <v>***</v>
      </c>
      <c r="Z50" s="826" t="str">
        <f>'２①②③、３②（再掲）、４②③'!Z60</f>
        <v>***</v>
      </c>
      <c r="AA50" s="826" t="str">
        <f>'２①②③、３②（再掲）、４②③'!AA60</f>
        <v>***</v>
      </c>
      <c r="AB50" s="826" t="str">
        <f>'２①②③、３②（再掲）、４②③'!AB60</f>
        <v>***</v>
      </c>
      <c r="AC50" s="826" t="str">
        <f>'２①②③、３②（再掲）、４②③'!AC60</f>
        <v>***</v>
      </c>
      <c r="AD50" s="826" t="str">
        <f>'２①②③、３②（再掲）、４②③'!AD60</f>
        <v>***</v>
      </c>
      <c r="AE50" s="828" t="str">
        <f>'２①②③、３②（再掲）、４②③'!AE60</f>
        <v>***</v>
      </c>
      <c r="AF50" s="826" t="str">
        <f>'２①②③、３②（再掲）、４②③'!AF60</f>
        <v>***</v>
      </c>
      <c r="AG50" s="829" t="str">
        <f>'２①②③、３②（再掲）、４②③'!AG60</f>
        <v>***</v>
      </c>
      <c r="AH50" s="825" t="str">
        <f>'２①②③、３②（再掲）、４②③'!AH60</f>
        <v>***</v>
      </c>
      <c r="AI50" s="826" t="str">
        <f>'２①②③、３②（再掲）、４②③'!AI60</f>
        <v>***</v>
      </c>
      <c r="AJ50" s="826" t="str">
        <f>'２①②③、３②（再掲）、４②③'!AJ60</f>
        <v>***</v>
      </c>
      <c r="AK50" s="826" t="str">
        <f>'２①②③、３②（再掲）、４②③'!AK60</f>
        <v>***</v>
      </c>
      <c r="AL50" s="826" t="str">
        <f>'２①②③、３②（再掲）、４②③'!AL60</f>
        <v>***</v>
      </c>
      <c r="AM50" s="826" t="str">
        <f>'２①②③、３②（再掲）、４②③'!AM60</f>
        <v>***</v>
      </c>
      <c r="AN50" s="826" t="str">
        <f>'２①②③、３②（再掲）、４②③'!AN60</f>
        <v>***</v>
      </c>
      <c r="AO50" s="826" t="str">
        <f>'２①②③、３②（再掲）、４②③'!AO60</f>
        <v>***</v>
      </c>
      <c r="AP50" s="827" t="str">
        <f>'２①②③、３②（再掲）、４②③'!AP60</f>
        <v>***</v>
      </c>
      <c r="AQ50" s="825" t="str">
        <f>'２①②③、３②（再掲）、４②③'!AQ60</f>
        <v>***</v>
      </c>
      <c r="AR50" s="826" t="str">
        <f>'２①②③、３②（再掲）、４②③'!AR60</f>
        <v>***</v>
      </c>
      <c r="AS50" s="826" t="str">
        <f>'２①②③、３②（再掲）、４②③'!AS60</f>
        <v>***</v>
      </c>
      <c r="AT50" s="826" t="str">
        <f>'２①②③、３②（再掲）、４②③'!AT60</f>
        <v>***</v>
      </c>
      <c r="AU50" s="826" t="str">
        <f>'２①②③、３②（再掲）、４②③'!AU60</f>
        <v>***</v>
      </c>
      <c r="AV50" s="827" t="str">
        <f>'２①②③、３②（再掲）、４②③'!AV60</f>
        <v>***</v>
      </c>
      <c r="AW50" s="825" t="str">
        <f>'２①②③、３②（再掲）、４②③'!AW60</f>
        <v>***</v>
      </c>
      <c r="AX50" s="826" t="str">
        <f>'２①②③、３②（再掲）、４②③'!AX60</f>
        <v>***</v>
      </c>
      <c r="AY50" s="827" t="str">
        <f>'２①②③、３②（再掲）、４②③'!AY60</f>
        <v>***</v>
      </c>
      <c r="AZ50" s="830">
        <f>'２①②③、３②（再掲）、４②③'!AZ60</f>
        <v>0</v>
      </c>
      <c r="BA50" s="826" t="str">
        <f>'２①②③、３②（再掲）、４②③'!BA60</f>
        <v>***</v>
      </c>
      <c r="BB50" s="831">
        <f>'２①②③、３②（再掲）、４②③'!BB60</f>
        <v>0</v>
      </c>
      <c r="BC50" s="826">
        <f>'２①②③、３②（再掲）、４②③'!BC60</f>
        <v>0</v>
      </c>
      <c r="BD50" s="826">
        <f>'２①②③、３②（再掲）、４②③'!BD60</f>
        <v>0</v>
      </c>
      <c r="BE50" s="826">
        <f>'２①②③、３②（再掲）、４②③'!BE60</f>
        <v>0</v>
      </c>
      <c r="BF50" s="826" t="str">
        <f>'２①②③、３②（再掲）、４②③'!BF60</f>
        <v>***</v>
      </c>
      <c r="BG50" s="826" t="str">
        <f>'２①②③、３②（再掲）、４②③'!BG60</f>
        <v>***</v>
      </c>
      <c r="BH50" s="826" t="str">
        <f>'２①②③、３②（再掲）、４②③'!BH60</f>
        <v>***</v>
      </c>
      <c r="BI50" s="826" t="str">
        <f>'２①②③、３②（再掲）、４②③'!BI60</f>
        <v>***</v>
      </c>
      <c r="BJ50" s="826" t="str">
        <f>'２①②③、３②（再掲）、４②③'!BJ60</f>
        <v>***</v>
      </c>
      <c r="BK50" s="826" t="str">
        <f>'２①②③、３②（再掲）、４②③'!BK60</f>
        <v>***</v>
      </c>
      <c r="BL50" s="826" t="str">
        <f>'２①②③、３②（再掲）、４②③'!BL60</f>
        <v>***</v>
      </c>
      <c r="BM50" s="826" t="str">
        <f>'２①②③、３②（再掲）、４②③'!BM60</f>
        <v>***</v>
      </c>
      <c r="BN50" s="826" t="str">
        <f>'２①②③、３②（再掲）、４②③'!BN60</f>
        <v>***</v>
      </c>
      <c r="BO50" s="826" t="str">
        <f>'２①②③、３②（再掲）、４②③'!BO60</f>
        <v>***</v>
      </c>
      <c r="BP50" s="826" t="str">
        <f>'２①②③、３②（再掲）、４②③'!BP60</f>
        <v>***</v>
      </c>
      <c r="BQ50" s="826" t="str">
        <f>'２①②③、３②（再掲）、４②③'!BQ60</f>
        <v>***</v>
      </c>
      <c r="BR50" s="826" t="str">
        <f>'２①②③、３②（再掲）、４②③'!BR60</f>
        <v>***</v>
      </c>
      <c r="BS50" s="826" t="str">
        <f>'２①②③、３②（再掲）、４②③'!BS60</f>
        <v>***</v>
      </c>
      <c r="BT50" s="826" t="str">
        <f>'２①②③、３②（再掲）、４②③'!BT60</f>
        <v>***</v>
      </c>
      <c r="BU50" s="826" t="str">
        <f>'２①②③、３②（再掲）、４②③'!BU60</f>
        <v>***</v>
      </c>
      <c r="BV50" s="826" t="str">
        <f>'２①②③、３②（再掲）、４②③'!BV60</f>
        <v>***</v>
      </c>
      <c r="BW50" s="826" t="str">
        <f>'２①②③、３②（再掲）、４②③'!BW60</f>
        <v>***</v>
      </c>
      <c r="BX50" s="826">
        <f>'２①②③、３②（再掲）、４②③'!BX60</f>
        <v>0</v>
      </c>
      <c r="BY50" s="826" t="e">
        <f>'２①②③、３②（再掲）、４②③'!BY60</f>
        <v>#VALUE!</v>
      </c>
      <c r="BZ50" s="829" t="e">
        <f>'２①②③、３②（再掲）、４②③'!BZ60</f>
        <v>#VALUE!</v>
      </c>
    </row>
    <row r="51" spans="1:78" s="777" customFormat="1" ht="18.75" customHeight="1">
      <c r="A51" s="839">
        <f>'２①②③、３②（再掲）、４②③'!A61</f>
      </c>
      <c r="B51" s="840">
        <f>'２①②③、３②（再掲）、４②③'!B61</f>
      </c>
      <c r="C51" s="840">
        <f>'２①②③、３②（再掲）、４②③'!C61</f>
      </c>
      <c r="D51" s="840">
        <f>'２①②③、３②（再掲）、４②③'!D61</f>
      </c>
      <c r="E51" s="840">
        <f>'２①②③、３②（再掲）、４②③'!E61</f>
      </c>
      <c r="F51" s="840">
        <f>'２①②③、３②（再掲）、４②③'!F61</f>
        <v>0</v>
      </c>
      <c r="G51" s="840">
        <f>'２①②③、３②（再掲）、４②③'!G61</f>
        <v>0</v>
      </c>
      <c r="H51" s="840" t="str">
        <f>'２①②③、３②（再掲）、４②③'!H61</f>
        <v>***</v>
      </c>
      <c r="I51" s="841" t="str">
        <f>'２①②③、３②（再掲）、４②③'!I61</f>
        <v>事業</v>
      </c>
      <c r="J51" s="825" t="str">
        <f>'２①②③、３②（再掲）、４②③'!J61</f>
        <v>***</v>
      </c>
      <c r="K51" s="826" t="str">
        <f>'２①②③、３②（再掲）、４②③'!K61</f>
        <v>***</v>
      </c>
      <c r="L51" s="826" t="str">
        <f>'２①②③、３②（再掲）、４②③'!L61</f>
        <v>***</v>
      </c>
      <c r="M51" s="826" t="str">
        <f>'２①②③、３②（再掲）、４②③'!M61</f>
        <v>***</v>
      </c>
      <c r="N51" s="826" t="str">
        <f>'２①②③、３②（再掲）、４②③'!N61</f>
        <v>***</v>
      </c>
      <c r="O51" s="826" t="str">
        <f>'２①②③、３②（再掲）、４②③'!O61</f>
        <v>***</v>
      </c>
      <c r="P51" s="826" t="str">
        <f>'２①②③、３②（再掲）、４②③'!P61</f>
        <v>***</v>
      </c>
      <c r="Q51" s="826" t="str">
        <f>'２①②③、３②（再掲）、４②③'!Q61</f>
        <v>***</v>
      </c>
      <c r="R51" s="826" t="str">
        <f>'２①②③、３②（再掲）、４②③'!R61</f>
        <v>***</v>
      </c>
      <c r="S51" s="826" t="str">
        <f>'２①②③、３②（再掲）、４②③'!S61</f>
        <v>***</v>
      </c>
      <c r="T51" s="826" t="str">
        <f>'２①②③、３②（再掲）、４②③'!T61</f>
        <v>***</v>
      </c>
      <c r="U51" s="826" t="str">
        <f>'２①②③、３②（再掲）、４②③'!U61</f>
        <v>***</v>
      </c>
      <c r="V51" s="826" t="str">
        <f>'２①②③、３②（再掲）、４②③'!V61</f>
        <v>***</v>
      </c>
      <c r="W51" s="826" t="str">
        <f>'２①②③、３②（再掲）、４②③'!W61</f>
        <v>***</v>
      </c>
      <c r="X51" s="826" t="str">
        <f>'２①②③、３②（再掲）、４②③'!X61</f>
        <v>***</v>
      </c>
      <c r="Y51" s="826" t="str">
        <f>'２①②③、３②（再掲）、４②③'!Y61</f>
        <v>***</v>
      </c>
      <c r="Z51" s="826" t="str">
        <f>'２①②③、３②（再掲）、４②③'!Z61</f>
        <v>***</v>
      </c>
      <c r="AA51" s="826" t="str">
        <f>'２①②③、３②（再掲）、４②③'!AA61</f>
        <v>***</v>
      </c>
      <c r="AB51" s="826" t="str">
        <f>'２①②③、３②（再掲）、４②③'!AB61</f>
        <v>***</v>
      </c>
      <c r="AC51" s="826" t="str">
        <f>'２①②③、３②（再掲）、４②③'!AC61</f>
        <v>***</v>
      </c>
      <c r="AD51" s="826" t="str">
        <f>'２①②③、３②（再掲）、４②③'!AD61</f>
        <v>***</v>
      </c>
      <c r="AE51" s="828" t="str">
        <f>'２①②③、３②（再掲）、４②③'!AE61</f>
        <v>***</v>
      </c>
      <c r="AF51" s="826" t="str">
        <f>'２①②③、３②（再掲）、４②③'!AF61</f>
        <v>***</v>
      </c>
      <c r="AG51" s="829" t="str">
        <f>'２①②③、３②（再掲）、４②③'!AG61</f>
        <v>***</v>
      </c>
      <c r="AH51" s="825" t="str">
        <f>'２①②③、３②（再掲）、４②③'!AH61</f>
        <v>***</v>
      </c>
      <c r="AI51" s="826" t="str">
        <f>'２①②③、３②（再掲）、４②③'!AI61</f>
        <v>***</v>
      </c>
      <c r="AJ51" s="826" t="str">
        <f>'２①②③、３②（再掲）、４②③'!AJ61</f>
        <v>***</v>
      </c>
      <c r="AK51" s="826" t="str">
        <f>'２①②③、３②（再掲）、４②③'!AK61</f>
        <v>***</v>
      </c>
      <c r="AL51" s="826" t="str">
        <f>'２①②③、３②（再掲）、４②③'!AL61</f>
        <v>***</v>
      </c>
      <c r="AM51" s="826" t="str">
        <f>'２①②③、３②（再掲）、４②③'!AM61</f>
        <v>***</v>
      </c>
      <c r="AN51" s="826" t="str">
        <f>'２①②③、３②（再掲）、４②③'!AN61</f>
        <v>***</v>
      </c>
      <c r="AO51" s="826" t="str">
        <f>'２①②③、３②（再掲）、４②③'!AO61</f>
        <v>***</v>
      </c>
      <c r="AP51" s="827" t="str">
        <f>'２①②③、３②（再掲）、４②③'!AP61</f>
        <v>***</v>
      </c>
      <c r="AQ51" s="825" t="str">
        <f>'２①②③、３②（再掲）、４②③'!AQ61</f>
        <v>***</v>
      </c>
      <c r="AR51" s="826" t="str">
        <f>'２①②③、３②（再掲）、４②③'!AR61</f>
        <v>***</v>
      </c>
      <c r="AS51" s="826" t="str">
        <f>'２①②③、３②（再掲）、４②③'!AS61</f>
        <v>***</v>
      </c>
      <c r="AT51" s="826" t="str">
        <f>'２①②③、３②（再掲）、４②③'!AT61</f>
        <v>***</v>
      </c>
      <c r="AU51" s="826" t="str">
        <f>'２①②③、３②（再掲）、４②③'!AU61</f>
        <v>***</v>
      </c>
      <c r="AV51" s="827" t="str">
        <f>'２①②③、３②（再掲）、４②③'!AV61</f>
        <v>***</v>
      </c>
      <c r="AW51" s="825" t="str">
        <f>'２①②③、３②（再掲）、４②③'!AW61</f>
        <v>***</v>
      </c>
      <c r="AX51" s="826" t="str">
        <f>'２①②③、３②（再掲）、４②③'!AX61</f>
        <v>***</v>
      </c>
      <c r="AY51" s="827" t="str">
        <f>'２①②③、３②（再掲）、４②③'!AY61</f>
        <v>***</v>
      </c>
      <c r="AZ51" s="830">
        <f>'２①②③、３②（再掲）、４②③'!AZ61</f>
        <v>0</v>
      </c>
      <c r="BA51" s="826" t="str">
        <f>'２①②③、３②（再掲）、４②③'!BA61</f>
        <v>***</v>
      </c>
      <c r="BB51" s="831">
        <f>'２①②③、３②（再掲）、４②③'!BB61</f>
        <v>0</v>
      </c>
      <c r="BC51" s="826">
        <f>'２①②③、３②（再掲）、４②③'!BC61</f>
        <v>0</v>
      </c>
      <c r="BD51" s="826">
        <f>'２①②③、３②（再掲）、４②③'!BD61</f>
        <v>0</v>
      </c>
      <c r="BE51" s="826">
        <f>'２①②③、３②（再掲）、４②③'!BE61</f>
        <v>0</v>
      </c>
      <c r="BF51" s="826" t="str">
        <f>'２①②③、３②（再掲）、４②③'!BF61</f>
        <v>***</v>
      </c>
      <c r="BG51" s="826" t="str">
        <f>'２①②③、３②（再掲）、４②③'!BG61</f>
        <v>***</v>
      </c>
      <c r="BH51" s="826" t="str">
        <f>'２①②③、３②（再掲）、４②③'!BH61</f>
        <v>***</v>
      </c>
      <c r="BI51" s="826" t="str">
        <f>'２①②③、３②（再掲）、４②③'!BI61</f>
        <v>***</v>
      </c>
      <c r="BJ51" s="826" t="str">
        <f>'２①②③、３②（再掲）、４②③'!BJ61</f>
        <v>***</v>
      </c>
      <c r="BK51" s="826" t="str">
        <f>'２①②③、３②（再掲）、４②③'!BK61</f>
        <v>***</v>
      </c>
      <c r="BL51" s="826" t="str">
        <f>'２①②③、３②（再掲）、４②③'!BL61</f>
        <v>***</v>
      </c>
      <c r="BM51" s="826" t="str">
        <f>'２①②③、３②（再掲）、４②③'!BM61</f>
        <v>***</v>
      </c>
      <c r="BN51" s="826" t="str">
        <f>'２①②③、３②（再掲）、４②③'!BN61</f>
        <v>***</v>
      </c>
      <c r="BO51" s="826" t="str">
        <f>'２①②③、３②（再掲）、４②③'!BO61</f>
        <v>***</v>
      </c>
      <c r="BP51" s="826" t="str">
        <f>'２①②③、３②（再掲）、４②③'!BP61</f>
        <v>***</v>
      </c>
      <c r="BQ51" s="826" t="str">
        <f>'２①②③、３②（再掲）、４②③'!BQ61</f>
        <v>***</v>
      </c>
      <c r="BR51" s="826" t="str">
        <f>'２①②③、３②（再掲）、４②③'!BR61</f>
        <v>***</v>
      </c>
      <c r="BS51" s="826" t="str">
        <f>'２①②③、３②（再掲）、４②③'!BS61</f>
        <v>***</v>
      </c>
      <c r="BT51" s="826" t="str">
        <f>'２①②③、３②（再掲）、４②③'!BT61</f>
        <v>***</v>
      </c>
      <c r="BU51" s="826" t="str">
        <f>'２①②③、３②（再掲）、４②③'!BU61</f>
        <v>***</v>
      </c>
      <c r="BV51" s="826" t="str">
        <f>'２①②③、３②（再掲）、４②③'!BV61</f>
        <v>***</v>
      </c>
      <c r="BW51" s="826" t="str">
        <f>'２①②③、３②（再掲）、４②③'!BW61</f>
        <v>***</v>
      </c>
      <c r="BX51" s="826">
        <f>'２①②③、３②（再掲）、４②③'!BX61</f>
        <v>0</v>
      </c>
      <c r="BY51" s="826" t="e">
        <f>'２①②③、３②（再掲）、４②③'!BY61</f>
        <v>#VALUE!</v>
      </c>
      <c r="BZ51" s="829" t="e">
        <f>'２①②③、３②（再掲）、４②③'!BZ61</f>
        <v>#VALUE!</v>
      </c>
    </row>
    <row r="52" spans="1:78" s="777" customFormat="1" ht="18.75" customHeight="1">
      <c r="A52" s="839">
        <f>'２①②③、３②（再掲）、４②③'!A62</f>
      </c>
      <c r="B52" s="840">
        <f>'２①②③、３②（再掲）、４②③'!B62</f>
      </c>
      <c r="C52" s="840">
        <f>'２①②③、３②（再掲）、４②③'!C62</f>
      </c>
      <c r="D52" s="840">
        <f>'２①②③、３②（再掲）、４②③'!D62</f>
      </c>
      <c r="E52" s="840">
        <f>'２①②③、３②（再掲）、４②③'!E62</f>
      </c>
      <c r="F52" s="840">
        <f>'２①②③、３②（再掲）、４②③'!F62</f>
        <v>0</v>
      </c>
      <c r="G52" s="840">
        <f>'２①②③、３②（再掲）、４②③'!G62</f>
        <v>0</v>
      </c>
      <c r="H52" s="840" t="str">
        <f>'２①②③、３②（再掲）、４②③'!H62</f>
        <v>***</v>
      </c>
      <c r="I52" s="841" t="str">
        <f>'２①②③、３②（再掲）、４②③'!I62</f>
        <v>事業</v>
      </c>
      <c r="J52" s="825" t="str">
        <f>'２①②③、３②（再掲）、４②③'!J62</f>
        <v>***</v>
      </c>
      <c r="K52" s="826" t="str">
        <f>'２①②③、３②（再掲）、４②③'!K62</f>
        <v>***</v>
      </c>
      <c r="L52" s="826" t="str">
        <f>'２①②③、３②（再掲）、４②③'!L62</f>
        <v>***</v>
      </c>
      <c r="M52" s="826" t="str">
        <f>'２①②③、３②（再掲）、４②③'!M62</f>
        <v>***</v>
      </c>
      <c r="N52" s="826" t="str">
        <f>'２①②③、３②（再掲）、４②③'!N62</f>
        <v>***</v>
      </c>
      <c r="O52" s="826" t="str">
        <f>'２①②③、３②（再掲）、４②③'!O62</f>
        <v>***</v>
      </c>
      <c r="P52" s="826" t="str">
        <f>'２①②③、３②（再掲）、４②③'!P62</f>
        <v>***</v>
      </c>
      <c r="Q52" s="826" t="str">
        <f>'２①②③、３②（再掲）、４②③'!Q62</f>
        <v>***</v>
      </c>
      <c r="R52" s="826" t="str">
        <f>'２①②③、３②（再掲）、４②③'!R62</f>
        <v>***</v>
      </c>
      <c r="S52" s="826" t="str">
        <f>'２①②③、３②（再掲）、４②③'!S62</f>
        <v>***</v>
      </c>
      <c r="T52" s="826" t="str">
        <f>'２①②③、３②（再掲）、４②③'!T62</f>
        <v>***</v>
      </c>
      <c r="U52" s="826" t="str">
        <f>'２①②③、３②（再掲）、４②③'!U62</f>
        <v>***</v>
      </c>
      <c r="V52" s="826" t="str">
        <f>'２①②③、３②（再掲）、４②③'!V62</f>
        <v>***</v>
      </c>
      <c r="W52" s="826" t="str">
        <f>'２①②③、３②（再掲）、４②③'!W62</f>
        <v>***</v>
      </c>
      <c r="X52" s="826" t="str">
        <f>'２①②③、３②（再掲）、４②③'!X62</f>
        <v>***</v>
      </c>
      <c r="Y52" s="826" t="str">
        <f>'２①②③、３②（再掲）、４②③'!Y62</f>
        <v>***</v>
      </c>
      <c r="Z52" s="826" t="str">
        <f>'２①②③、３②（再掲）、４②③'!Z62</f>
        <v>***</v>
      </c>
      <c r="AA52" s="826" t="str">
        <f>'２①②③、３②（再掲）、４②③'!AA62</f>
        <v>***</v>
      </c>
      <c r="AB52" s="826" t="str">
        <f>'２①②③、３②（再掲）、４②③'!AB62</f>
        <v>***</v>
      </c>
      <c r="AC52" s="826" t="str">
        <f>'２①②③、３②（再掲）、４②③'!AC62</f>
        <v>***</v>
      </c>
      <c r="AD52" s="826" t="str">
        <f>'２①②③、３②（再掲）、４②③'!AD62</f>
        <v>***</v>
      </c>
      <c r="AE52" s="828" t="str">
        <f>'２①②③、３②（再掲）、４②③'!AE62</f>
        <v>***</v>
      </c>
      <c r="AF52" s="826" t="str">
        <f>'２①②③、３②（再掲）、４②③'!AF62</f>
        <v>***</v>
      </c>
      <c r="AG52" s="829" t="str">
        <f>'２①②③、３②（再掲）、４②③'!AG62</f>
        <v>***</v>
      </c>
      <c r="AH52" s="825" t="str">
        <f>'２①②③、３②（再掲）、４②③'!AH62</f>
        <v>***</v>
      </c>
      <c r="AI52" s="826" t="str">
        <f>'２①②③、３②（再掲）、４②③'!AI62</f>
        <v>***</v>
      </c>
      <c r="AJ52" s="826" t="str">
        <f>'２①②③、３②（再掲）、４②③'!AJ62</f>
        <v>***</v>
      </c>
      <c r="AK52" s="826" t="str">
        <f>'２①②③、３②（再掲）、４②③'!AK62</f>
        <v>***</v>
      </c>
      <c r="AL52" s="826" t="str">
        <f>'２①②③、３②（再掲）、４②③'!AL62</f>
        <v>***</v>
      </c>
      <c r="AM52" s="826" t="str">
        <f>'２①②③、３②（再掲）、４②③'!AM62</f>
        <v>***</v>
      </c>
      <c r="AN52" s="826" t="str">
        <f>'２①②③、３②（再掲）、４②③'!AN62</f>
        <v>***</v>
      </c>
      <c r="AO52" s="826" t="str">
        <f>'２①②③、３②（再掲）、４②③'!AO62</f>
        <v>***</v>
      </c>
      <c r="AP52" s="827" t="str">
        <f>'２①②③、３②（再掲）、４②③'!AP62</f>
        <v>***</v>
      </c>
      <c r="AQ52" s="825" t="str">
        <f>'２①②③、３②（再掲）、４②③'!AQ62</f>
        <v>***</v>
      </c>
      <c r="AR52" s="826" t="str">
        <f>'２①②③、３②（再掲）、４②③'!AR62</f>
        <v>***</v>
      </c>
      <c r="AS52" s="826" t="str">
        <f>'２①②③、３②（再掲）、４②③'!AS62</f>
        <v>***</v>
      </c>
      <c r="AT52" s="826" t="str">
        <f>'２①②③、３②（再掲）、４②③'!AT62</f>
        <v>***</v>
      </c>
      <c r="AU52" s="826" t="str">
        <f>'２①②③、３②（再掲）、４②③'!AU62</f>
        <v>***</v>
      </c>
      <c r="AV52" s="827" t="str">
        <f>'２①②③、３②（再掲）、４②③'!AV62</f>
        <v>***</v>
      </c>
      <c r="AW52" s="825" t="str">
        <f>'２①②③、３②（再掲）、４②③'!AW62</f>
        <v>***</v>
      </c>
      <c r="AX52" s="826" t="str">
        <f>'２①②③、３②（再掲）、４②③'!AX62</f>
        <v>***</v>
      </c>
      <c r="AY52" s="827" t="str">
        <f>'２①②③、３②（再掲）、４②③'!AY62</f>
        <v>***</v>
      </c>
      <c r="AZ52" s="830">
        <f>'２①②③、３②（再掲）、４②③'!AZ62</f>
        <v>0</v>
      </c>
      <c r="BA52" s="826" t="str">
        <f>'２①②③、３②（再掲）、４②③'!BA62</f>
        <v>***</v>
      </c>
      <c r="BB52" s="831">
        <f>'２①②③、３②（再掲）、４②③'!BB62</f>
        <v>0</v>
      </c>
      <c r="BC52" s="826">
        <f>'２①②③、３②（再掲）、４②③'!BC62</f>
        <v>0</v>
      </c>
      <c r="BD52" s="826">
        <f>'２①②③、３②（再掲）、４②③'!BD62</f>
        <v>0</v>
      </c>
      <c r="BE52" s="826">
        <f>'２①②③、３②（再掲）、４②③'!BE62</f>
        <v>0</v>
      </c>
      <c r="BF52" s="826" t="str">
        <f>'２①②③、３②（再掲）、４②③'!BF62</f>
        <v>***</v>
      </c>
      <c r="BG52" s="826" t="str">
        <f>'２①②③、３②（再掲）、４②③'!BG62</f>
        <v>***</v>
      </c>
      <c r="BH52" s="826" t="str">
        <f>'２①②③、３②（再掲）、４②③'!BH62</f>
        <v>***</v>
      </c>
      <c r="BI52" s="826" t="str">
        <f>'２①②③、３②（再掲）、４②③'!BI62</f>
        <v>***</v>
      </c>
      <c r="BJ52" s="826" t="str">
        <f>'２①②③、３②（再掲）、４②③'!BJ62</f>
        <v>***</v>
      </c>
      <c r="BK52" s="826" t="str">
        <f>'２①②③、３②（再掲）、４②③'!BK62</f>
        <v>***</v>
      </c>
      <c r="BL52" s="826" t="str">
        <f>'２①②③、３②（再掲）、４②③'!BL62</f>
        <v>***</v>
      </c>
      <c r="BM52" s="826" t="str">
        <f>'２①②③、３②（再掲）、４②③'!BM62</f>
        <v>***</v>
      </c>
      <c r="BN52" s="826" t="str">
        <f>'２①②③、３②（再掲）、４②③'!BN62</f>
        <v>***</v>
      </c>
      <c r="BO52" s="826" t="str">
        <f>'２①②③、３②（再掲）、４②③'!BO62</f>
        <v>***</v>
      </c>
      <c r="BP52" s="826" t="str">
        <f>'２①②③、３②（再掲）、４②③'!BP62</f>
        <v>***</v>
      </c>
      <c r="BQ52" s="826" t="str">
        <f>'２①②③、３②（再掲）、４②③'!BQ62</f>
        <v>***</v>
      </c>
      <c r="BR52" s="826" t="str">
        <f>'２①②③、３②（再掲）、４②③'!BR62</f>
        <v>***</v>
      </c>
      <c r="BS52" s="826" t="str">
        <f>'２①②③、３②（再掲）、４②③'!BS62</f>
        <v>***</v>
      </c>
      <c r="BT52" s="826" t="str">
        <f>'２①②③、３②（再掲）、４②③'!BT62</f>
        <v>***</v>
      </c>
      <c r="BU52" s="826" t="str">
        <f>'２①②③、３②（再掲）、４②③'!BU62</f>
        <v>***</v>
      </c>
      <c r="BV52" s="826" t="str">
        <f>'２①②③、３②（再掲）、４②③'!BV62</f>
        <v>***</v>
      </c>
      <c r="BW52" s="826" t="str">
        <f>'２①②③、３②（再掲）、４②③'!BW62</f>
        <v>***</v>
      </c>
      <c r="BX52" s="826">
        <f>'２①②③、３②（再掲）、４②③'!BX62</f>
        <v>0</v>
      </c>
      <c r="BY52" s="826" t="e">
        <f>'２①②③、３②（再掲）、４②③'!BY62</f>
        <v>#VALUE!</v>
      </c>
      <c r="BZ52" s="829" t="e">
        <f>'２①②③、３②（再掲）、４②③'!BZ62</f>
        <v>#VALUE!</v>
      </c>
    </row>
    <row r="53" spans="1:78" s="777" customFormat="1" ht="18.75" customHeight="1">
      <c r="A53" s="839">
        <f>'２①②③、３②（再掲）、４②③'!A63</f>
      </c>
      <c r="B53" s="840">
        <f>'２①②③、３②（再掲）、４②③'!B63</f>
      </c>
      <c r="C53" s="840">
        <f>'２①②③、３②（再掲）、４②③'!C63</f>
      </c>
      <c r="D53" s="840">
        <f>'２①②③、３②（再掲）、４②③'!D63</f>
      </c>
      <c r="E53" s="840">
        <f>'２①②③、３②（再掲）、４②③'!E63</f>
      </c>
      <c r="F53" s="840">
        <f>'２①②③、３②（再掲）、４②③'!F63</f>
        <v>0</v>
      </c>
      <c r="G53" s="840">
        <f>'２①②③、３②（再掲）、４②③'!G63</f>
        <v>0</v>
      </c>
      <c r="H53" s="840" t="str">
        <f>'２①②③、３②（再掲）、４②③'!H63</f>
        <v>***</v>
      </c>
      <c r="I53" s="841" t="str">
        <f>'２①②③、３②（再掲）、４②③'!I63</f>
        <v>事業</v>
      </c>
      <c r="J53" s="825" t="str">
        <f>'２①②③、３②（再掲）、４②③'!J63</f>
        <v>***</v>
      </c>
      <c r="K53" s="826" t="str">
        <f>'２①②③、３②（再掲）、４②③'!K63</f>
        <v>***</v>
      </c>
      <c r="L53" s="826" t="str">
        <f>'２①②③、３②（再掲）、４②③'!L63</f>
        <v>***</v>
      </c>
      <c r="M53" s="826" t="str">
        <f>'２①②③、３②（再掲）、４②③'!M63</f>
        <v>***</v>
      </c>
      <c r="N53" s="826" t="str">
        <f>'２①②③、３②（再掲）、４②③'!N63</f>
        <v>***</v>
      </c>
      <c r="O53" s="826" t="str">
        <f>'２①②③、３②（再掲）、４②③'!O63</f>
        <v>***</v>
      </c>
      <c r="P53" s="826" t="str">
        <f>'２①②③、３②（再掲）、４②③'!P63</f>
        <v>***</v>
      </c>
      <c r="Q53" s="826" t="str">
        <f>'２①②③、３②（再掲）、４②③'!Q63</f>
        <v>***</v>
      </c>
      <c r="R53" s="826" t="str">
        <f>'２①②③、３②（再掲）、４②③'!R63</f>
        <v>***</v>
      </c>
      <c r="S53" s="826" t="str">
        <f>'２①②③、３②（再掲）、４②③'!S63</f>
        <v>***</v>
      </c>
      <c r="T53" s="826" t="str">
        <f>'２①②③、３②（再掲）、４②③'!T63</f>
        <v>***</v>
      </c>
      <c r="U53" s="826" t="str">
        <f>'２①②③、３②（再掲）、４②③'!U63</f>
        <v>***</v>
      </c>
      <c r="V53" s="826" t="str">
        <f>'２①②③、３②（再掲）、４②③'!V63</f>
        <v>***</v>
      </c>
      <c r="W53" s="826" t="str">
        <f>'２①②③、３②（再掲）、４②③'!W63</f>
        <v>***</v>
      </c>
      <c r="X53" s="826" t="str">
        <f>'２①②③、３②（再掲）、４②③'!X63</f>
        <v>***</v>
      </c>
      <c r="Y53" s="826" t="str">
        <f>'２①②③、３②（再掲）、４②③'!Y63</f>
        <v>***</v>
      </c>
      <c r="Z53" s="826" t="str">
        <f>'２①②③、３②（再掲）、４②③'!Z63</f>
        <v>***</v>
      </c>
      <c r="AA53" s="826" t="str">
        <f>'２①②③、３②（再掲）、４②③'!AA63</f>
        <v>***</v>
      </c>
      <c r="AB53" s="826" t="str">
        <f>'２①②③、３②（再掲）、４②③'!AB63</f>
        <v>***</v>
      </c>
      <c r="AC53" s="826" t="str">
        <f>'２①②③、３②（再掲）、４②③'!AC63</f>
        <v>***</v>
      </c>
      <c r="AD53" s="826" t="str">
        <f>'２①②③、３②（再掲）、４②③'!AD63</f>
        <v>***</v>
      </c>
      <c r="AE53" s="828" t="str">
        <f>'２①②③、３②（再掲）、４②③'!AE63</f>
        <v>***</v>
      </c>
      <c r="AF53" s="826" t="str">
        <f>'２①②③、３②（再掲）、４②③'!AF63</f>
        <v>***</v>
      </c>
      <c r="AG53" s="829" t="str">
        <f>'２①②③、３②（再掲）、４②③'!AG63</f>
        <v>***</v>
      </c>
      <c r="AH53" s="825" t="str">
        <f>'２①②③、３②（再掲）、４②③'!AH63</f>
        <v>***</v>
      </c>
      <c r="AI53" s="826" t="str">
        <f>'２①②③、３②（再掲）、４②③'!AI63</f>
        <v>***</v>
      </c>
      <c r="AJ53" s="826" t="str">
        <f>'２①②③、３②（再掲）、４②③'!AJ63</f>
        <v>***</v>
      </c>
      <c r="AK53" s="826" t="str">
        <f>'２①②③、３②（再掲）、４②③'!AK63</f>
        <v>***</v>
      </c>
      <c r="AL53" s="826" t="str">
        <f>'２①②③、３②（再掲）、４②③'!AL63</f>
        <v>***</v>
      </c>
      <c r="AM53" s="826" t="str">
        <f>'２①②③、３②（再掲）、４②③'!AM63</f>
        <v>***</v>
      </c>
      <c r="AN53" s="826" t="str">
        <f>'２①②③、３②（再掲）、４②③'!AN63</f>
        <v>***</v>
      </c>
      <c r="AO53" s="826" t="str">
        <f>'２①②③、３②（再掲）、４②③'!AO63</f>
        <v>***</v>
      </c>
      <c r="AP53" s="827" t="str">
        <f>'２①②③、３②（再掲）、４②③'!AP63</f>
        <v>***</v>
      </c>
      <c r="AQ53" s="825" t="str">
        <f>'２①②③、３②（再掲）、４②③'!AQ63</f>
        <v>***</v>
      </c>
      <c r="AR53" s="826" t="str">
        <f>'２①②③、３②（再掲）、４②③'!AR63</f>
        <v>***</v>
      </c>
      <c r="AS53" s="826" t="str">
        <f>'２①②③、３②（再掲）、４②③'!AS63</f>
        <v>***</v>
      </c>
      <c r="AT53" s="826" t="str">
        <f>'２①②③、３②（再掲）、４②③'!AT63</f>
        <v>***</v>
      </c>
      <c r="AU53" s="826" t="str">
        <f>'２①②③、３②（再掲）、４②③'!AU63</f>
        <v>***</v>
      </c>
      <c r="AV53" s="827" t="str">
        <f>'２①②③、３②（再掲）、４②③'!AV63</f>
        <v>***</v>
      </c>
      <c r="AW53" s="825" t="str">
        <f>'２①②③、３②（再掲）、４②③'!AW63</f>
        <v>***</v>
      </c>
      <c r="AX53" s="826" t="str">
        <f>'２①②③、３②（再掲）、４②③'!AX63</f>
        <v>***</v>
      </c>
      <c r="AY53" s="827" t="str">
        <f>'２①②③、３②（再掲）、４②③'!AY63</f>
        <v>***</v>
      </c>
      <c r="AZ53" s="830">
        <f>'２①②③、３②（再掲）、４②③'!AZ63</f>
        <v>0</v>
      </c>
      <c r="BA53" s="826" t="str">
        <f>'２①②③、３②（再掲）、４②③'!BA63</f>
        <v>***</v>
      </c>
      <c r="BB53" s="831">
        <f>'２①②③、３②（再掲）、４②③'!BB63</f>
        <v>0</v>
      </c>
      <c r="BC53" s="826">
        <f>'２①②③、３②（再掲）、４②③'!BC63</f>
        <v>0</v>
      </c>
      <c r="BD53" s="826">
        <f>'２①②③、３②（再掲）、４②③'!BD63</f>
        <v>0</v>
      </c>
      <c r="BE53" s="826">
        <f>'２①②③、３②（再掲）、４②③'!BE63</f>
        <v>0</v>
      </c>
      <c r="BF53" s="826" t="str">
        <f>'２①②③、３②（再掲）、４②③'!BF63</f>
        <v>***</v>
      </c>
      <c r="BG53" s="826" t="str">
        <f>'２①②③、３②（再掲）、４②③'!BG63</f>
        <v>***</v>
      </c>
      <c r="BH53" s="826" t="str">
        <f>'２①②③、３②（再掲）、４②③'!BH63</f>
        <v>***</v>
      </c>
      <c r="BI53" s="826" t="str">
        <f>'２①②③、３②（再掲）、４②③'!BI63</f>
        <v>***</v>
      </c>
      <c r="BJ53" s="826" t="str">
        <f>'２①②③、３②（再掲）、４②③'!BJ63</f>
        <v>***</v>
      </c>
      <c r="BK53" s="826" t="str">
        <f>'２①②③、３②（再掲）、４②③'!BK63</f>
        <v>***</v>
      </c>
      <c r="BL53" s="826" t="str">
        <f>'２①②③、３②（再掲）、４②③'!BL63</f>
        <v>***</v>
      </c>
      <c r="BM53" s="826" t="str">
        <f>'２①②③、３②（再掲）、４②③'!BM63</f>
        <v>***</v>
      </c>
      <c r="BN53" s="826" t="str">
        <f>'２①②③、３②（再掲）、４②③'!BN63</f>
        <v>***</v>
      </c>
      <c r="BO53" s="826" t="str">
        <f>'２①②③、３②（再掲）、４②③'!BO63</f>
        <v>***</v>
      </c>
      <c r="BP53" s="826" t="str">
        <f>'２①②③、３②（再掲）、４②③'!BP63</f>
        <v>***</v>
      </c>
      <c r="BQ53" s="826" t="str">
        <f>'２①②③、３②（再掲）、４②③'!BQ63</f>
        <v>***</v>
      </c>
      <c r="BR53" s="826" t="str">
        <f>'２①②③、３②（再掲）、４②③'!BR63</f>
        <v>***</v>
      </c>
      <c r="BS53" s="826" t="str">
        <f>'２①②③、３②（再掲）、４②③'!BS63</f>
        <v>***</v>
      </c>
      <c r="BT53" s="826" t="str">
        <f>'２①②③、３②（再掲）、４②③'!BT63</f>
        <v>***</v>
      </c>
      <c r="BU53" s="826" t="str">
        <f>'２①②③、３②（再掲）、４②③'!BU63</f>
        <v>***</v>
      </c>
      <c r="BV53" s="826" t="str">
        <f>'２①②③、３②（再掲）、４②③'!BV63</f>
        <v>***</v>
      </c>
      <c r="BW53" s="826" t="str">
        <f>'２①②③、３②（再掲）、４②③'!BW63</f>
        <v>***</v>
      </c>
      <c r="BX53" s="826">
        <f>'２①②③、３②（再掲）、４②③'!BX63</f>
        <v>0</v>
      </c>
      <c r="BY53" s="826" t="e">
        <f>'２①②③、３②（再掲）、４②③'!BY63</f>
        <v>#VALUE!</v>
      </c>
      <c r="BZ53" s="829" t="e">
        <f>'２①②③、３②（再掲）、４②③'!BZ63</f>
        <v>#VALUE!</v>
      </c>
    </row>
    <row r="54" spans="1:78" s="777" customFormat="1" ht="18.75" customHeight="1">
      <c r="A54" s="839">
        <f>'２①②③、３②（再掲）、４②③'!A64</f>
      </c>
      <c r="B54" s="840">
        <f>'２①②③、３②（再掲）、４②③'!B64</f>
      </c>
      <c r="C54" s="840">
        <f>'２①②③、３②（再掲）、４②③'!C64</f>
      </c>
      <c r="D54" s="840">
        <f>'２①②③、３②（再掲）、４②③'!D64</f>
      </c>
      <c r="E54" s="840">
        <f>'２①②③、３②（再掲）、４②③'!E64</f>
      </c>
      <c r="F54" s="840">
        <f>'２①②③、３②（再掲）、４②③'!F64</f>
        <v>0</v>
      </c>
      <c r="G54" s="840">
        <f>'２①②③、３②（再掲）、４②③'!G64</f>
        <v>0</v>
      </c>
      <c r="H54" s="840" t="str">
        <f>'２①②③、３②（再掲）、４②③'!H64</f>
        <v>***</v>
      </c>
      <c r="I54" s="841" t="str">
        <f>'２①②③、３②（再掲）、４②③'!I64</f>
        <v>事業</v>
      </c>
      <c r="J54" s="825" t="str">
        <f>'２①②③、３②（再掲）、４②③'!J64</f>
        <v>***</v>
      </c>
      <c r="K54" s="826" t="str">
        <f>'２①②③、３②（再掲）、４②③'!K64</f>
        <v>***</v>
      </c>
      <c r="L54" s="826" t="str">
        <f>'２①②③、３②（再掲）、４②③'!L64</f>
        <v>***</v>
      </c>
      <c r="M54" s="826" t="str">
        <f>'２①②③、３②（再掲）、４②③'!M64</f>
        <v>***</v>
      </c>
      <c r="N54" s="826" t="str">
        <f>'２①②③、３②（再掲）、４②③'!N64</f>
        <v>***</v>
      </c>
      <c r="O54" s="826" t="str">
        <f>'２①②③、３②（再掲）、４②③'!O64</f>
        <v>***</v>
      </c>
      <c r="P54" s="826" t="str">
        <f>'２①②③、３②（再掲）、４②③'!P64</f>
        <v>***</v>
      </c>
      <c r="Q54" s="826" t="str">
        <f>'２①②③、３②（再掲）、４②③'!Q64</f>
        <v>***</v>
      </c>
      <c r="R54" s="826" t="str">
        <f>'２①②③、３②（再掲）、４②③'!R64</f>
        <v>***</v>
      </c>
      <c r="S54" s="826" t="str">
        <f>'２①②③、３②（再掲）、４②③'!S64</f>
        <v>***</v>
      </c>
      <c r="T54" s="826" t="str">
        <f>'２①②③、３②（再掲）、４②③'!T64</f>
        <v>***</v>
      </c>
      <c r="U54" s="826" t="str">
        <f>'２①②③、３②（再掲）、４②③'!U64</f>
        <v>***</v>
      </c>
      <c r="V54" s="826" t="str">
        <f>'２①②③、３②（再掲）、４②③'!V64</f>
        <v>***</v>
      </c>
      <c r="W54" s="826" t="str">
        <f>'２①②③、３②（再掲）、４②③'!W64</f>
        <v>***</v>
      </c>
      <c r="X54" s="826" t="str">
        <f>'２①②③、３②（再掲）、４②③'!X64</f>
        <v>***</v>
      </c>
      <c r="Y54" s="826" t="str">
        <f>'２①②③、３②（再掲）、４②③'!Y64</f>
        <v>***</v>
      </c>
      <c r="Z54" s="826" t="str">
        <f>'２①②③、３②（再掲）、４②③'!Z64</f>
        <v>***</v>
      </c>
      <c r="AA54" s="826" t="str">
        <f>'２①②③、３②（再掲）、４②③'!AA64</f>
        <v>***</v>
      </c>
      <c r="AB54" s="826" t="str">
        <f>'２①②③、３②（再掲）、４②③'!AB64</f>
        <v>***</v>
      </c>
      <c r="AC54" s="826" t="str">
        <f>'２①②③、３②（再掲）、４②③'!AC64</f>
        <v>***</v>
      </c>
      <c r="AD54" s="826" t="str">
        <f>'２①②③、３②（再掲）、４②③'!AD64</f>
        <v>***</v>
      </c>
      <c r="AE54" s="828" t="str">
        <f>'２①②③、３②（再掲）、４②③'!AE64</f>
        <v>***</v>
      </c>
      <c r="AF54" s="826" t="str">
        <f>'２①②③、３②（再掲）、４②③'!AF64</f>
        <v>***</v>
      </c>
      <c r="AG54" s="829" t="str">
        <f>'２①②③、３②（再掲）、４②③'!AG64</f>
        <v>***</v>
      </c>
      <c r="AH54" s="825" t="str">
        <f>'２①②③、３②（再掲）、４②③'!AH64</f>
        <v>***</v>
      </c>
      <c r="AI54" s="826" t="str">
        <f>'２①②③、３②（再掲）、４②③'!AI64</f>
        <v>***</v>
      </c>
      <c r="AJ54" s="826" t="str">
        <f>'２①②③、３②（再掲）、４②③'!AJ64</f>
        <v>***</v>
      </c>
      <c r="AK54" s="826" t="str">
        <f>'２①②③、３②（再掲）、４②③'!AK64</f>
        <v>***</v>
      </c>
      <c r="AL54" s="826" t="str">
        <f>'２①②③、３②（再掲）、４②③'!AL64</f>
        <v>***</v>
      </c>
      <c r="AM54" s="826" t="str">
        <f>'２①②③、３②（再掲）、４②③'!AM64</f>
        <v>***</v>
      </c>
      <c r="AN54" s="826" t="str">
        <f>'２①②③、３②（再掲）、４②③'!AN64</f>
        <v>***</v>
      </c>
      <c r="AO54" s="826" t="str">
        <f>'２①②③、３②（再掲）、４②③'!AO64</f>
        <v>***</v>
      </c>
      <c r="AP54" s="827" t="str">
        <f>'２①②③、３②（再掲）、４②③'!AP64</f>
        <v>***</v>
      </c>
      <c r="AQ54" s="825" t="str">
        <f>'２①②③、３②（再掲）、４②③'!AQ64</f>
        <v>***</v>
      </c>
      <c r="AR54" s="826" t="str">
        <f>'２①②③、３②（再掲）、４②③'!AR64</f>
        <v>***</v>
      </c>
      <c r="AS54" s="826" t="str">
        <f>'２①②③、３②（再掲）、４②③'!AS64</f>
        <v>***</v>
      </c>
      <c r="AT54" s="826" t="str">
        <f>'２①②③、３②（再掲）、４②③'!AT64</f>
        <v>***</v>
      </c>
      <c r="AU54" s="826" t="str">
        <f>'２①②③、３②（再掲）、４②③'!AU64</f>
        <v>***</v>
      </c>
      <c r="AV54" s="827" t="str">
        <f>'２①②③、３②（再掲）、４②③'!AV64</f>
        <v>***</v>
      </c>
      <c r="AW54" s="825" t="str">
        <f>'２①②③、３②（再掲）、４②③'!AW64</f>
        <v>***</v>
      </c>
      <c r="AX54" s="826" t="str">
        <f>'２①②③、３②（再掲）、４②③'!AX64</f>
        <v>***</v>
      </c>
      <c r="AY54" s="827" t="str">
        <f>'２①②③、３②（再掲）、４②③'!AY64</f>
        <v>***</v>
      </c>
      <c r="AZ54" s="830">
        <f>'２①②③、３②（再掲）、４②③'!AZ64</f>
        <v>0</v>
      </c>
      <c r="BA54" s="826" t="str">
        <f>'２①②③、３②（再掲）、４②③'!BA64</f>
        <v>***</v>
      </c>
      <c r="BB54" s="831">
        <f>'２①②③、３②（再掲）、４②③'!BB64</f>
        <v>0</v>
      </c>
      <c r="BC54" s="826">
        <f>'２①②③、３②（再掲）、４②③'!BC64</f>
        <v>0</v>
      </c>
      <c r="BD54" s="826">
        <f>'２①②③、３②（再掲）、４②③'!BD64</f>
        <v>0</v>
      </c>
      <c r="BE54" s="826">
        <f>'２①②③、３②（再掲）、４②③'!BE64</f>
        <v>0</v>
      </c>
      <c r="BF54" s="826" t="str">
        <f>'２①②③、３②（再掲）、４②③'!BF64</f>
        <v>***</v>
      </c>
      <c r="BG54" s="826" t="str">
        <f>'２①②③、３②（再掲）、４②③'!BG64</f>
        <v>***</v>
      </c>
      <c r="BH54" s="826" t="str">
        <f>'２①②③、３②（再掲）、４②③'!BH64</f>
        <v>***</v>
      </c>
      <c r="BI54" s="826" t="str">
        <f>'２①②③、３②（再掲）、４②③'!BI64</f>
        <v>***</v>
      </c>
      <c r="BJ54" s="826" t="str">
        <f>'２①②③、３②（再掲）、４②③'!BJ64</f>
        <v>***</v>
      </c>
      <c r="BK54" s="826" t="str">
        <f>'２①②③、３②（再掲）、４②③'!BK64</f>
        <v>***</v>
      </c>
      <c r="BL54" s="826" t="str">
        <f>'２①②③、３②（再掲）、４②③'!BL64</f>
        <v>***</v>
      </c>
      <c r="BM54" s="826" t="str">
        <f>'２①②③、３②（再掲）、４②③'!BM64</f>
        <v>***</v>
      </c>
      <c r="BN54" s="826" t="str">
        <f>'２①②③、３②（再掲）、４②③'!BN64</f>
        <v>***</v>
      </c>
      <c r="BO54" s="826" t="str">
        <f>'２①②③、３②（再掲）、４②③'!BO64</f>
        <v>***</v>
      </c>
      <c r="BP54" s="826" t="str">
        <f>'２①②③、３②（再掲）、４②③'!BP64</f>
        <v>***</v>
      </c>
      <c r="BQ54" s="826" t="str">
        <f>'２①②③、３②（再掲）、４②③'!BQ64</f>
        <v>***</v>
      </c>
      <c r="BR54" s="826" t="str">
        <f>'２①②③、３②（再掲）、４②③'!BR64</f>
        <v>***</v>
      </c>
      <c r="BS54" s="826" t="str">
        <f>'２①②③、３②（再掲）、４②③'!BS64</f>
        <v>***</v>
      </c>
      <c r="BT54" s="826" t="str">
        <f>'２①②③、３②（再掲）、４②③'!BT64</f>
        <v>***</v>
      </c>
      <c r="BU54" s="826" t="str">
        <f>'２①②③、３②（再掲）、４②③'!BU64</f>
        <v>***</v>
      </c>
      <c r="BV54" s="826" t="str">
        <f>'２①②③、３②（再掲）、４②③'!BV64</f>
        <v>***</v>
      </c>
      <c r="BW54" s="826" t="str">
        <f>'２①②③、３②（再掲）、４②③'!BW64</f>
        <v>***</v>
      </c>
      <c r="BX54" s="826">
        <f>'２①②③、３②（再掲）、４②③'!BX64</f>
        <v>0</v>
      </c>
      <c r="BY54" s="826" t="e">
        <f>'２①②③、３②（再掲）、４②③'!BY64</f>
        <v>#VALUE!</v>
      </c>
      <c r="BZ54" s="829" t="e">
        <f>'２①②③、３②（再掲）、４②③'!BZ64</f>
        <v>#VALUE!</v>
      </c>
    </row>
    <row r="55" spans="1:78" s="777" customFormat="1" ht="18.75" customHeight="1">
      <c r="A55" s="839">
        <f>'２①②③、３②（再掲）、４②③'!A65</f>
      </c>
      <c r="B55" s="840">
        <f>'２①②③、３②（再掲）、４②③'!B65</f>
      </c>
      <c r="C55" s="840">
        <f>'２①②③、３②（再掲）、４②③'!C65</f>
      </c>
      <c r="D55" s="840">
        <f>'２①②③、３②（再掲）、４②③'!D65</f>
      </c>
      <c r="E55" s="840">
        <f>'２①②③、３②（再掲）、４②③'!E65</f>
      </c>
      <c r="F55" s="840">
        <f>'２①②③、３②（再掲）、４②③'!F65</f>
        <v>0</v>
      </c>
      <c r="G55" s="840">
        <f>'２①②③、３②（再掲）、４②③'!G65</f>
        <v>0</v>
      </c>
      <c r="H55" s="840" t="str">
        <f>'２①②③、３②（再掲）、４②③'!H65</f>
        <v>***</v>
      </c>
      <c r="I55" s="841" t="str">
        <f>'２①②③、３②（再掲）、４②③'!I65</f>
        <v>事業</v>
      </c>
      <c r="J55" s="825" t="str">
        <f>'２①②③、３②（再掲）、４②③'!J65</f>
        <v>***</v>
      </c>
      <c r="K55" s="826" t="str">
        <f>'２①②③、３②（再掲）、４②③'!K65</f>
        <v>***</v>
      </c>
      <c r="L55" s="826" t="str">
        <f>'２①②③、３②（再掲）、４②③'!L65</f>
        <v>***</v>
      </c>
      <c r="M55" s="826" t="str">
        <f>'２①②③、３②（再掲）、４②③'!M65</f>
        <v>***</v>
      </c>
      <c r="N55" s="826" t="str">
        <f>'２①②③、３②（再掲）、４②③'!N65</f>
        <v>***</v>
      </c>
      <c r="O55" s="826" t="str">
        <f>'２①②③、３②（再掲）、４②③'!O65</f>
        <v>***</v>
      </c>
      <c r="P55" s="826" t="str">
        <f>'２①②③、３②（再掲）、４②③'!P65</f>
        <v>***</v>
      </c>
      <c r="Q55" s="826" t="str">
        <f>'２①②③、３②（再掲）、４②③'!Q65</f>
        <v>***</v>
      </c>
      <c r="R55" s="826" t="str">
        <f>'２①②③、３②（再掲）、４②③'!R65</f>
        <v>***</v>
      </c>
      <c r="S55" s="826" t="str">
        <f>'２①②③、３②（再掲）、４②③'!S65</f>
        <v>***</v>
      </c>
      <c r="T55" s="826" t="str">
        <f>'２①②③、３②（再掲）、４②③'!T65</f>
        <v>***</v>
      </c>
      <c r="U55" s="826" t="str">
        <f>'２①②③、３②（再掲）、４②③'!U65</f>
        <v>***</v>
      </c>
      <c r="V55" s="826" t="str">
        <f>'２①②③、３②（再掲）、４②③'!V65</f>
        <v>***</v>
      </c>
      <c r="W55" s="826" t="str">
        <f>'２①②③、３②（再掲）、４②③'!W65</f>
        <v>***</v>
      </c>
      <c r="X55" s="826" t="str">
        <f>'２①②③、３②（再掲）、４②③'!X65</f>
        <v>***</v>
      </c>
      <c r="Y55" s="826" t="str">
        <f>'２①②③、３②（再掲）、４②③'!Y65</f>
        <v>***</v>
      </c>
      <c r="Z55" s="826" t="str">
        <f>'２①②③、３②（再掲）、４②③'!Z65</f>
        <v>***</v>
      </c>
      <c r="AA55" s="826" t="str">
        <f>'２①②③、３②（再掲）、４②③'!AA65</f>
        <v>***</v>
      </c>
      <c r="AB55" s="826" t="str">
        <f>'２①②③、３②（再掲）、４②③'!AB65</f>
        <v>***</v>
      </c>
      <c r="AC55" s="826" t="str">
        <f>'２①②③、３②（再掲）、４②③'!AC65</f>
        <v>***</v>
      </c>
      <c r="AD55" s="826" t="str">
        <f>'２①②③、３②（再掲）、４②③'!AD65</f>
        <v>***</v>
      </c>
      <c r="AE55" s="828" t="str">
        <f>'２①②③、３②（再掲）、４②③'!AE65</f>
        <v>***</v>
      </c>
      <c r="AF55" s="826" t="str">
        <f>'２①②③、３②（再掲）、４②③'!AF65</f>
        <v>***</v>
      </c>
      <c r="AG55" s="829" t="str">
        <f>'２①②③、３②（再掲）、４②③'!AG65</f>
        <v>***</v>
      </c>
      <c r="AH55" s="825" t="str">
        <f>'２①②③、３②（再掲）、４②③'!AH65</f>
        <v>***</v>
      </c>
      <c r="AI55" s="826" t="str">
        <f>'２①②③、３②（再掲）、４②③'!AI65</f>
        <v>***</v>
      </c>
      <c r="AJ55" s="826" t="str">
        <f>'２①②③、３②（再掲）、４②③'!AJ65</f>
        <v>***</v>
      </c>
      <c r="AK55" s="826" t="str">
        <f>'２①②③、３②（再掲）、４②③'!AK65</f>
        <v>***</v>
      </c>
      <c r="AL55" s="826" t="str">
        <f>'２①②③、３②（再掲）、４②③'!AL65</f>
        <v>***</v>
      </c>
      <c r="AM55" s="826" t="str">
        <f>'２①②③、３②（再掲）、４②③'!AM65</f>
        <v>***</v>
      </c>
      <c r="AN55" s="826" t="str">
        <f>'２①②③、３②（再掲）、４②③'!AN65</f>
        <v>***</v>
      </c>
      <c r="AO55" s="826" t="str">
        <f>'２①②③、３②（再掲）、４②③'!AO65</f>
        <v>***</v>
      </c>
      <c r="AP55" s="827" t="str">
        <f>'２①②③、３②（再掲）、４②③'!AP65</f>
        <v>***</v>
      </c>
      <c r="AQ55" s="825" t="str">
        <f>'２①②③、３②（再掲）、４②③'!AQ65</f>
        <v>***</v>
      </c>
      <c r="AR55" s="826" t="str">
        <f>'２①②③、３②（再掲）、４②③'!AR65</f>
        <v>***</v>
      </c>
      <c r="AS55" s="826" t="str">
        <f>'２①②③、３②（再掲）、４②③'!AS65</f>
        <v>***</v>
      </c>
      <c r="AT55" s="826" t="str">
        <f>'２①②③、３②（再掲）、４②③'!AT65</f>
        <v>***</v>
      </c>
      <c r="AU55" s="826" t="str">
        <f>'２①②③、３②（再掲）、４②③'!AU65</f>
        <v>***</v>
      </c>
      <c r="AV55" s="827" t="str">
        <f>'２①②③、３②（再掲）、４②③'!AV65</f>
        <v>***</v>
      </c>
      <c r="AW55" s="825" t="str">
        <f>'２①②③、３②（再掲）、４②③'!AW65</f>
        <v>***</v>
      </c>
      <c r="AX55" s="826" t="str">
        <f>'２①②③、３②（再掲）、４②③'!AX65</f>
        <v>***</v>
      </c>
      <c r="AY55" s="827" t="str">
        <f>'２①②③、３②（再掲）、４②③'!AY65</f>
        <v>***</v>
      </c>
      <c r="AZ55" s="830">
        <f>'２①②③、３②（再掲）、４②③'!AZ65</f>
        <v>0</v>
      </c>
      <c r="BA55" s="826" t="str">
        <f>'２①②③、３②（再掲）、４②③'!BA65</f>
        <v>***</v>
      </c>
      <c r="BB55" s="831">
        <f>'２①②③、３②（再掲）、４②③'!BB65</f>
        <v>0</v>
      </c>
      <c r="BC55" s="826">
        <f>'２①②③、３②（再掲）、４②③'!BC65</f>
        <v>0</v>
      </c>
      <c r="BD55" s="826">
        <f>'２①②③、３②（再掲）、４②③'!BD65</f>
        <v>0</v>
      </c>
      <c r="BE55" s="826">
        <f>'２①②③、３②（再掲）、４②③'!BE65</f>
        <v>0</v>
      </c>
      <c r="BF55" s="826" t="str">
        <f>'２①②③、３②（再掲）、４②③'!BF65</f>
        <v>***</v>
      </c>
      <c r="BG55" s="826" t="str">
        <f>'２①②③、３②（再掲）、４②③'!BG65</f>
        <v>***</v>
      </c>
      <c r="BH55" s="826" t="str">
        <f>'２①②③、３②（再掲）、４②③'!BH65</f>
        <v>***</v>
      </c>
      <c r="BI55" s="826" t="str">
        <f>'２①②③、３②（再掲）、４②③'!BI65</f>
        <v>***</v>
      </c>
      <c r="BJ55" s="826" t="str">
        <f>'２①②③、３②（再掲）、４②③'!BJ65</f>
        <v>***</v>
      </c>
      <c r="BK55" s="826" t="str">
        <f>'２①②③、３②（再掲）、４②③'!BK65</f>
        <v>***</v>
      </c>
      <c r="BL55" s="826" t="str">
        <f>'２①②③、３②（再掲）、４②③'!BL65</f>
        <v>***</v>
      </c>
      <c r="BM55" s="826" t="str">
        <f>'２①②③、３②（再掲）、４②③'!BM65</f>
        <v>***</v>
      </c>
      <c r="BN55" s="826" t="str">
        <f>'２①②③、３②（再掲）、４②③'!BN65</f>
        <v>***</v>
      </c>
      <c r="BO55" s="826" t="str">
        <f>'２①②③、３②（再掲）、４②③'!BO65</f>
        <v>***</v>
      </c>
      <c r="BP55" s="826" t="str">
        <f>'２①②③、３②（再掲）、４②③'!BP65</f>
        <v>***</v>
      </c>
      <c r="BQ55" s="826" t="str">
        <f>'２①②③、３②（再掲）、４②③'!BQ65</f>
        <v>***</v>
      </c>
      <c r="BR55" s="826" t="str">
        <f>'２①②③、３②（再掲）、４②③'!BR65</f>
        <v>***</v>
      </c>
      <c r="BS55" s="826" t="str">
        <f>'２①②③、３②（再掲）、４②③'!BS65</f>
        <v>***</v>
      </c>
      <c r="BT55" s="826" t="str">
        <f>'２①②③、３②（再掲）、４②③'!BT65</f>
        <v>***</v>
      </c>
      <c r="BU55" s="826" t="str">
        <f>'２①②③、３②（再掲）、４②③'!BU65</f>
        <v>***</v>
      </c>
      <c r="BV55" s="826" t="str">
        <f>'２①②③、３②（再掲）、４②③'!BV65</f>
        <v>***</v>
      </c>
      <c r="BW55" s="826" t="str">
        <f>'２①②③、３②（再掲）、４②③'!BW65</f>
        <v>***</v>
      </c>
      <c r="BX55" s="826">
        <f>'２①②③、３②（再掲）、４②③'!BX65</f>
        <v>0</v>
      </c>
      <c r="BY55" s="826" t="e">
        <f>'２①②③、３②（再掲）、４②③'!BY65</f>
        <v>#VALUE!</v>
      </c>
      <c r="BZ55" s="829" t="e">
        <f>'２①②③、３②（再掲）、４②③'!BZ65</f>
        <v>#VALUE!</v>
      </c>
    </row>
    <row r="56" spans="1:78" s="777" customFormat="1" ht="18.75" customHeight="1">
      <c r="A56" s="839">
        <f>'２①②③、３②（再掲）、４②③'!A66</f>
      </c>
      <c r="B56" s="840">
        <f>'２①②③、３②（再掲）、４②③'!B66</f>
      </c>
      <c r="C56" s="840">
        <f>'２①②③、３②（再掲）、４②③'!C66</f>
      </c>
      <c r="D56" s="840">
        <f>'２①②③、３②（再掲）、４②③'!D66</f>
      </c>
      <c r="E56" s="840">
        <f>'２①②③、３②（再掲）、４②③'!E66</f>
      </c>
      <c r="F56" s="840">
        <f>'２①②③、３②（再掲）、４②③'!F66</f>
        <v>0</v>
      </c>
      <c r="G56" s="840">
        <f>'２①②③、３②（再掲）、４②③'!G66</f>
        <v>0</v>
      </c>
      <c r="H56" s="840" t="str">
        <f>'２①②③、３②（再掲）、４②③'!H66</f>
        <v>***</v>
      </c>
      <c r="I56" s="841" t="str">
        <f>'２①②③、３②（再掲）、４②③'!I66</f>
        <v>事業</v>
      </c>
      <c r="J56" s="825" t="str">
        <f>'２①②③、３②（再掲）、４②③'!J66</f>
        <v>***</v>
      </c>
      <c r="K56" s="826" t="str">
        <f>'２①②③、３②（再掲）、４②③'!K66</f>
        <v>***</v>
      </c>
      <c r="L56" s="826" t="str">
        <f>'２①②③、３②（再掲）、４②③'!L66</f>
        <v>***</v>
      </c>
      <c r="M56" s="826" t="str">
        <f>'２①②③、３②（再掲）、４②③'!M66</f>
        <v>***</v>
      </c>
      <c r="N56" s="826" t="str">
        <f>'２①②③、３②（再掲）、４②③'!N66</f>
        <v>***</v>
      </c>
      <c r="O56" s="826" t="str">
        <f>'２①②③、３②（再掲）、４②③'!O66</f>
        <v>***</v>
      </c>
      <c r="P56" s="826" t="str">
        <f>'２①②③、３②（再掲）、４②③'!P66</f>
        <v>***</v>
      </c>
      <c r="Q56" s="826" t="str">
        <f>'２①②③、３②（再掲）、４②③'!Q66</f>
        <v>***</v>
      </c>
      <c r="R56" s="826" t="str">
        <f>'２①②③、３②（再掲）、４②③'!R66</f>
        <v>***</v>
      </c>
      <c r="S56" s="826" t="str">
        <f>'２①②③、３②（再掲）、４②③'!S66</f>
        <v>***</v>
      </c>
      <c r="T56" s="826" t="str">
        <f>'２①②③、３②（再掲）、４②③'!T66</f>
        <v>***</v>
      </c>
      <c r="U56" s="826" t="str">
        <f>'２①②③、３②（再掲）、４②③'!U66</f>
        <v>***</v>
      </c>
      <c r="V56" s="826" t="str">
        <f>'２①②③、３②（再掲）、４②③'!V66</f>
        <v>***</v>
      </c>
      <c r="W56" s="826" t="str">
        <f>'２①②③、３②（再掲）、４②③'!W66</f>
        <v>***</v>
      </c>
      <c r="X56" s="826" t="str">
        <f>'２①②③、３②（再掲）、４②③'!X66</f>
        <v>***</v>
      </c>
      <c r="Y56" s="826" t="str">
        <f>'２①②③、３②（再掲）、４②③'!Y66</f>
        <v>***</v>
      </c>
      <c r="Z56" s="826" t="str">
        <f>'２①②③、３②（再掲）、４②③'!Z66</f>
        <v>***</v>
      </c>
      <c r="AA56" s="826" t="str">
        <f>'２①②③、３②（再掲）、４②③'!AA66</f>
        <v>***</v>
      </c>
      <c r="AB56" s="826" t="str">
        <f>'２①②③、３②（再掲）、４②③'!AB66</f>
        <v>***</v>
      </c>
      <c r="AC56" s="826" t="str">
        <f>'２①②③、３②（再掲）、４②③'!AC66</f>
        <v>***</v>
      </c>
      <c r="AD56" s="826" t="str">
        <f>'２①②③、３②（再掲）、４②③'!AD66</f>
        <v>***</v>
      </c>
      <c r="AE56" s="828" t="str">
        <f>'２①②③、３②（再掲）、４②③'!AE66</f>
        <v>***</v>
      </c>
      <c r="AF56" s="826" t="str">
        <f>'２①②③、３②（再掲）、４②③'!AF66</f>
        <v>***</v>
      </c>
      <c r="AG56" s="829" t="str">
        <f>'２①②③、３②（再掲）、４②③'!AG66</f>
        <v>***</v>
      </c>
      <c r="AH56" s="825" t="str">
        <f>'２①②③、３②（再掲）、４②③'!AH66</f>
        <v>***</v>
      </c>
      <c r="AI56" s="826" t="str">
        <f>'２①②③、３②（再掲）、４②③'!AI66</f>
        <v>***</v>
      </c>
      <c r="AJ56" s="826" t="str">
        <f>'２①②③、３②（再掲）、４②③'!AJ66</f>
        <v>***</v>
      </c>
      <c r="AK56" s="826" t="str">
        <f>'２①②③、３②（再掲）、４②③'!AK66</f>
        <v>***</v>
      </c>
      <c r="AL56" s="826" t="str">
        <f>'２①②③、３②（再掲）、４②③'!AL66</f>
        <v>***</v>
      </c>
      <c r="AM56" s="826" t="str">
        <f>'２①②③、３②（再掲）、４②③'!AM66</f>
        <v>***</v>
      </c>
      <c r="AN56" s="826" t="str">
        <f>'２①②③、３②（再掲）、４②③'!AN66</f>
        <v>***</v>
      </c>
      <c r="AO56" s="826" t="str">
        <f>'２①②③、３②（再掲）、４②③'!AO66</f>
        <v>***</v>
      </c>
      <c r="AP56" s="827" t="str">
        <f>'２①②③、３②（再掲）、４②③'!AP66</f>
        <v>***</v>
      </c>
      <c r="AQ56" s="825" t="str">
        <f>'２①②③、３②（再掲）、４②③'!AQ66</f>
        <v>***</v>
      </c>
      <c r="AR56" s="826" t="str">
        <f>'２①②③、３②（再掲）、４②③'!AR66</f>
        <v>***</v>
      </c>
      <c r="AS56" s="826" t="str">
        <f>'２①②③、３②（再掲）、４②③'!AS66</f>
        <v>***</v>
      </c>
      <c r="AT56" s="826" t="str">
        <f>'２①②③、３②（再掲）、４②③'!AT66</f>
        <v>***</v>
      </c>
      <c r="AU56" s="826" t="str">
        <f>'２①②③、３②（再掲）、４②③'!AU66</f>
        <v>***</v>
      </c>
      <c r="AV56" s="827" t="str">
        <f>'２①②③、３②（再掲）、４②③'!AV66</f>
        <v>***</v>
      </c>
      <c r="AW56" s="825" t="str">
        <f>'２①②③、３②（再掲）、４②③'!AW66</f>
        <v>***</v>
      </c>
      <c r="AX56" s="826" t="str">
        <f>'２①②③、３②（再掲）、４②③'!AX66</f>
        <v>***</v>
      </c>
      <c r="AY56" s="827" t="str">
        <f>'２①②③、３②（再掲）、４②③'!AY66</f>
        <v>***</v>
      </c>
      <c r="AZ56" s="830">
        <f>'２①②③、３②（再掲）、４②③'!AZ66</f>
        <v>0</v>
      </c>
      <c r="BA56" s="826" t="str">
        <f>'２①②③、３②（再掲）、４②③'!BA66</f>
        <v>***</v>
      </c>
      <c r="BB56" s="831">
        <f>'２①②③、３②（再掲）、４②③'!BB66</f>
        <v>0</v>
      </c>
      <c r="BC56" s="826">
        <f>'２①②③、３②（再掲）、４②③'!BC66</f>
        <v>0</v>
      </c>
      <c r="BD56" s="826">
        <f>'２①②③、３②（再掲）、４②③'!BD66</f>
        <v>0</v>
      </c>
      <c r="BE56" s="826">
        <f>'２①②③、３②（再掲）、４②③'!BE66</f>
        <v>0</v>
      </c>
      <c r="BF56" s="826" t="str">
        <f>'２①②③、３②（再掲）、４②③'!BF66</f>
        <v>***</v>
      </c>
      <c r="BG56" s="826" t="str">
        <f>'２①②③、３②（再掲）、４②③'!BG66</f>
        <v>***</v>
      </c>
      <c r="BH56" s="826" t="str">
        <f>'２①②③、３②（再掲）、４②③'!BH66</f>
        <v>***</v>
      </c>
      <c r="BI56" s="826" t="str">
        <f>'２①②③、３②（再掲）、４②③'!BI66</f>
        <v>***</v>
      </c>
      <c r="BJ56" s="826" t="str">
        <f>'２①②③、３②（再掲）、４②③'!BJ66</f>
        <v>***</v>
      </c>
      <c r="BK56" s="826" t="str">
        <f>'２①②③、３②（再掲）、４②③'!BK66</f>
        <v>***</v>
      </c>
      <c r="BL56" s="826" t="str">
        <f>'２①②③、３②（再掲）、４②③'!BL66</f>
        <v>***</v>
      </c>
      <c r="BM56" s="826" t="str">
        <f>'２①②③、３②（再掲）、４②③'!BM66</f>
        <v>***</v>
      </c>
      <c r="BN56" s="826" t="str">
        <f>'２①②③、３②（再掲）、４②③'!BN66</f>
        <v>***</v>
      </c>
      <c r="BO56" s="826" t="str">
        <f>'２①②③、３②（再掲）、４②③'!BO66</f>
        <v>***</v>
      </c>
      <c r="BP56" s="826" t="str">
        <f>'２①②③、３②（再掲）、４②③'!BP66</f>
        <v>***</v>
      </c>
      <c r="BQ56" s="826" t="str">
        <f>'２①②③、３②（再掲）、４②③'!BQ66</f>
        <v>***</v>
      </c>
      <c r="BR56" s="826" t="str">
        <f>'２①②③、３②（再掲）、４②③'!BR66</f>
        <v>***</v>
      </c>
      <c r="BS56" s="826" t="str">
        <f>'２①②③、３②（再掲）、４②③'!BS66</f>
        <v>***</v>
      </c>
      <c r="BT56" s="826" t="str">
        <f>'２①②③、３②（再掲）、４②③'!BT66</f>
        <v>***</v>
      </c>
      <c r="BU56" s="826" t="str">
        <f>'２①②③、３②（再掲）、４②③'!BU66</f>
        <v>***</v>
      </c>
      <c r="BV56" s="826" t="str">
        <f>'２①②③、３②（再掲）、４②③'!BV66</f>
        <v>***</v>
      </c>
      <c r="BW56" s="826" t="str">
        <f>'２①②③、３②（再掲）、４②③'!BW66</f>
        <v>***</v>
      </c>
      <c r="BX56" s="826">
        <f>'２①②③、３②（再掲）、４②③'!BX66</f>
        <v>0</v>
      </c>
      <c r="BY56" s="826" t="e">
        <f>'２①②③、３②（再掲）、４②③'!BY66</f>
        <v>#VALUE!</v>
      </c>
      <c r="BZ56" s="829" t="e">
        <f>'２①②③、３②（再掲）、４②③'!BZ66</f>
        <v>#VALUE!</v>
      </c>
    </row>
    <row r="57" spans="1:78" s="777" customFormat="1" ht="18.75" customHeight="1">
      <c r="A57" s="839">
        <f>'２①②③、３②（再掲）、４②③'!A67</f>
      </c>
      <c r="B57" s="840">
        <f>'２①②③、３②（再掲）、４②③'!B67</f>
      </c>
      <c r="C57" s="840">
        <f>'２①②③、３②（再掲）、４②③'!C67</f>
      </c>
      <c r="D57" s="840">
        <f>'２①②③、３②（再掲）、４②③'!D67</f>
      </c>
      <c r="E57" s="840">
        <f>'２①②③、３②（再掲）、４②③'!E67</f>
      </c>
      <c r="F57" s="840">
        <f>'２①②③、３②（再掲）、４②③'!F67</f>
        <v>0</v>
      </c>
      <c r="G57" s="840">
        <f>'２①②③、３②（再掲）、４②③'!G67</f>
        <v>0</v>
      </c>
      <c r="H57" s="840" t="str">
        <f>'２①②③、３②（再掲）、４②③'!H67</f>
        <v>***</v>
      </c>
      <c r="I57" s="841" t="str">
        <f>'２①②③、３②（再掲）、４②③'!I67</f>
        <v>事業</v>
      </c>
      <c r="J57" s="825" t="str">
        <f>'２①②③、３②（再掲）、４②③'!J67</f>
        <v>***</v>
      </c>
      <c r="K57" s="826" t="str">
        <f>'２①②③、３②（再掲）、４②③'!K67</f>
        <v>***</v>
      </c>
      <c r="L57" s="826" t="str">
        <f>'２①②③、３②（再掲）、４②③'!L67</f>
        <v>***</v>
      </c>
      <c r="M57" s="826" t="str">
        <f>'２①②③、３②（再掲）、４②③'!M67</f>
        <v>***</v>
      </c>
      <c r="N57" s="826" t="str">
        <f>'２①②③、３②（再掲）、４②③'!N67</f>
        <v>***</v>
      </c>
      <c r="O57" s="826" t="str">
        <f>'２①②③、３②（再掲）、４②③'!O67</f>
        <v>***</v>
      </c>
      <c r="P57" s="826" t="str">
        <f>'２①②③、３②（再掲）、４②③'!P67</f>
        <v>***</v>
      </c>
      <c r="Q57" s="826" t="str">
        <f>'２①②③、３②（再掲）、４②③'!Q67</f>
        <v>***</v>
      </c>
      <c r="R57" s="826" t="str">
        <f>'２①②③、３②（再掲）、４②③'!R67</f>
        <v>***</v>
      </c>
      <c r="S57" s="826" t="str">
        <f>'２①②③、３②（再掲）、４②③'!S67</f>
        <v>***</v>
      </c>
      <c r="T57" s="826" t="str">
        <f>'２①②③、３②（再掲）、４②③'!T67</f>
        <v>***</v>
      </c>
      <c r="U57" s="826" t="str">
        <f>'２①②③、３②（再掲）、４②③'!U67</f>
        <v>***</v>
      </c>
      <c r="V57" s="826" t="str">
        <f>'２①②③、３②（再掲）、４②③'!V67</f>
        <v>***</v>
      </c>
      <c r="W57" s="826" t="str">
        <f>'２①②③、３②（再掲）、４②③'!W67</f>
        <v>***</v>
      </c>
      <c r="X57" s="826" t="str">
        <f>'２①②③、３②（再掲）、４②③'!X67</f>
        <v>***</v>
      </c>
      <c r="Y57" s="826" t="str">
        <f>'２①②③、３②（再掲）、４②③'!Y67</f>
        <v>***</v>
      </c>
      <c r="Z57" s="826" t="str">
        <f>'２①②③、３②（再掲）、４②③'!Z67</f>
        <v>***</v>
      </c>
      <c r="AA57" s="826" t="str">
        <f>'２①②③、３②（再掲）、４②③'!AA67</f>
        <v>***</v>
      </c>
      <c r="AB57" s="826" t="str">
        <f>'２①②③、３②（再掲）、４②③'!AB67</f>
        <v>***</v>
      </c>
      <c r="AC57" s="826" t="str">
        <f>'２①②③、３②（再掲）、４②③'!AC67</f>
        <v>***</v>
      </c>
      <c r="AD57" s="826" t="str">
        <f>'２①②③、３②（再掲）、４②③'!AD67</f>
        <v>***</v>
      </c>
      <c r="AE57" s="828" t="str">
        <f>'２①②③、３②（再掲）、４②③'!AE67</f>
        <v>***</v>
      </c>
      <c r="AF57" s="826" t="str">
        <f>'２①②③、３②（再掲）、４②③'!AF67</f>
        <v>***</v>
      </c>
      <c r="AG57" s="829" t="str">
        <f>'２①②③、３②（再掲）、４②③'!AG67</f>
        <v>***</v>
      </c>
      <c r="AH57" s="825" t="str">
        <f>'２①②③、３②（再掲）、４②③'!AH67</f>
        <v>***</v>
      </c>
      <c r="AI57" s="826" t="str">
        <f>'２①②③、３②（再掲）、４②③'!AI67</f>
        <v>***</v>
      </c>
      <c r="AJ57" s="826" t="str">
        <f>'２①②③、３②（再掲）、４②③'!AJ67</f>
        <v>***</v>
      </c>
      <c r="AK57" s="826" t="str">
        <f>'２①②③、３②（再掲）、４②③'!AK67</f>
        <v>***</v>
      </c>
      <c r="AL57" s="826" t="str">
        <f>'２①②③、３②（再掲）、４②③'!AL67</f>
        <v>***</v>
      </c>
      <c r="AM57" s="826" t="str">
        <f>'２①②③、３②（再掲）、４②③'!AM67</f>
        <v>***</v>
      </c>
      <c r="AN57" s="826" t="str">
        <f>'２①②③、３②（再掲）、４②③'!AN67</f>
        <v>***</v>
      </c>
      <c r="AO57" s="826" t="str">
        <f>'２①②③、３②（再掲）、４②③'!AO67</f>
        <v>***</v>
      </c>
      <c r="AP57" s="827" t="str">
        <f>'２①②③、３②（再掲）、４②③'!AP67</f>
        <v>***</v>
      </c>
      <c r="AQ57" s="825" t="str">
        <f>'２①②③、３②（再掲）、４②③'!AQ67</f>
        <v>***</v>
      </c>
      <c r="AR57" s="826" t="str">
        <f>'２①②③、３②（再掲）、４②③'!AR67</f>
        <v>***</v>
      </c>
      <c r="AS57" s="826" t="str">
        <f>'２①②③、３②（再掲）、４②③'!AS67</f>
        <v>***</v>
      </c>
      <c r="AT57" s="826" t="str">
        <f>'２①②③、３②（再掲）、４②③'!AT67</f>
        <v>***</v>
      </c>
      <c r="AU57" s="826" t="str">
        <f>'２①②③、３②（再掲）、４②③'!AU67</f>
        <v>***</v>
      </c>
      <c r="AV57" s="827" t="str">
        <f>'２①②③、３②（再掲）、４②③'!AV67</f>
        <v>***</v>
      </c>
      <c r="AW57" s="825" t="str">
        <f>'２①②③、３②（再掲）、４②③'!AW67</f>
        <v>***</v>
      </c>
      <c r="AX57" s="826" t="str">
        <f>'２①②③、３②（再掲）、４②③'!AX67</f>
        <v>***</v>
      </c>
      <c r="AY57" s="827" t="str">
        <f>'２①②③、３②（再掲）、４②③'!AY67</f>
        <v>***</v>
      </c>
      <c r="AZ57" s="830">
        <f>'２①②③、３②（再掲）、４②③'!AZ67</f>
        <v>0</v>
      </c>
      <c r="BA57" s="826" t="str">
        <f>'２①②③、３②（再掲）、４②③'!BA67</f>
        <v>***</v>
      </c>
      <c r="BB57" s="831">
        <f>'２①②③、３②（再掲）、４②③'!BB67</f>
        <v>0</v>
      </c>
      <c r="BC57" s="826">
        <f>'２①②③、３②（再掲）、４②③'!BC67</f>
        <v>0</v>
      </c>
      <c r="BD57" s="826">
        <f>'２①②③、３②（再掲）、４②③'!BD67</f>
        <v>0</v>
      </c>
      <c r="BE57" s="826">
        <f>'２①②③、３②（再掲）、４②③'!BE67</f>
        <v>0</v>
      </c>
      <c r="BF57" s="826" t="str">
        <f>'２①②③、３②（再掲）、４②③'!BF67</f>
        <v>***</v>
      </c>
      <c r="BG57" s="826" t="str">
        <f>'２①②③、３②（再掲）、４②③'!BG67</f>
        <v>***</v>
      </c>
      <c r="BH57" s="826" t="str">
        <f>'２①②③、３②（再掲）、４②③'!BH67</f>
        <v>***</v>
      </c>
      <c r="BI57" s="826" t="str">
        <f>'２①②③、３②（再掲）、４②③'!BI67</f>
        <v>***</v>
      </c>
      <c r="BJ57" s="826" t="str">
        <f>'２①②③、３②（再掲）、４②③'!BJ67</f>
        <v>***</v>
      </c>
      <c r="BK57" s="826" t="str">
        <f>'２①②③、３②（再掲）、４②③'!BK67</f>
        <v>***</v>
      </c>
      <c r="BL57" s="826" t="str">
        <f>'２①②③、３②（再掲）、４②③'!BL67</f>
        <v>***</v>
      </c>
      <c r="BM57" s="826" t="str">
        <f>'２①②③、３②（再掲）、４②③'!BM67</f>
        <v>***</v>
      </c>
      <c r="BN57" s="826" t="str">
        <f>'２①②③、３②（再掲）、４②③'!BN67</f>
        <v>***</v>
      </c>
      <c r="BO57" s="826" t="str">
        <f>'２①②③、３②（再掲）、４②③'!BO67</f>
        <v>***</v>
      </c>
      <c r="BP57" s="826" t="str">
        <f>'２①②③、３②（再掲）、４②③'!BP67</f>
        <v>***</v>
      </c>
      <c r="BQ57" s="826" t="str">
        <f>'２①②③、３②（再掲）、４②③'!BQ67</f>
        <v>***</v>
      </c>
      <c r="BR57" s="826" t="str">
        <f>'２①②③、３②（再掲）、４②③'!BR67</f>
        <v>***</v>
      </c>
      <c r="BS57" s="826" t="str">
        <f>'２①②③、３②（再掲）、４②③'!BS67</f>
        <v>***</v>
      </c>
      <c r="BT57" s="826" t="str">
        <f>'２①②③、３②（再掲）、４②③'!BT67</f>
        <v>***</v>
      </c>
      <c r="BU57" s="826" t="str">
        <f>'２①②③、３②（再掲）、４②③'!BU67</f>
        <v>***</v>
      </c>
      <c r="BV57" s="826" t="str">
        <f>'２①②③、３②（再掲）、４②③'!BV67</f>
        <v>***</v>
      </c>
      <c r="BW57" s="826" t="str">
        <f>'２①②③、３②（再掲）、４②③'!BW67</f>
        <v>***</v>
      </c>
      <c r="BX57" s="826">
        <f>'２①②③、３②（再掲）、４②③'!BX67</f>
        <v>0</v>
      </c>
      <c r="BY57" s="826" t="e">
        <f>'２①②③、３②（再掲）、４②③'!BY67</f>
        <v>#VALUE!</v>
      </c>
      <c r="BZ57" s="829" t="e">
        <f>'２①②③、３②（再掲）、４②③'!BZ67</f>
        <v>#VALUE!</v>
      </c>
    </row>
    <row r="58" spans="1:78" s="777" customFormat="1" ht="18.75" customHeight="1" thickBot="1">
      <c r="A58" s="842">
        <f>'２①②③、３②（再掲）、４②③'!A68</f>
      </c>
      <c r="B58" s="843">
        <f>'２①②③、３②（再掲）、４②③'!B68</f>
      </c>
      <c r="C58" s="843">
        <f>'２①②③、３②（再掲）、４②③'!C68</f>
      </c>
      <c r="D58" s="843">
        <f>'２①②③、３②（再掲）、４②③'!D68</f>
      </c>
      <c r="E58" s="843">
        <f>'２①②③、３②（再掲）、４②③'!E68</f>
      </c>
      <c r="F58" s="843">
        <f>'２①②③、３②（再掲）、４②③'!F68</f>
        <v>0</v>
      </c>
      <c r="G58" s="843">
        <f>'２①②③、３②（再掲）、４②③'!G68</f>
        <v>0</v>
      </c>
      <c r="H58" s="843" t="str">
        <f>'２①②③、３②（再掲）、４②③'!H68</f>
        <v>***</v>
      </c>
      <c r="I58" s="844" t="str">
        <f>'２①②③、３②（再掲）、４②③'!I68</f>
        <v>事業</v>
      </c>
      <c r="J58" s="832" t="str">
        <f>'２①②③、３②（再掲）、４②③'!J68</f>
        <v>***</v>
      </c>
      <c r="K58" s="833" t="str">
        <f>'２①②③、３②（再掲）、４②③'!K68</f>
        <v>***</v>
      </c>
      <c r="L58" s="833" t="str">
        <f>'２①②③、３②（再掲）、４②③'!L68</f>
        <v>***</v>
      </c>
      <c r="M58" s="833" t="str">
        <f>'２①②③、３②（再掲）、４②③'!M68</f>
        <v>***</v>
      </c>
      <c r="N58" s="833" t="str">
        <f>'２①②③、３②（再掲）、４②③'!N68</f>
        <v>***</v>
      </c>
      <c r="O58" s="833" t="str">
        <f>'２①②③、３②（再掲）、４②③'!O68</f>
        <v>***</v>
      </c>
      <c r="P58" s="833" t="str">
        <f>'２①②③、３②（再掲）、４②③'!P68</f>
        <v>***</v>
      </c>
      <c r="Q58" s="833" t="str">
        <f>'２①②③、３②（再掲）、４②③'!Q68</f>
        <v>***</v>
      </c>
      <c r="R58" s="833" t="str">
        <f>'２①②③、３②（再掲）、４②③'!R68</f>
        <v>***</v>
      </c>
      <c r="S58" s="833" t="str">
        <f>'２①②③、３②（再掲）、４②③'!S68</f>
        <v>***</v>
      </c>
      <c r="T58" s="833" t="str">
        <f>'２①②③、３②（再掲）、４②③'!T68</f>
        <v>***</v>
      </c>
      <c r="U58" s="833" t="str">
        <f>'２①②③、３②（再掲）、４②③'!U68</f>
        <v>***</v>
      </c>
      <c r="V58" s="833" t="str">
        <f>'２①②③、３②（再掲）、４②③'!V68</f>
        <v>***</v>
      </c>
      <c r="W58" s="833" t="str">
        <f>'２①②③、３②（再掲）、４②③'!W68</f>
        <v>***</v>
      </c>
      <c r="X58" s="833" t="str">
        <f>'２①②③、３②（再掲）、４②③'!X68</f>
        <v>***</v>
      </c>
      <c r="Y58" s="833" t="str">
        <f>'２①②③、３②（再掲）、４②③'!Y68</f>
        <v>***</v>
      </c>
      <c r="Z58" s="833" t="str">
        <f>'２①②③、３②（再掲）、４②③'!Z68</f>
        <v>***</v>
      </c>
      <c r="AA58" s="833" t="str">
        <f>'２①②③、３②（再掲）、４②③'!AA68</f>
        <v>***</v>
      </c>
      <c r="AB58" s="833" t="str">
        <f>'２①②③、３②（再掲）、４②③'!AB68</f>
        <v>***</v>
      </c>
      <c r="AC58" s="833" t="str">
        <f>'２①②③、３②（再掲）、４②③'!AC68</f>
        <v>***</v>
      </c>
      <c r="AD58" s="833" t="str">
        <f>'２①②③、３②（再掲）、４②③'!AD68</f>
        <v>***</v>
      </c>
      <c r="AE58" s="835" t="str">
        <f>'２①②③、３②（再掲）、４②③'!AE68</f>
        <v>***</v>
      </c>
      <c r="AF58" s="833" t="str">
        <f>'２①②③、３②（再掲）、４②③'!AF68</f>
        <v>***</v>
      </c>
      <c r="AG58" s="836" t="str">
        <f>'２①②③、３②（再掲）、４②③'!AG68</f>
        <v>***</v>
      </c>
      <c r="AH58" s="832" t="str">
        <f>'２①②③、３②（再掲）、４②③'!AH68</f>
        <v>***</v>
      </c>
      <c r="AI58" s="833" t="str">
        <f>'２①②③、３②（再掲）、４②③'!AI68</f>
        <v>***</v>
      </c>
      <c r="AJ58" s="833" t="str">
        <f>'２①②③、３②（再掲）、４②③'!AJ68</f>
        <v>***</v>
      </c>
      <c r="AK58" s="833" t="str">
        <f>'２①②③、３②（再掲）、４②③'!AK68</f>
        <v>***</v>
      </c>
      <c r="AL58" s="833" t="str">
        <f>'２①②③、３②（再掲）、４②③'!AL68</f>
        <v>***</v>
      </c>
      <c r="AM58" s="833" t="str">
        <f>'２①②③、３②（再掲）、４②③'!AM68</f>
        <v>***</v>
      </c>
      <c r="AN58" s="833" t="str">
        <f>'２①②③、３②（再掲）、４②③'!AN68</f>
        <v>***</v>
      </c>
      <c r="AO58" s="833" t="str">
        <f>'２①②③、３②（再掲）、４②③'!AO68</f>
        <v>***</v>
      </c>
      <c r="AP58" s="834" t="str">
        <f>'２①②③、３②（再掲）、４②③'!AP68</f>
        <v>***</v>
      </c>
      <c r="AQ58" s="832" t="str">
        <f>'２①②③、３②（再掲）、４②③'!AQ68</f>
        <v>***</v>
      </c>
      <c r="AR58" s="833" t="str">
        <f>'２①②③、３②（再掲）、４②③'!AR68</f>
        <v>***</v>
      </c>
      <c r="AS58" s="833" t="str">
        <f>'２①②③、３②（再掲）、４②③'!AS68</f>
        <v>***</v>
      </c>
      <c r="AT58" s="833" t="str">
        <f>'２①②③、３②（再掲）、４②③'!AT68</f>
        <v>***</v>
      </c>
      <c r="AU58" s="833" t="str">
        <f>'２①②③、３②（再掲）、４②③'!AU68</f>
        <v>***</v>
      </c>
      <c r="AV58" s="834" t="str">
        <f>'２①②③、３②（再掲）、４②③'!AV68</f>
        <v>***</v>
      </c>
      <c r="AW58" s="832" t="str">
        <f>'２①②③、３②（再掲）、４②③'!AW68</f>
        <v>***</v>
      </c>
      <c r="AX58" s="833" t="str">
        <f>'２①②③、３②（再掲）、４②③'!AX68</f>
        <v>***</v>
      </c>
      <c r="AY58" s="834" t="str">
        <f>'２①②③、３②（再掲）、４②③'!AY68</f>
        <v>***</v>
      </c>
      <c r="AZ58" s="837">
        <f>'２①②③、３②（再掲）、４②③'!AZ68</f>
        <v>0</v>
      </c>
      <c r="BA58" s="833" t="str">
        <f>'２①②③、３②（再掲）、４②③'!BA68</f>
        <v>***</v>
      </c>
      <c r="BB58" s="838">
        <f>'２①②③、３②（再掲）、４②③'!BB68</f>
        <v>0</v>
      </c>
      <c r="BC58" s="833">
        <f>'２①②③、３②（再掲）、４②③'!BC68</f>
        <v>0</v>
      </c>
      <c r="BD58" s="833">
        <f>'２①②③、３②（再掲）、４②③'!BD68</f>
        <v>0</v>
      </c>
      <c r="BE58" s="833">
        <f>'２①②③、３②（再掲）、４②③'!BE68</f>
        <v>0</v>
      </c>
      <c r="BF58" s="833" t="str">
        <f>'２①②③、３②（再掲）、４②③'!BF68</f>
        <v>***</v>
      </c>
      <c r="BG58" s="833" t="str">
        <f>'２①②③、３②（再掲）、４②③'!BG68</f>
        <v>***</v>
      </c>
      <c r="BH58" s="833" t="str">
        <f>'２①②③、３②（再掲）、４②③'!BH68</f>
        <v>***</v>
      </c>
      <c r="BI58" s="833" t="str">
        <f>'２①②③、３②（再掲）、４②③'!BI68</f>
        <v>***</v>
      </c>
      <c r="BJ58" s="833" t="str">
        <f>'２①②③、３②（再掲）、４②③'!BJ68</f>
        <v>***</v>
      </c>
      <c r="BK58" s="833" t="str">
        <f>'２①②③、３②（再掲）、４②③'!BK68</f>
        <v>***</v>
      </c>
      <c r="BL58" s="833" t="str">
        <f>'２①②③、３②（再掲）、４②③'!BL68</f>
        <v>***</v>
      </c>
      <c r="BM58" s="833" t="str">
        <f>'２①②③、３②（再掲）、４②③'!BM68</f>
        <v>***</v>
      </c>
      <c r="BN58" s="833" t="str">
        <f>'２①②③、３②（再掲）、４②③'!BN68</f>
        <v>***</v>
      </c>
      <c r="BO58" s="833" t="str">
        <f>'２①②③、３②（再掲）、４②③'!BO68</f>
        <v>***</v>
      </c>
      <c r="BP58" s="833" t="str">
        <f>'２①②③、３②（再掲）、４②③'!BP68</f>
        <v>***</v>
      </c>
      <c r="BQ58" s="833" t="str">
        <f>'２①②③、３②（再掲）、４②③'!BQ68</f>
        <v>***</v>
      </c>
      <c r="BR58" s="833" t="str">
        <f>'２①②③、３②（再掲）、４②③'!BR68</f>
        <v>***</v>
      </c>
      <c r="BS58" s="833" t="str">
        <f>'２①②③、３②（再掲）、４②③'!BS68</f>
        <v>***</v>
      </c>
      <c r="BT58" s="833" t="str">
        <f>'２①②③、３②（再掲）、４②③'!BT68</f>
        <v>***</v>
      </c>
      <c r="BU58" s="833" t="str">
        <f>'２①②③、３②（再掲）、４②③'!BU68</f>
        <v>***</v>
      </c>
      <c r="BV58" s="833" t="str">
        <f>'２①②③、３②（再掲）、４②③'!BV68</f>
        <v>***</v>
      </c>
      <c r="BW58" s="833" t="str">
        <f>'２①②③、３②（再掲）、４②③'!BW68</f>
        <v>***</v>
      </c>
      <c r="BX58" s="833">
        <f>'２①②③、３②（再掲）、４②③'!BX68</f>
        <v>0</v>
      </c>
      <c r="BY58" s="833" t="e">
        <f>'２①②③、３②（再掲）、４②③'!BY68</f>
        <v>#VALUE!</v>
      </c>
      <c r="BZ58" s="836" t="e">
        <f>'２①②③、３②（再掲）、４②③'!BZ68</f>
        <v>#VALUE!</v>
      </c>
    </row>
  </sheetData>
  <sheetProtection password="ED99" sheet="1"/>
  <mergeCells count="109">
    <mergeCell ref="BT7:BT8"/>
    <mergeCell ref="BU7:BU8"/>
    <mergeCell ref="BV7:BV8"/>
    <mergeCell ref="BW7:BW8"/>
    <mergeCell ref="BZ7:BZ8"/>
    <mergeCell ref="BN7:BN8"/>
    <mergeCell ref="BO7:BO8"/>
    <mergeCell ref="BP7:BP8"/>
    <mergeCell ref="BQ7:BQ8"/>
    <mergeCell ref="BR7:BR8"/>
    <mergeCell ref="BS7:BS8"/>
    <mergeCell ref="BH7:BH8"/>
    <mergeCell ref="BI7:BI8"/>
    <mergeCell ref="BJ7:BJ8"/>
    <mergeCell ref="BK7:BK8"/>
    <mergeCell ref="BL7:BL8"/>
    <mergeCell ref="BM7:BM8"/>
    <mergeCell ref="AU7:AU8"/>
    <mergeCell ref="AV7:AV8"/>
    <mergeCell ref="AZ7:AZ8"/>
    <mergeCell ref="BA7:BA8"/>
    <mergeCell ref="BF7:BF8"/>
    <mergeCell ref="BG7:BG8"/>
    <mergeCell ref="AW7:AW8"/>
    <mergeCell ref="AX7:AX8"/>
    <mergeCell ref="AY7:AY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D7:D8"/>
    <mergeCell ref="E7:E8"/>
    <mergeCell ref="F7:F8"/>
    <mergeCell ref="G7:G8"/>
    <mergeCell ref="H7:H8"/>
    <mergeCell ref="J7:J8"/>
    <mergeCell ref="BR5:BR6"/>
    <mergeCell ref="BS5:BS6"/>
    <mergeCell ref="BT5:BT6"/>
    <mergeCell ref="BU5:BU6"/>
    <mergeCell ref="BV5:BV6"/>
    <mergeCell ref="BZ5:BZ6"/>
    <mergeCell ref="BL5:BL6"/>
    <mergeCell ref="BM5:BM6"/>
    <mergeCell ref="BN5:BN6"/>
    <mergeCell ref="BO5:BO6"/>
    <mergeCell ref="BP5:BP6"/>
    <mergeCell ref="BQ5:BQ6"/>
    <mergeCell ref="AH5:AH6"/>
    <mergeCell ref="AJ5:AJ6"/>
    <mergeCell ref="AV5:AV6"/>
    <mergeCell ref="AZ5:AZ6"/>
    <mergeCell ref="BA5:BA6"/>
    <mergeCell ref="BK5:BK6"/>
    <mergeCell ref="AW5:AY5"/>
    <mergeCell ref="BV3:BV4"/>
    <mergeCell ref="BZ3:BZ4"/>
    <mergeCell ref="D5:D6"/>
    <mergeCell ref="E5:E6"/>
    <mergeCell ref="F5:F6"/>
    <mergeCell ref="G5:G6"/>
    <mergeCell ref="H5:H6"/>
    <mergeCell ref="AE5:AE6"/>
    <mergeCell ref="AF5:AF6"/>
    <mergeCell ref="AG5:AG6"/>
    <mergeCell ref="AG3:AG4"/>
    <mergeCell ref="AH3:AH4"/>
    <mergeCell ref="AK3:AK4"/>
    <mergeCell ref="AZ3:AZ4"/>
    <mergeCell ref="BA3:BA4"/>
    <mergeCell ref="AW3:AY3"/>
    <mergeCell ref="D3:D4"/>
    <mergeCell ref="E3:E4"/>
    <mergeCell ref="F3:F4"/>
    <mergeCell ref="G3:G4"/>
    <mergeCell ref="H3:H4"/>
    <mergeCell ref="AE3:AE4"/>
  </mergeCells>
  <printOptions/>
  <pageMargins left="0.7086614173228347" right="0.7086614173228347" top="0.7480314960629921" bottom="0.7480314960629921" header="0.31496062992125984" footer="0.31496062992125984"/>
  <pageSetup horizontalDpi="300" verticalDpi="300" orientation="landscape" paperSize="8" scale="68" r:id="rId3"/>
  <colBreaks count="2" manualBreakCount="2">
    <brk id="33" max="58" man="1"/>
    <brk id="51" max="58" man="1"/>
  </colBreaks>
  <legacyDrawing r:id="rId2"/>
</worksheet>
</file>

<file path=xl/worksheets/sheet14.xml><?xml version="1.0" encoding="utf-8"?>
<worksheet xmlns="http://schemas.openxmlformats.org/spreadsheetml/2006/main" xmlns:r="http://schemas.openxmlformats.org/officeDocument/2006/relationships">
  <dimension ref="A1:E1848"/>
  <sheetViews>
    <sheetView zoomScalePageLayoutView="0" workbookViewId="0" topLeftCell="A19">
      <selection activeCell="H24" sqref="H24"/>
    </sheetView>
  </sheetViews>
  <sheetFormatPr defaultColWidth="9.00390625" defaultRowHeight="13.5"/>
  <cols>
    <col min="1" max="1" width="19.625" style="723" customWidth="1"/>
    <col min="2" max="2" width="13.125" style="723" customWidth="1"/>
    <col min="3" max="3" width="19.625" style="723" customWidth="1"/>
    <col min="4" max="16384" width="9.00390625" style="723" customWidth="1"/>
  </cols>
  <sheetData>
    <row r="1" spans="1:3" ht="27.75" customHeight="1">
      <c r="A1" s="736" t="s">
        <v>24</v>
      </c>
      <c r="B1" s="736" t="s">
        <v>4169</v>
      </c>
      <c r="C1" s="736" t="s">
        <v>4168</v>
      </c>
    </row>
    <row r="2" spans="1:3" s="733" customFormat="1" ht="13.5">
      <c r="A2" s="735" t="s">
        <v>4167</v>
      </c>
      <c r="B2" s="735"/>
      <c r="C2" s="735" t="s">
        <v>4166</v>
      </c>
    </row>
    <row r="3" spans="1:3" ht="13.5">
      <c r="A3" s="727" t="s">
        <v>28</v>
      </c>
      <c r="B3" s="726" t="s">
        <v>76</v>
      </c>
      <c r="C3" s="726" t="s">
        <v>75</v>
      </c>
    </row>
    <row r="4" spans="1:3" ht="13.5">
      <c r="A4" s="727" t="s">
        <v>28</v>
      </c>
      <c r="B4" s="726" t="s">
        <v>78</v>
      </c>
      <c r="C4" s="726" t="s">
        <v>77</v>
      </c>
    </row>
    <row r="5" spans="1:3" ht="13.5">
      <c r="A5" s="727" t="s">
        <v>28</v>
      </c>
      <c r="B5" s="726" t="s">
        <v>80</v>
      </c>
      <c r="C5" s="726" t="s">
        <v>79</v>
      </c>
    </row>
    <row r="6" spans="1:3" ht="13.5">
      <c r="A6" s="727" t="s">
        <v>28</v>
      </c>
      <c r="B6" s="726" t="s">
        <v>82</v>
      </c>
      <c r="C6" s="726" t="s">
        <v>81</v>
      </c>
    </row>
    <row r="7" spans="1:3" ht="13.5">
      <c r="A7" s="727" t="s">
        <v>28</v>
      </c>
      <c r="B7" s="726" t="s">
        <v>84</v>
      </c>
      <c r="C7" s="726" t="s">
        <v>83</v>
      </c>
    </row>
    <row r="8" spans="1:3" ht="13.5">
      <c r="A8" s="727" t="s">
        <v>28</v>
      </c>
      <c r="B8" s="726" t="s">
        <v>86</v>
      </c>
      <c r="C8" s="726" t="s">
        <v>85</v>
      </c>
    </row>
    <row r="9" spans="1:3" ht="13.5">
      <c r="A9" s="727" t="s">
        <v>28</v>
      </c>
      <c r="B9" s="726" t="s">
        <v>88</v>
      </c>
      <c r="C9" s="726" t="s">
        <v>87</v>
      </c>
    </row>
    <row r="10" spans="1:3" ht="13.5">
      <c r="A10" s="727" t="s">
        <v>28</v>
      </c>
      <c r="B10" s="726" t="s">
        <v>90</v>
      </c>
      <c r="C10" s="726" t="s">
        <v>89</v>
      </c>
    </row>
    <row r="11" spans="1:3" ht="13.5">
      <c r="A11" s="727" t="s">
        <v>28</v>
      </c>
      <c r="B11" s="726" t="s">
        <v>92</v>
      </c>
      <c r="C11" s="726" t="s">
        <v>91</v>
      </c>
    </row>
    <row r="12" spans="1:3" ht="13.5">
      <c r="A12" s="727" t="s">
        <v>28</v>
      </c>
      <c r="B12" s="726" t="s">
        <v>94</v>
      </c>
      <c r="C12" s="726" t="s">
        <v>93</v>
      </c>
    </row>
    <row r="13" spans="1:3" ht="13.5">
      <c r="A13" s="727" t="s">
        <v>28</v>
      </c>
      <c r="B13" s="726" t="s">
        <v>96</v>
      </c>
      <c r="C13" s="726" t="s">
        <v>95</v>
      </c>
    </row>
    <row r="14" spans="1:3" ht="13.5">
      <c r="A14" s="727" t="s">
        <v>28</v>
      </c>
      <c r="B14" s="726" t="s">
        <v>98</v>
      </c>
      <c r="C14" s="726" t="s">
        <v>97</v>
      </c>
    </row>
    <row r="15" spans="1:3" ht="13.5">
      <c r="A15" s="727" t="s">
        <v>28</v>
      </c>
      <c r="B15" s="726" t="s">
        <v>100</v>
      </c>
      <c r="C15" s="726" t="s">
        <v>99</v>
      </c>
    </row>
    <row r="16" spans="1:3" ht="13.5">
      <c r="A16" s="727" t="s">
        <v>28</v>
      </c>
      <c r="B16" s="726" t="s">
        <v>102</v>
      </c>
      <c r="C16" s="726" t="s">
        <v>101</v>
      </c>
    </row>
    <row r="17" spans="1:3" ht="13.5">
      <c r="A17" s="727" t="s">
        <v>28</v>
      </c>
      <c r="B17" s="726" t="s">
        <v>104</v>
      </c>
      <c r="C17" s="726" t="s">
        <v>103</v>
      </c>
    </row>
    <row r="18" spans="1:3" ht="13.5">
      <c r="A18" s="727" t="s">
        <v>28</v>
      </c>
      <c r="B18" s="726" t="s">
        <v>106</v>
      </c>
      <c r="C18" s="726" t="s">
        <v>105</v>
      </c>
    </row>
    <row r="19" spans="1:3" ht="13.5">
      <c r="A19" s="727" t="s">
        <v>28</v>
      </c>
      <c r="B19" s="726" t="s">
        <v>108</v>
      </c>
      <c r="C19" s="726" t="s">
        <v>107</v>
      </c>
    </row>
    <row r="20" spans="1:3" ht="13.5">
      <c r="A20" s="727" t="s">
        <v>28</v>
      </c>
      <c r="B20" s="726" t="s">
        <v>110</v>
      </c>
      <c r="C20" s="726" t="s">
        <v>109</v>
      </c>
    </row>
    <row r="21" spans="1:3" ht="13.5">
      <c r="A21" s="727" t="s">
        <v>28</v>
      </c>
      <c r="B21" s="726" t="s">
        <v>112</v>
      </c>
      <c r="C21" s="726" t="s">
        <v>111</v>
      </c>
    </row>
    <row r="22" spans="1:3" ht="13.5">
      <c r="A22" s="727" t="s">
        <v>28</v>
      </c>
      <c r="B22" s="726" t="s">
        <v>114</v>
      </c>
      <c r="C22" s="726" t="s">
        <v>113</v>
      </c>
    </row>
    <row r="23" spans="1:3" ht="13.5">
      <c r="A23" s="727" t="s">
        <v>28</v>
      </c>
      <c r="B23" s="726" t="s">
        <v>116</v>
      </c>
      <c r="C23" s="726" t="s">
        <v>115</v>
      </c>
    </row>
    <row r="24" spans="1:3" ht="13.5">
      <c r="A24" s="727" t="s">
        <v>28</v>
      </c>
      <c r="B24" s="726" t="s">
        <v>118</v>
      </c>
      <c r="C24" s="726" t="s">
        <v>117</v>
      </c>
    </row>
    <row r="25" spans="1:3" ht="13.5">
      <c r="A25" s="727" t="s">
        <v>28</v>
      </c>
      <c r="B25" s="726" t="s">
        <v>120</v>
      </c>
      <c r="C25" s="726" t="s">
        <v>119</v>
      </c>
    </row>
    <row r="26" spans="1:3" ht="13.5">
      <c r="A26" s="727" t="s">
        <v>28</v>
      </c>
      <c r="B26" s="726" t="s">
        <v>122</v>
      </c>
      <c r="C26" s="726" t="s">
        <v>121</v>
      </c>
    </row>
    <row r="27" spans="1:3" ht="13.5">
      <c r="A27" s="727" t="s">
        <v>28</v>
      </c>
      <c r="B27" s="726" t="s">
        <v>124</v>
      </c>
      <c r="C27" s="726" t="s">
        <v>123</v>
      </c>
    </row>
    <row r="28" spans="1:3" ht="13.5">
      <c r="A28" s="727" t="s">
        <v>28</v>
      </c>
      <c r="B28" s="726" t="s">
        <v>126</v>
      </c>
      <c r="C28" s="726" t="s">
        <v>125</v>
      </c>
    </row>
    <row r="29" spans="1:3" ht="13.5">
      <c r="A29" s="727" t="s">
        <v>28</v>
      </c>
      <c r="B29" s="726" t="s">
        <v>128</v>
      </c>
      <c r="C29" s="726" t="s">
        <v>127</v>
      </c>
    </row>
    <row r="30" spans="1:3" ht="13.5">
      <c r="A30" s="727" t="s">
        <v>28</v>
      </c>
      <c r="B30" s="726" t="s">
        <v>130</v>
      </c>
      <c r="C30" s="726" t="s">
        <v>129</v>
      </c>
    </row>
    <row r="31" spans="1:3" ht="13.5">
      <c r="A31" s="727" t="s">
        <v>28</v>
      </c>
      <c r="B31" s="726" t="s">
        <v>132</v>
      </c>
      <c r="C31" s="726" t="s">
        <v>131</v>
      </c>
    </row>
    <row r="32" spans="1:3" ht="13.5">
      <c r="A32" s="727" t="s">
        <v>28</v>
      </c>
      <c r="B32" s="726" t="s">
        <v>134</v>
      </c>
      <c r="C32" s="726" t="s">
        <v>133</v>
      </c>
    </row>
    <row r="33" spans="1:3" ht="13.5">
      <c r="A33" s="727" t="s">
        <v>28</v>
      </c>
      <c r="B33" s="726" t="s">
        <v>136</v>
      </c>
      <c r="C33" s="726" t="s">
        <v>135</v>
      </c>
    </row>
    <row r="34" spans="1:3" ht="13.5">
      <c r="A34" s="727" t="s">
        <v>28</v>
      </c>
      <c r="B34" s="726" t="s">
        <v>138</v>
      </c>
      <c r="C34" s="726" t="s">
        <v>137</v>
      </c>
    </row>
    <row r="35" spans="1:3" ht="13.5">
      <c r="A35" s="727" t="s">
        <v>28</v>
      </c>
      <c r="B35" s="726" t="s">
        <v>140</v>
      </c>
      <c r="C35" s="726" t="s">
        <v>139</v>
      </c>
    </row>
    <row r="36" spans="1:3" ht="13.5">
      <c r="A36" s="727" t="s">
        <v>28</v>
      </c>
      <c r="B36" s="726" t="s">
        <v>142</v>
      </c>
      <c r="C36" s="726" t="s">
        <v>141</v>
      </c>
    </row>
    <row r="37" spans="1:3" ht="13.5">
      <c r="A37" s="727" t="s">
        <v>28</v>
      </c>
      <c r="B37" s="726" t="s">
        <v>144</v>
      </c>
      <c r="C37" s="726" t="s">
        <v>143</v>
      </c>
    </row>
    <row r="38" spans="1:3" ht="13.5">
      <c r="A38" s="727" t="s">
        <v>28</v>
      </c>
      <c r="B38" s="726" t="s">
        <v>146</v>
      </c>
      <c r="C38" s="726" t="s">
        <v>145</v>
      </c>
    </row>
    <row r="39" spans="1:3" ht="13.5">
      <c r="A39" s="727" t="s">
        <v>28</v>
      </c>
      <c r="B39" s="726" t="s">
        <v>148</v>
      </c>
      <c r="C39" s="726" t="s">
        <v>147</v>
      </c>
    </row>
    <row r="40" spans="1:3" ht="13.5">
      <c r="A40" s="727" t="s">
        <v>28</v>
      </c>
      <c r="B40" s="726" t="s">
        <v>150</v>
      </c>
      <c r="C40" s="726" t="s">
        <v>149</v>
      </c>
    </row>
    <row r="41" spans="1:3" ht="13.5">
      <c r="A41" s="727" t="s">
        <v>28</v>
      </c>
      <c r="B41" s="726" t="s">
        <v>152</v>
      </c>
      <c r="C41" s="726" t="s">
        <v>151</v>
      </c>
    </row>
    <row r="42" spans="1:3" ht="13.5">
      <c r="A42" s="727" t="s">
        <v>28</v>
      </c>
      <c r="B42" s="726" t="s">
        <v>154</v>
      </c>
      <c r="C42" s="726" t="s">
        <v>153</v>
      </c>
    </row>
    <row r="43" spans="1:3" ht="13.5">
      <c r="A43" s="727" t="s">
        <v>28</v>
      </c>
      <c r="B43" s="726" t="s">
        <v>156</v>
      </c>
      <c r="C43" s="726" t="s">
        <v>155</v>
      </c>
    </row>
    <row r="44" spans="1:3" ht="13.5">
      <c r="A44" s="727" t="s">
        <v>28</v>
      </c>
      <c r="B44" s="726" t="s">
        <v>158</v>
      </c>
      <c r="C44" s="726" t="s">
        <v>157</v>
      </c>
    </row>
    <row r="45" spans="1:3" ht="13.5">
      <c r="A45" s="727" t="s">
        <v>28</v>
      </c>
      <c r="B45" s="726" t="s">
        <v>160</v>
      </c>
      <c r="C45" s="726" t="s">
        <v>159</v>
      </c>
    </row>
    <row r="46" spans="1:3" ht="13.5">
      <c r="A46" s="727" t="s">
        <v>28</v>
      </c>
      <c r="B46" s="726" t="s">
        <v>162</v>
      </c>
      <c r="C46" s="726" t="s">
        <v>161</v>
      </c>
    </row>
    <row r="47" spans="1:3" ht="13.5">
      <c r="A47" s="727" t="s">
        <v>28</v>
      </c>
      <c r="B47" s="726" t="s">
        <v>164</v>
      </c>
      <c r="C47" s="726" t="s">
        <v>163</v>
      </c>
    </row>
    <row r="48" spans="1:3" ht="13.5">
      <c r="A48" s="727" t="s">
        <v>28</v>
      </c>
      <c r="B48" s="726" t="s">
        <v>166</v>
      </c>
      <c r="C48" s="726" t="s">
        <v>165</v>
      </c>
    </row>
    <row r="49" spans="1:3" ht="13.5">
      <c r="A49" s="727" t="s">
        <v>28</v>
      </c>
      <c r="B49" s="726" t="s">
        <v>168</v>
      </c>
      <c r="C49" s="726" t="s">
        <v>167</v>
      </c>
    </row>
    <row r="50" spans="1:3" ht="13.5">
      <c r="A50" s="727" t="s">
        <v>28</v>
      </c>
      <c r="B50" s="726" t="s">
        <v>170</v>
      </c>
      <c r="C50" s="726" t="s">
        <v>169</v>
      </c>
    </row>
    <row r="51" spans="1:3" ht="13.5">
      <c r="A51" s="727" t="s">
        <v>28</v>
      </c>
      <c r="B51" s="726" t="s">
        <v>172</v>
      </c>
      <c r="C51" s="726" t="s">
        <v>171</v>
      </c>
    </row>
    <row r="52" spans="1:3" ht="13.5">
      <c r="A52" s="727" t="s">
        <v>28</v>
      </c>
      <c r="B52" s="726" t="s">
        <v>174</v>
      </c>
      <c r="C52" s="726" t="s">
        <v>173</v>
      </c>
    </row>
    <row r="53" spans="1:3" ht="13.5">
      <c r="A53" s="727" t="s">
        <v>28</v>
      </c>
      <c r="B53" s="726" t="s">
        <v>176</v>
      </c>
      <c r="C53" s="726" t="s">
        <v>175</v>
      </c>
    </row>
    <row r="54" spans="1:3" ht="13.5">
      <c r="A54" s="727" t="s">
        <v>28</v>
      </c>
      <c r="B54" s="726" t="s">
        <v>178</v>
      </c>
      <c r="C54" s="726" t="s">
        <v>177</v>
      </c>
    </row>
    <row r="55" spans="1:3" ht="13.5">
      <c r="A55" s="727" t="s">
        <v>28</v>
      </c>
      <c r="B55" s="726" t="s">
        <v>180</v>
      </c>
      <c r="C55" s="726" t="s">
        <v>179</v>
      </c>
    </row>
    <row r="56" spans="1:3" ht="13.5">
      <c r="A56" s="727" t="s">
        <v>28</v>
      </c>
      <c r="B56" s="726" t="s">
        <v>182</v>
      </c>
      <c r="C56" s="726" t="s">
        <v>181</v>
      </c>
    </row>
    <row r="57" spans="1:3" ht="13.5">
      <c r="A57" s="727" t="s">
        <v>28</v>
      </c>
      <c r="B57" s="726" t="s">
        <v>184</v>
      </c>
      <c r="C57" s="726" t="s">
        <v>183</v>
      </c>
    </row>
    <row r="58" spans="1:3" ht="13.5">
      <c r="A58" s="727" t="s">
        <v>28</v>
      </c>
      <c r="B58" s="726" t="s">
        <v>186</v>
      </c>
      <c r="C58" s="726" t="s">
        <v>185</v>
      </c>
    </row>
    <row r="59" spans="1:3" ht="13.5">
      <c r="A59" s="727" t="s">
        <v>28</v>
      </c>
      <c r="B59" s="726" t="s">
        <v>188</v>
      </c>
      <c r="C59" s="726" t="s">
        <v>187</v>
      </c>
    </row>
    <row r="60" spans="1:3" ht="13.5">
      <c r="A60" s="727" t="s">
        <v>28</v>
      </c>
      <c r="B60" s="726" t="s">
        <v>190</v>
      </c>
      <c r="C60" s="726" t="s">
        <v>189</v>
      </c>
    </row>
    <row r="61" spans="1:3" ht="13.5">
      <c r="A61" s="727" t="s">
        <v>28</v>
      </c>
      <c r="B61" s="726" t="s">
        <v>192</v>
      </c>
      <c r="C61" s="726" t="s">
        <v>191</v>
      </c>
    </row>
    <row r="62" spans="1:3" ht="13.5">
      <c r="A62" s="727" t="s">
        <v>28</v>
      </c>
      <c r="B62" s="726" t="s">
        <v>194</v>
      </c>
      <c r="C62" s="726" t="s">
        <v>193</v>
      </c>
    </row>
    <row r="63" spans="1:3" ht="13.5">
      <c r="A63" s="727" t="s">
        <v>28</v>
      </c>
      <c r="B63" s="726" t="s">
        <v>196</v>
      </c>
      <c r="C63" s="726" t="s">
        <v>195</v>
      </c>
    </row>
    <row r="64" spans="1:3" ht="13.5">
      <c r="A64" s="727" t="s">
        <v>28</v>
      </c>
      <c r="B64" s="726" t="s">
        <v>198</v>
      </c>
      <c r="C64" s="726" t="s">
        <v>197</v>
      </c>
    </row>
    <row r="65" spans="1:3" ht="13.5">
      <c r="A65" s="727" t="s">
        <v>28</v>
      </c>
      <c r="B65" s="726" t="s">
        <v>200</v>
      </c>
      <c r="C65" s="726" t="s">
        <v>199</v>
      </c>
    </row>
    <row r="66" spans="1:3" ht="13.5">
      <c r="A66" s="727" t="s">
        <v>28</v>
      </c>
      <c r="B66" s="726" t="s">
        <v>202</v>
      </c>
      <c r="C66" s="726" t="s">
        <v>201</v>
      </c>
    </row>
    <row r="67" spans="1:3" ht="13.5">
      <c r="A67" s="727" t="s">
        <v>28</v>
      </c>
      <c r="B67" s="726" t="s">
        <v>204</v>
      </c>
      <c r="C67" s="726" t="s">
        <v>203</v>
      </c>
    </row>
    <row r="68" spans="1:3" ht="13.5">
      <c r="A68" s="727" t="s">
        <v>28</v>
      </c>
      <c r="B68" s="726" t="s">
        <v>206</v>
      </c>
      <c r="C68" s="726" t="s">
        <v>205</v>
      </c>
    </row>
    <row r="69" spans="1:3" ht="13.5">
      <c r="A69" s="727" t="s">
        <v>28</v>
      </c>
      <c r="B69" s="726" t="s">
        <v>208</v>
      </c>
      <c r="C69" s="726" t="s">
        <v>207</v>
      </c>
    </row>
    <row r="70" spans="1:3" ht="13.5">
      <c r="A70" s="727" t="s">
        <v>28</v>
      </c>
      <c r="B70" s="726" t="s">
        <v>210</v>
      </c>
      <c r="C70" s="726" t="s">
        <v>209</v>
      </c>
    </row>
    <row r="71" spans="1:3" ht="13.5">
      <c r="A71" s="727" t="s">
        <v>28</v>
      </c>
      <c r="B71" s="726" t="s">
        <v>212</v>
      </c>
      <c r="C71" s="726" t="s">
        <v>211</v>
      </c>
    </row>
    <row r="72" spans="1:3" ht="13.5">
      <c r="A72" s="727" t="s">
        <v>28</v>
      </c>
      <c r="B72" s="726" t="s">
        <v>214</v>
      </c>
      <c r="C72" s="726" t="s">
        <v>213</v>
      </c>
    </row>
    <row r="73" spans="1:3" ht="13.5">
      <c r="A73" s="727" t="s">
        <v>28</v>
      </c>
      <c r="B73" s="726" t="s">
        <v>216</v>
      </c>
      <c r="C73" s="726" t="s">
        <v>215</v>
      </c>
    </row>
    <row r="74" spans="1:3" ht="13.5">
      <c r="A74" s="727" t="s">
        <v>28</v>
      </c>
      <c r="B74" s="726" t="s">
        <v>218</v>
      </c>
      <c r="C74" s="726" t="s">
        <v>217</v>
      </c>
    </row>
    <row r="75" spans="1:3" ht="13.5">
      <c r="A75" s="727" t="s">
        <v>28</v>
      </c>
      <c r="B75" s="726" t="s">
        <v>220</v>
      </c>
      <c r="C75" s="726" t="s">
        <v>219</v>
      </c>
    </row>
    <row r="76" spans="1:3" ht="13.5">
      <c r="A76" s="727" t="s">
        <v>28</v>
      </c>
      <c r="B76" s="726" t="s">
        <v>222</v>
      </c>
      <c r="C76" s="726" t="s">
        <v>221</v>
      </c>
    </row>
    <row r="77" spans="1:3" ht="13.5">
      <c r="A77" s="727" t="s">
        <v>28</v>
      </c>
      <c r="B77" s="726" t="s">
        <v>224</v>
      </c>
      <c r="C77" s="726" t="s">
        <v>223</v>
      </c>
    </row>
    <row r="78" spans="1:3" ht="13.5">
      <c r="A78" s="727" t="s">
        <v>28</v>
      </c>
      <c r="B78" s="726" t="s">
        <v>226</v>
      </c>
      <c r="C78" s="726" t="s">
        <v>225</v>
      </c>
    </row>
    <row r="79" spans="1:3" ht="13.5">
      <c r="A79" s="727" t="s">
        <v>28</v>
      </c>
      <c r="B79" s="726" t="s">
        <v>228</v>
      </c>
      <c r="C79" s="726" t="s">
        <v>227</v>
      </c>
    </row>
    <row r="80" spans="1:3" ht="13.5">
      <c r="A80" s="727" t="s">
        <v>28</v>
      </c>
      <c r="B80" s="726" t="s">
        <v>230</v>
      </c>
      <c r="C80" s="726" t="s">
        <v>229</v>
      </c>
    </row>
    <row r="81" spans="1:3" ht="13.5">
      <c r="A81" s="727" t="s">
        <v>28</v>
      </c>
      <c r="B81" s="726" t="s">
        <v>232</v>
      </c>
      <c r="C81" s="726" t="s">
        <v>231</v>
      </c>
    </row>
    <row r="82" spans="1:3" ht="13.5">
      <c r="A82" s="727" t="s">
        <v>28</v>
      </c>
      <c r="B82" s="726" t="s">
        <v>234</v>
      </c>
      <c r="C82" s="726" t="s">
        <v>233</v>
      </c>
    </row>
    <row r="83" spans="1:3" ht="13.5">
      <c r="A83" s="727" t="s">
        <v>28</v>
      </c>
      <c r="B83" s="726" t="s">
        <v>236</v>
      </c>
      <c r="C83" s="726" t="s">
        <v>235</v>
      </c>
    </row>
    <row r="84" spans="1:3" ht="13.5">
      <c r="A84" s="727" t="s">
        <v>28</v>
      </c>
      <c r="B84" s="726" t="s">
        <v>238</v>
      </c>
      <c r="C84" s="726" t="s">
        <v>237</v>
      </c>
    </row>
    <row r="85" spans="1:3" ht="13.5">
      <c r="A85" s="727" t="s">
        <v>28</v>
      </c>
      <c r="B85" s="726" t="s">
        <v>240</v>
      </c>
      <c r="C85" s="726" t="s">
        <v>239</v>
      </c>
    </row>
    <row r="86" spans="1:3" ht="13.5">
      <c r="A86" s="727" t="s">
        <v>28</v>
      </c>
      <c r="B86" s="726" t="s">
        <v>242</v>
      </c>
      <c r="C86" s="726" t="s">
        <v>241</v>
      </c>
    </row>
    <row r="87" spans="1:3" ht="13.5">
      <c r="A87" s="727" t="s">
        <v>28</v>
      </c>
      <c r="B87" s="726" t="s">
        <v>244</v>
      </c>
      <c r="C87" s="726" t="s">
        <v>243</v>
      </c>
    </row>
    <row r="88" spans="1:3" ht="13.5">
      <c r="A88" s="727" t="s">
        <v>28</v>
      </c>
      <c r="B88" s="726" t="s">
        <v>246</v>
      </c>
      <c r="C88" s="726" t="s">
        <v>245</v>
      </c>
    </row>
    <row r="89" spans="1:3" ht="13.5">
      <c r="A89" s="727" t="s">
        <v>28</v>
      </c>
      <c r="B89" s="726" t="s">
        <v>248</v>
      </c>
      <c r="C89" s="726" t="s">
        <v>247</v>
      </c>
    </row>
    <row r="90" spans="1:3" ht="13.5">
      <c r="A90" s="727" t="s">
        <v>28</v>
      </c>
      <c r="B90" s="726" t="s">
        <v>250</v>
      </c>
      <c r="C90" s="726" t="s">
        <v>249</v>
      </c>
    </row>
    <row r="91" spans="1:3" ht="13.5">
      <c r="A91" s="727" t="s">
        <v>28</v>
      </c>
      <c r="B91" s="726" t="s">
        <v>252</v>
      </c>
      <c r="C91" s="726" t="s">
        <v>251</v>
      </c>
    </row>
    <row r="92" spans="1:3" ht="13.5">
      <c r="A92" s="727" t="s">
        <v>28</v>
      </c>
      <c r="B92" s="726" t="s">
        <v>254</v>
      </c>
      <c r="C92" s="726" t="s">
        <v>253</v>
      </c>
    </row>
    <row r="93" spans="1:3" ht="13.5">
      <c r="A93" s="727" t="s">
        <v>28</v>
      </c>
      <c r="B93" s="726" t="s">
        <v>256</v>
      </c>
      <c r="C93" s="726" t="s">
        <v>255</v>
      </c>
    </row>
    <row r="94" spans="1:3" ht="13.5">
      <c r="A94" s="727" t="s">
        <v>28</v>
      </c>
      <c r="B94" s="726" t="s">
        <v>258</v>
      </c>
      <c r="C94" s="726" t="s">
        <v>257</v>
      </c>
    </row>
    <row r="95" spans="1:3" ht="13.5">
      <c r="A95" s="727" t="s">
        <v>28</v>
      </c>
      <c r="B95" s="726" t="s">
        <v>260</v>
      </c>
      <c r="C95" s="726" t="s">
        <v>259</v>
      </c>
    </row>
    <row r="96" spans="1:3" ht="13.5">
      <c r="A96" s="727" t="s">
        <v>28</v>
      </c>
      <c r="B96" s="726" t="s">
        <v>262</v>
      </c>
      <c r="C96" s="726" t="s">
        <v>261</v>
      </c>
    </row>
    <row r="97" spans="1:3" ht="13.5">
      <c r="A97" s="727" t="s">
        <v>28</v>
      </c>
      <c r="B97" s="726" t="s">
        <v>264</v>
      </c>
      <c r="C97" s="726" t="s">
        <v>263</v>
      </c>
    </row>
    <row r="98" spans="1:3" ht="13.5">
      <c r="A98" s="727" t="s">
        <v>28</v>
      </c>
      <c r="B98" s="726" t="s">
        <v>266</v>
      </c>
      <c r="C98" s="726" t="s">
        <v>265</v>
      </c>
    </row>
    <row r="99" spans="1:3" ht="13.5">
      <c r="A99" s="727" t="s">
        <v>28</v>
      </c>
      <c r="B99" s="726" t="s">
        <v>268</v>
      </c>
      <c r="C99" s="726" t="s">
        <v>267</v>
      </c>
    </row>
    <row r="100" spans="1:3" ht="13.5">
      <c r="A100" s="727" t="s">
        <v>28</v>
      </c>
      <c r="B100" s="726" t="s">
        <v>270</v>
      </c>
      <c r="C100" s="726" t="s">
        <v>269</v>
      </c>
    </row>
    <row r="101" spans="1:3" ht="13.5">
      <c r="A101" s="727" t="s">
        <v>28</v>
      </c>
      <c r="B101" s="726" t="s">
        <v>272</v>
      </c>
      <c r="C101" s="726" t="s">
        <v>271</v>
      </c>
    </row>
    <row r="102" spans="1:3" ht="13.5">
      <c r="A102" s="727" t="s">
        <v>28</v>
      </c>
      <c r="B102" s="726" t="s">
        <v>274</v>
      </c>
      <c r="C102" s="726" t="s">
        <v>273</v>
      </c>
    </row>
    <row r="103" spans="1:3" ht="13.5">
      <c r="A103" s="727" t="s">
        <v>28</v>
      </c>
      <c r="B103" s="726" t="s">
        <v>276</v>
      </c>
      <c r="C103" s="726" t="s">
        <v>275</v>
      </c>
    </row>
    <row r="104" spans="1:3" ht="13.5">
      <c r="A104" s="727" t="s">
        <v>28</v>
      </c>
      <c r="B104" s="726" t="s">
        <v>278</v>
      </c>
      <c r="C104" s="726" t="s">
        <v>277</v>
      </c>
    </row>
    <row r="105" spans="1:3" ht="13.5">
      <c r="A105" s="727" t="s">
        <v>28</v>
      </c>
      <c r="B105" s="726" t="s">
        <v>280</v>
      </c>
      <c r="C105" s="726" t="s">
        <v>279</v>
      </c>
    </row>
    <row r="106" spans="1:3" ht="13.5">
      <c r="A106" s="727" t="s">
        <v>28</v>
      </c>
      <c r="B106" s="726" t="s">
        <v>282</v>
      </c>
      <c r="C106" s="726" t="s">
        <v>281</v>
      </c>
    </row>
    <row r="107" spans="1:3" ht="13.5">
      <c r="A107" s="727" t="s">
        <v>28</v>
      </c>
      <c r="B107" s="726" t="s">
        <v>284</v>
      </c>
      <c r="C107" s="726" t="s">
        <v>283</v>
      </c>
    </row>
    <row r="108" spans="1:3" ht="13.5">
      <c r="A108" s="727" t="s">
        <v>28</v>
      </c>
      <c r="B108" s="726" t="s">
        <v>286</v>
      </c>
      <c r="C108" s="726" t="s">
        <v>285</v>
      </c>
    </row>
    <row r="109" spans="1:3" ht="13.5">
      <c r="A109" s="727" t="s">
        <v>28</v>
      </c>
      <c r="B109" s="726" t="s">
        <v>288</v>
      </c>
      <c r="C109" s="726" t="s">
        <v>287</v>
      </c>
    </row>
    <row r="110" spans="1:3" ht="13.5">
      <c r="A110" s="727" t="s">
        <v>28</v>
      </c>
      <c r="B110" s="726" t="s">
        <v>290</v>
      </c>
      <c r="C110" s="726" t="s">
        <v>289</v>
      </c>
    </row>
    <row r="111" spans="1:3" ht="13.5">
      <c r="A111" s="727" t="s">
        <v>28</v>
      </c>
      <c r="B111" s="726" t="s">
        <v>292</v>
      </c>
      <c r="C111" s="726" t="s">
        <v>291</v>
      </c>
    </row>
    <row r="112" spans="1:3" ht="13.5">
      <c r="A112" s="727" t="s">
        <v>28</v>
      </c>
      <c r="B112" s="726" t="s">
        <v>294</v>
      </c>
      <c r="C112" s="726" t="s">
        <v>293</v>
      </c>
    </row>
    <row r="113" spans="1:3" ht="13.5">
      <c r="A113" s="727" t="s">
        <v>28</v>
      </c>
      <c r="B113" s="726" t="s">
        <v>296</v>
      </c>
      <c r="C113" s="726" t="s">
        <v>295</v>
      </c>
    </row>
    <row r="114" spans="1:3" ht="13.5">
      <c r="A114" s="727" t="s">
        <v>28</v>
      </c>
      <c r="B114" s="726" t="s">
        <v>298</v>
      </c>
      <c r="C114" s="726" t="s">
        <v>297</v>
      </c>
    </row>
    <row r="115" spans="1:3" ht="13.5">
      <c r="A115" s="727" t="s">
        <v>28</v>
      </c>
      <c r="B115" s="726" t="s">
        <v>300</v>
      </c>
      <c r="C115" s="726" t="s">
        <v>299</v>
      </c>
    </row>
    <row r="116" spans="1:3" ht="13.5">
      <c r="A116" s="727" t="s">
        <v>28</v>
      </c>
      <c r="B116" s="726" t="s">
        <v>302</v>
      </c>
      <c r="C116" s="726" t="s">
        <v>301</v>
      </c>
    </row>
    <row r="117" spans="1:3" ht="13.5">
      <c r="A117" s="727" t="s">
        <v>28</v>
      </c>
      <c r="B117" s="726" t="s">
        <v>304</v>
      </c>
      <c r="C117" s="726" t="s">
        <v>303</v>
      </c>
    </row>
    <row r="118" spans="1:3" ht="13.5">
      <c r="A118" s="727" t="s">
        <v>28</v>
      </c>
      <c r="B118" s="726" t="s">
        <v>306</v>
      </c>
      <c r="C118" s="726" t="s">
        <v>305</v>
      </c>
    </row>
    <row r="119" spans="1:3" ht="13.5">
      <c r="A119" s="727" t="s">
        <v>28</v>
      </c>
      <c r="B119" s="726" t="s">
        <v>308</v>
      </c>
      <c r="C119" s="726" t="s">
        <v>307</v>
      </c>
    </row>
    <row r="120" spans="1:3" ht="13.5">
      <c r="A120" s="727" t="s">
        <v>28</v>
      </c>
      <c r="B120" s="726" t="s">
        <v>310</v>
      </c>
      <c r="C120" s="726" t="s">
        <v>309</v>
      </c>
    </row>
    <row r="121" spans="1:3" ht="13.5">
      <c r="A121" s="727" t="s">
        <v>28</v>
      </c>
      <c r="B121" s="726" t="s">
        <v>312</v>
      </c>
      <c r="C121" s="726" t="s">
        <v>311</v>
      </c>
    </row>
    <row r="122" spans="1:3" ht="13.5">
      <c r="A122" s="727" t="s">
        <v>28</v>
      </c>
      <c r="B122" s="726" t="s">
        <v>314</v>
      </c>
      <c r="C122" s="726" t="s">
        <v>313</v>
      </c>
    </row>
    <row r="123" spans="1:3" ht="13.5">
      <c r="A123" s="727" t="s">
        <v>28</v>
      </c>
      <c r="B123" s="726" t="s">
        <v>316</v>
      </c>
      <c r="C123" s="726" t="s">
        <v>315</v>
      </c>
    </row>
    <row r="124" spans="1:3" ht="13.5">
      <c r="A124" s="727" t="s">
        <v>28</v>
      </c>
      <c r="B124" s="726" t="s">
        <v>318</v>
      </c>
      <c r="C124" s="726" t="s">
        <v>317</v>
      </c>
    </row>
    <row r="125" spans="1:3" ht="13.5">
      <c r="A125" s="727" t="s">
        <v>28</v>
      </c>
      <c r="B125" s="726" t="s">
        <v>320</v>
      </c>
      <c r="C125" s="726" t="s">
        <v>319</v>
      </c>
    </row>
    <row r="126" spans="1:3" ht="13.5">
      <c r="A126" s="727" t="s">
        <v>28</v>
      </c>
      <c r="B126" s="726" t="s">
        <v>322</v>
      </c>
      <c r="C126" s="726" t="s">
        <v>321</v>
      </c>
    </row>
    <row r="127" spans="1:3" ht="13.5">
      <c r="A127" s="727" t="s">
        <v>28</v>
      </c>
      <c r="B127" s="726" t="s">
        <v>324</v>
      </c>
      <c r="C127" s="726" t="s">
        <v>323</v>
      </c>
    </row>
    <row r="128" spans="1:3" ht="13.5">
      <c r="A128" s="727" t="s">
        <v>28</v>
      </c>
      <c r="B128" s="726" t="s">
        <v>326</v>
      </c>
      <c r="C128" s="726" t="s">
        <v>325</v>
      </c>
    </row>
    <row r="129" spans="1:3" ht="13.5">
      <c r="A129" s="727" t="s">
        <v>28</v>
      </c>
      <c r="B129" s="726" t="s">
        <v>328</v>
      </c>
      <c r="C129" s="726" t="s">
        <v>327</v>
      </c>
    </row>
    <row r="130" spans="1:3" ht="13.5">
      <c r="A130" s="727" t="s">
        <v>28</v>
      </c>
      <c r="B130" s="726" t="s">
        <v>330</v>
      </c>
      <c r="C130" s="726" t="s">
        <v>329</v>
      </c>
    </row>
    <row r="131" spans="1:3" ht="13.5">
      <c r="A131" s="727" t="s">
        <v>28</v>
      </c>
      <c r="B131" s="726" t="s">
        <v>332</v>
      </c>
      <c r="C131" s="726" t="s">
        <v>331</v>
      </c>
    </row>
    <row r="132" spans="1:3" ht="13.5">
      <c r="A132" s="727" t="s">
        <v>28</v>
      </c>
      <c r="B132" s="726" t="s">
        <v>334</v>
      </c>
      <c r="C132" s="726" t="s">
        <v>333</v>
      </c>
    </row>
    <row r="133" spans="1:3" ht="13.5">
      <c r="A133" s="727" t="s">
        <v>28</v>
      </c>
      <c r="B133" s="726" t="s">
        <v>336</v>
      </c>
      <c r="C133" s="726" t="s">
        <v>335</v>
      </c>
    </row>
    <row r="134" spans="1:3" ht="13.5">
      <c r="A134" s="727" t="s">
        <v>28</v>
      </c>
      <c r="B134" s="726" t="s">
        <v>338</v>
      </c>
      <c r="C134" s="726" t="s">
        <v>337</v>
      </c>
    </row>
    <row r="135" spans="1:3" ht="13.5">
      <c r="A135" s="727" t="s">
        <v>28</v>
      </c>
      <c r="B135" s="726" t="s">
        <v>340</v>
      </c>
      <c r="C135" s="726" t="s">
        <v>339</v>
      </c>
    </row>
    <row r="136" spans="1:3" ht="13.5">
      <c r="A136" s="727" t="s">
        <v>28</v>
      </c>
      <c r="B136" s="726" t="s">
        <v>342</v>
      </c>
      <c r="C136" s="726" t="s">
        <v>341</v>
      </c>
    </row>
    <row r="137" spans="1:3" ht="13.5">
      <c r="A137" s="727" t="s">
        <v>28</v>
      </c>
      <c r="B137" s="726" t="s">
        <v>344</v>
      </c>
      <c r="C137" s="726" t="s">
        <v>343</v>
      </c>
    </row>
    <row r="138" spans="1:3" ht="13.5">
      <c r="A138" s="727" t="s">
        <v>28</v>
      </c>
      <c r="B138" s="726" t="s">
        <v>346</v>
      </c>
      <c r="C138" s="726" t="s">
        <v>345</v>
      </c>
    </row>
    <row r="139" spans="1:3" ht="13.5">
      <c r="A139" s="727" t="s">
        <v>28</v>
      </c>
      <c r="B139" s="726" t="s">
        <v>348</v>
      </c>
      <c r="C139" s="726" t="s">
        <v>347</v>
      </c>
    </row>
    <row r="140" spans="1:3" ht="13.5">
      <c r="A140" s="727" t="s">
        <v>28</v>
      </c>
      <c r="B140" s="726" t="s">
        <v>350</v>
      </c>
      <c r="C140" s="726" t="s">
        <v>349</v>
      </c>
    </row>
    <row r="141" spans="1:3" ht="13.5">
      <c r="A141" s="727" t="s">
        <v>28</v>
      </c>
      <c r="B141" s="726" t="s">
        <v>352</v>
      </c>
      <c r="C141" s="726" t="s">
        <v>351</v>
      </c>
    </row>
    <row r="142" spans="1:3" ht="13.5">
      <c r="A142" s="727" t="s">
        <v>28</v>
      </c>
      <c r="B142" s="726" t="s">
        <v>354</v>
      </c>
      <c r="C142" s="726" t="s">
        <v>353</v>
      </c>
    </row>
    <row r="143" spans="1:3" ht="13.5">
      <c r="A143" s="727" t="s">
        <v>28</v>
      </c>
      <c r="B143" s="726" t="s">
        <v>356</v>
      </c>
      <c r="C143" s="726" t="s">
        <v>355</v>
      </c>
    </row>
    <row r="144" spans="1:3" ht="13.5">
      <c r="A144" s="727" t="s">
        <v>28</v>
      </c>
      <c r="B144" s="726" t="s">
        <v>358</v>
      </c>
      <c r="C144" s="726" t="s">
        <v>357</v>
      </c>
    </row>
    <row r="145" spans="1:3" ht="13.5">
      <c r="A145" s="727" t="s">
        <v>28</v>
      </c>
      <c r="B145" s="726" t="s">
        <v>360</v>
      </c>
      <c r="C145" s="726" t="s">
        <v>359</v>
      </c>
    </row>
    <row r="146" spans="1:3" ht="13.5">
      <c r="A146" s="727" t="s">
        <v>28</v>
      </c>
      <c r="B146" s="726" t="s">
        <v>362</v>
      </c>
      <c r="C146" s="726" t="s">
        <v>361</v>
      </c>
    </row>
    <row r="147" spans="1:3" ht="13.5">
      <c r="A147" s="727" t="s">
        <v>28</v>
      </c>
      <c r="B147" s="726" t="s">
        <v>364</v>
      </c>
      <c r="C147" s="726" t="s">
        <v>363</v>
      </c>
    </row>
    <row r="148" spans="1:3" ht="13.5">
      <c r="A148" s="727" t="s">
        <v>28</v>
      </c>
      <c r="B148" s="726" t="s">
        <v>366</v>
      </c>
      <c r="C148" s="726" t="s">
        <v>365</v>
      </c>
    </row>
    <row r="149" spans="1:3" ht="13.5">
      <c r="A149" s="727" t="s">
        <v>28</v>
      </c>
      <c r="B149" s="726" t="s">
        <v>368</v>
      </c>
      <c r="C149" s="726" t="s">
        <v>367</v>
      </c>
    </row>
    <row r="150" spans="1:3" ht="13.5">
      <c r="A150" s="727" t="s">
        <v>28</v>
      </c>
      <c r="B150" s="726" t="s">
        <v>370</v>
      </c>
      <c r="C150" s="726" t="s">
        <v>369</v>
      </c>
    </row>
    <row r="151" spans="1:3" ht="13.5">
      <c r="A151" s="727" t="s">
        <v>28</v>
      </c>
      <c r="B151" s="726" t="s">
        <v>372</v>
      </c>
      <c r="C151" s="726" t="s">
        <v>371</v>
      </c>
    </row>
    <row r="152" spans="1:3" ht="13.5">
      <c r="A152" s="727" t="s">
        <v>28</v>
      </c>
      <c r="B152" s="726" t="s">
        <v>374</v>
      </c>
      <c r="C152" s="726" t="s">
        <v>373</v>
      </c>
    </row>
    <row r="153" spans="1:3" ht="13.5">
      <c r="A153" s="727" t="s">
        <v>28</v>
      </c>
      <c r="B153" s="726" t="s">
        <v>376</v>
      </c>
      <c r="C153" s="726" t="s">
        <v>375</v>
      </c>
    </row>
    <row r="154" spans="1:3" ht="13.5">
      <c r="A154" s="727" t="s">
        <v>28</v>
      </c>
      <c r="B154" s="726" t="s">
        <v>378</v>
      </c>
      <c r="C154" s="726" t="s">
        <v>377</v>
      </c>
    </row>
    <row r="155" spans="1:3" ht="13.5">
      <c r="A155" s="727" t="s">
        <v>28</v>
      </c>
      <c r="B155" s="726" t="s">
        <v>380</v>
      </c>
      <c r="C155" s="726" t="s">
        <v>379</v>
      </c>
    </row>
    <row r="156" spans="1:3" ht="13.5">
      <c r="A156" s="727" t="s">
        <v>28</v>
      </c>
      <c r="B156" s="726" t="s">
        <v>382</v>
      </c>
      <c r="C156" s="726" t="s">
        <v>381</v>
      </c>
    </row>
    <row r="157" spans="1:3" ht="13.5">
      <c r="A157" s="727" t="s">
        <v>28</v>
      </c>
      <c r="B157" s="726" t="s">
        <v>384</v>
      </c>
      <c r="C157" s="726" t="s">
        <v>383</v>
      </c>
    </row>
    <row r="158" spans="1:3" ht="13.5">
      <c r="A158" s="727" t="s">
        <v>28</v>
      </c>
      <c r="B158" s="726" t="s">
        <v>386</v>
      </c>
      <c r="C158" s="726" t="s">
        <v>385</v>
      </c>
    </row>
    <row r="159" spans="1:3" ht="13.5">
      <c r="A159" s="727" t="s">
        <v>28</v>
      </c>
      <c r="B159" s="726" t="s">
        <v>388</v>
      </c>
      <c r="C159" s="726" t="s">
        <v>387</v>
      </c>
    </row>
    <row r="160" spans="1:3" ht="13.5">
      <c r="A160" s="727" t="s">
        <v>28</v>
      </c>
      <c r="B160" s="726" t="s">
        <v>390</v>
      </c>
      <c r="C160" s="726" t="s">
        <v>389</v>
      </c>
    </row>
    <row r="161" spans="1:3" ht="13.5">
      <c r="A161" s="727" t="s">
        <v>28</v>
      </c>
      <c r="B161" s="726" t="s">
        <v>392</v>
      </c>
      <c r="C161" s="726" t="s">
        <v>391</v>
      </c>
    </row>
    <row r="162" spans="1:3" ht="13.5">
      <c r="A162" s="727" t="s">
        <v>28</v>
      </c>
      <c r="B162" s="726" t="s">
        <v>394</v>
      </c>
      <c r="C162" s="726" t="s">
        <v>393</v>
      </c>
    </row>
    <row r="163" spans="1:3" ht="13.5">
      <c r="A163" s="727" t="s">
        <v>28</v>
      </c>
      <c r="B163" s="726" t="s">
        <v>396</v>
      </c>
      <c r="C163" s="726" t="s">
        <v>395</v>
      </c>
    </row>
    <row r="164" spans="1:3" ht="13.5">
      <c r="A164" s="727" t="s">
        <v>28</v>
      </c>
      <c r="B164" s="726" t="s">
        <v>398</v>
      </c>
      <c r="C164" s="726" t="s">
        <v>397</v>
      </c>
    </row>
    <row r="165" spans="1:3" ht="13.5">
      <c r="A165" s="727" t="s">
        <v>28</v>
      </c>
      <c r="B165" s="726" t="s">
        <v>400</v>
      </c>
      <c r="C165" s="726" t="s">
        <v>399</v>
      </c>
    </row>
    <row r="166" spans="1:3" ht="13.5">
      <c r="A166" s="727" t="s">
        <v>28</v>
      </c>
      <c r="B166" s="726" t="s">
        <v>402</v>
      </c>
      <c r="C166" s="726" t="s">
        <v>401</v>
      </c>
    </row>
    <row r="167" spans="1:3" ht="13.5">
      <c r="A167" s="727" t="s">
        <v>28</v>
      </c>
      <c r="B167" s="726" t="s">
        <v>404</v>
      </c>
      <c r="C167" s="726" t="s">
        <v>403</v>
      </c>
    </row>
    <row r="168" spans="1:3" ht="13.5">
      <c r="A168" s="727" t="s">
        <v>28</v>
      </c>
      <c r="B168" s="726" t="s">
        <v>406</v>
      </c>
      <c r="C168" s="726" t="s">
        <v>405</v>
      </c>
    </row>
    <row r="169" spans="1:3" ht="13.5">
      <c r="A169" s="727" t="s">
        <v>28</v>
      </c>
      <c r="B169" s="726" t="s">
        <v>408</v>
      </c>
      <c r="C169" s="726" t="s">
        <v>407</v>
      </c>
    </row>
    <row r="170" spans="1:3" ht="13.5">
      <c r="A170" s="727" t="s">
        <v>28</v>
      </c>
      <c r="B170" s="726" t="s">
        <v>410</v>
      </c>
      <c r="C170" s="726" t="s">
        <v>409</v>
      </c>
    </row>
    <row r="171" spans="1:3" ht="13.5">
      <c r="A171" s="727" t="s">
        <v>28</v>
      </c>
      <c r="B171" s="726" t="s">
        <v>412</v>
      </c>
      <c r="C171" s="726" t="s">
        <v>411</v>
      </c>
    </row>
    <row r="172" spans="1:3" ht="13.5">
      <c r="A172" s="727" t="s">
        <v>28</v>
      </c>
      <c r="B172" s="726" t="s">
        <v>414</v>
      </c>
      <c r="C172" s="726" t="s">
        <v>413</v>
      </c>
    </row>
    <row r="173" spans="1:3" ht="13.5">
      <c r="A173" s="727" t="s">
        <v>28</v>
      </c>
      <c r="B173" s="726" t="s">
        <v>416</v>
      </c>
      <c r="C173" s="726" t="s">
        <v>415</v>
      </c>
    </row>
    <row r="174" spans="1:3" ht="13.5">
      <c r="A174" s="727" t="s">
        <v>28</v>
      </c>
      <c r="B174" s="726" t="s">
        <v>418</v>
      </c>
      <c r="C174" s="726" t="s">
        <v>417</v>
      </c>
    </row>
    <row r="175" spans="1:3" ht="13.5">
      <c r="A175" s="727" t="s">
        <v>28</v>
      </c>
      <c r="B175" s="726" t="s">
        <v>420</v>
      </c>
      <c r="C175" s="726" t="s">
        <v>419</v>
      </c>
    </row>
    <row r="176" spans="1:3" ht="13.5">
      <c r="A176" s="727" t="s">
        <v>28</v>
      </c>
      <c r="B176" s="726" t="s">
        <v>422</v>
      </c>
      <c r="C176" s="726" t="s">
        <v>421</v>
      </c>
    </row>
    <row r="177" spans="1:3" ht="13.5">
      <c r="A177" s="727" t="s">
        <v>28</v>
      </c>
      <c r="B177" s="726" t="s">
        <v>424</v>
      </c>
      <c r="C177" s="726" t="s">
        <v>423</v>
      </c>
    </row>
    <row r="178" spans="1:3" ht="13.5">
      <c r="A178" s="727" t="s">
        <v>28</v>
      </c>
      <c r="B178" s="726" t="s">
        <v>426</v>
      </c>
      <c r="C178" s="726" t="s">
        <v>425</v>
      </c>
    </row>
    <row r="179" spans="1:3" ht="13.5">
      <c r="A179" s="727" t="s">
        <v>28</v>
      </c>
      <c r="B179" s="726" t="s">
        <v>428</v>
      </c>
      <c r="C179" s="726" t="s">
        <v>427</v>
      </c>
    </row>
    <row r="180" spans="1:3" ht="13.5">
      <c r="A180" s="727" t="s">
        <v>28</v>
      </c>
      <c r="B180" s="726" t="s">
        <v>430</v>
      </c>
      <c r="C180" s="726" t="s">
        <v>429</v>
      </c>
    </row>
    <row r="181" spans="1:3" ht="13.5">
      <c r="A181" s="727" t="s">
        <v>28</v>
      </c>
      <c r="B181" s="726" t="s">
        <v>432</v>
      </c>
      <c r="C181" s="726" t="s">
        <v>431</v>
      </c>
    </row>
    <row r="182" spans="1:3" ht="13.5">
      <c r="A182" s="727" t="s">
        <v>28</v>
      </c>
      <c r="B182" s="726" t="s">
        <v>434</v>
      </c>
      <c r="C182" s="726" t="s">
        <v>433</v>
      </c>
    </row>
    <row r="183" spans="1:3" ht="13.5">
      <c r="A183" s="729" t="s">
        <v>4165</v>
      </c>
      <c r="B183" s="728"/>
      <c r="C183" s="728" t="s">
        <v>4164</v>
      </c>
    </row>
    <row r="184" spans="1:3" ht="13.5">
      <c r="A184" s="727" t="s">
        <v>29</v>
      </c>
      <c r="B184" s="726" t="s">
        <v>436</v>
      </c>
      <c r="C184" s="726" t="s">
        <v>435</v>
      </c>
    </row>
    <row r="185" spans="1:3" ht="13.5">
      <c r="A185" s="727" t="s">
        <v>29</v>
      </c>
      <c r="B185" s="726" t="s">
        <v>438</v>
      </c>
      <c r="C185" s="726" t="s">
        <v>437</v>
      </c>
    </row>
    <row r="186" spans="1:3" ht="13.5">
      <c r="A186" s="727" t="s">
        <v>29</v>
      </c>
      <c r="B186" s="726" t="s">
        <v>440</v>
      </c>
      <c r="C186" s="726" t="s">
        <v>439</v>
      </c>
    </row>
    <row r="187" spans="1:3" ht="13.5">
      <c r="A187" s="727" t="s">
        <v>29</v>
      </c>
      <c r="B187" s="726" t="s">
        <v>442</v>
      </c>
      <c r="C187" s="726" t="s">
        <v>441</v>
      </c>
    </row>
    <row r="188" spans="1:3" ht="13.5">
      <c r="A188" s="727" t="s">
        <v>29</v>
      </c>
      <c r="B188" s="726" t="s">
        <v>444</v>
      </c>
      <c r="C188" s="726" t="s">
        <v>443</v>
      </c>
    </row>
    <row r="189" spans="1:3" ht="13.5">
      <c r="A189" s="727" t="s">
        <v>29</v>
      </c>
      <c r="B189" s="726" t="s">
        <v>446</v>
      </c>
      <c r="C189" s="726" t="s">
        <v>445</v>
      </c>
    </row>
    <row r="190" spans="1:3" ht="13.5">
      <c r="A190" s="727" t="s">
        <v>29</v>
      </c>
      <c r="B190" s="726" t="s">
        <v>448</v>
      </c>
      <c r="C190" s="726" t="s">
        <v>447</v>
      </c>
    </row>
    <row r="191" spans="1:3" ht="13.5">
      <c r="A191" s="727" t="s">
        <v>29</v>
      </c>
      <c r="B191" s="726" t="s">
        <v>450</v>
      </c>
      <c r="C191" s="726" t="s">
        <v>449</v>
      </c>
    </row>
    <row r="192" spans="1:3" ht="13.5">
      <c r="A192" s="727" t="s">
        <v>29</v>
      </c>
      <c r="B192" s="726" t="s">
        <v>452</v>
      </c>
      <c r="C192" s="726" t="s">
        <v>451</v>
      </c>
    </row>
    <row r="193" spans="1:3" ht="13.5">
      <c r="A193" s="727" t="s">
        <v>29</v>
      </c>
      <c r="B193" s="726" t="s">
        <v>454</v>
      </c>
      <c r="C193" s="726" t="s">
        <v>453</v>
      </c>
    </row>
    <row r="194" spans="1:3" ht="13.5">
      <c r="A194" s="727" t="s">
        <v>29</v>
      </c>
      <c r="B194" s="726" t="s">
        <v>456</v>
      </c>
      <c r="C194" s="726" t="s">
        <v>455</v>
      </c>
    </row>
    <row r="195" spans="1:3" ht="13.5">
      <c r="A195" s="727" t="s">
        <v>29</v>
      </c>
      <c r="B195" s="726" t="s">
        <v>458</v>
      </c>
      <c r="C195" s="726" t="s">
        <v>457</v>
      </c>
    </row>
    <row r="196" spans="1:3" ht="13.5">
      <c r="A196" s="727" t="s">
        <v>29</v>
      </c>
      <c r="B196" s="726" t="s">
        <v>460</v>
      </c>
      <c r="C196" s="726" t="s">
        <v>459</v>
      </c>
    </row>
    <row r="197" spans="1:3" ht="13.5">
      <c r="A197" s="727" t="s">
        <v>29</v>
      </c>
      <c r="B197" s="726" t="s">
        <v>462</v>
      </c>
      <c r="C197" s="726" t="s">
        <v>461</v>
      </c>
    </row>
    <row r="198" spans="1:3" ht="13.5">
      <c r="A198" s="727" t="s">
        <v>29</v>
      </c>
      <c r="B198" s="726" t="s">
        <v>464</v>
      </c>
      <c r="C198" s="726" t="s">
        <v>463</v>
      </c>
    </row>
    <row r="199" spans="1:3" ht="13.5">
      <c r="A199" s="727" t="s">
        <v>29</v>
      </c>
      <c r="B199" s="726" t="s">
        <v>466</v>
      </c>
      <c r="C199" s="726" t="s">
        <v>465</v>
      </c>
    </row>
    <row r="200" spans="1:3" ht="13.5">
      <c r="A200" s="727" t="s">
        <v>29</v>
      </c>
      <c r="B200" s="726" t="s">
        <v>468</v>
      </c>
      <c r="C200" s="726" t="s">
        <v>467</v>
      </c>
    </row>
    <row r="201" spans="1:3" ht="13.5">
      <c r="A201" s="727" t="s">
        <v>29</v>
      </c>
      <c r="B201" s="726" t="s">
        <v>470</v>
      </c>
      <c r="C201" s="726" t="s">
        <v>469</v>
      </c>
    </row>
    <row r="202" spans="1:3" ht="13.5">
      <c r="A202" s="727" t="s">
        <v>29</v>
      </c>
      <c r="B202" s="726" t="s">
        <v>472</v>
      </c>
      <c r="C202" s="726" t="s">
        <v>471</v>
      </c>
    </row>
    <row r="203" spans="1:3" ht="13.5">
      <c r="A203" s="727" t="s">
        <v>29</v>
      </c>
      <c r="B203" s="726" t="s">
        <v>474</v>
      </c>
      <c r="C203" s="726" t="s">
        <v>473</v>
      </c>
    </row>
    <row r="204" spans="1:3" ht="13.5">
      <c r="A204" s="727" t="s">
        <v>29</v>
      </c>
      <c r="B204" s="726" t="s">
        <v>476</v>
      </c>
      <c r="C204" s="726" t="s">
        <v>475</v>
      </c>
    </row>
    <row r="205" spans="1:3" ht="13.5">
      <c r="A205" s="727" t="s">
        <v>29</v>
      </c>
      <c r="B205" s="726" t="s">
        <v>478</v>
      </c>
      <c r="C205" s="726" t="s">
        <v>477</v>
      </c>
    </row>
    <row r="206" spans="1:3" ht="13.5">
      <c r="A206" s="727" t="s">
        <v>29</v>
      </c>
      <c r="B206" s="726" t="s">
        <v>480</v>
      </c>
      <c r="C206" s="726" t="s">
        <v>479</v>
      </c>
    </row>
    <row r="207" spans="1:3" ht="13.5">
      <c r="A207" s="727" t="s">
        <v>29</v>
      </c>
      <c r="B207" s="726" t="s">
        <v>482</v>
      </c>
      <c r="C207" s="726" t="s">
        <v>481</v>
      </c>
    </row>
    <row r="208" spans="1:3" ht="13.5">
      <c r="A208" s="727" t="s">
        <v>29</v>
      </c>
      <c r="B208" s="726" t="s">
        <v>484</v>
      </c>
      <c r="C208" s="726" t="s">
        <v>483</v>
      </c>
    </row>
    <row r="209" spans="1:3" ht="13.5">
      <c r="A209" s="727" t="s">
        <v>29</v>
      </c>
      <c r="B209" s="726" t="s">
        <v>486</v>
      </c>
      <c r="C209" s="726" t="s">
        <v>485</v>
      </c>
    </row>
    <row r="210" spans="1:3" ht="13.5">
      <c r="A210" s="727" t="s">
        <v>29</v>
      </c>
      <c r="B210" s="726" t="s">
        <v>488</v>
      </c>
      <c r="C210" s="726" t="s">
        <v>487</v>
      </c>
    </row>
    <row r="211" spans="1:3" ht="13.5">
      <c r="A211" s="727" t="s">
        <v>29</v>
      </c>
      <c r="B211" s="726" t="s">
        <v>490</v>
      </c>
      <c r="C211" s="726" t="s">
        <v>489</v>
      </c>
    </row>
    <row r="212" spans="1:3" ht="13.5">
      <c r="A212" s="727" t="s">
        <v>29</v>
      </c>
      <c r="B212" s="726" t="s">
        <v>492</v>
      </c>
      <c r="C212" s="726" t="s">
        <v>491</v>
      </c>
    </row>
    <row r="213" spans="1:3" ht="13.5">
      <c r="A213" s="727" t="s">
        <v>29</v>
      </c>
      <c r="B213" s="726" t="s">
        <v>494</v>
      </c>
      <c r="C213" s="726" t="s">
        <v>493</v>
      </c>
    </row>
    <row r="214" spans="1:3" ht="13.5">
      <c r="A214" s="727" t="s">
        <v>29</v>
      </c>
      <c r="B214" s="726" t="s">
        <v>496</v>
      </c>
      <c r="C214" s="726" t="s">
        <v>495</v>
      </c>
    </row>
    <row r="215" spans="1:3" ht="13.5">
      <c r="A215" s="727" t="s">
        <v>29</v>
      </c>
      <c r="B215" s="726" t="s">
        <v>498</v>
      </c>
      <c r="C215" s="726" t="s">
        <v>497</v>
      </c>
    </row>
    <row r="216" spans="1:3" ht="13.5">
      <c r="A216" s="727" t="s">
        <v>29</v>
      </c>
      <c r="B216" s="726" t="s">
        <v>500</v>
      </c>
      <c r="C216" s="726" t="s">
        <v>499</v>
      </c>
    </row>
    <row r="217" spans="1:3" ht="13.5">
      <c r="A217" s="727" t="s">
        <v>29</v>
      </c>
      <c r="B217" s="726" t="s">
        <v>502</v>
      </c>
      <c r="C217" s="726" t="s">
        <v>501</v>
      </c>
    </row>
    <row r="218" spans="1:3" ht="13.5">
      <c r="A218" s="727" t="s">
        <v>29</v>
      </c>
      <c r="B218" s="726" t="s">
        <v>504</v>
      </c>
      <c r="C218" s="726" t="s">
        <v>503</v>
      </c>
    </row>
    <row r="219" spans="1:3" ht="13.5">
      <c r="A219" s="727" t="s">
        <v>29</v>
      </c>
      <c r="B219" s="726" t="s">
        <v>506</v>
      </c>
      <c r="C219" s="726" t="s">
        <v>505</v>
      </c>
    </row>
    <row r="220" spans="1:3" ht="13.5">
      <c r="A220" s="727" t="s">
        <v>29</v>
      </c>
      <c r="B220" s="726" t="s">
        <v>508</v>
      </c>
      <c r="C220" s="726" t="s">
        <v>507</v>
      </c>
    </row>
    <row r="221" spans="1:3" ht="13.5">
      <c r="A221" s="727" t="s">
        <v>29</v>
      </c>
      <c r="B221" s="726" t="s">
        <v>510</v>
      </c>
      <c r="C221" s="726" t="s">
        <v>509</v>
      </c>
    </row>
    <row r="222" spans="1:3" ht="13.5">
      <c r="A222" s="727" t="s">
        <v>29</v>
      </c>
      <c r="B222" s="726" t="s">
        <v>512</v>
      </c>
      <c r="C222" s="726" t="s">
        <v>511</v>
      </c>
    </row>
    <row r="223" spans="1:3" ht="13.5">
      <c r="A223" s="727" t="s">
        <v>29</v>
      </c>
      <c r="B223" s="726" t="s">
        <v>514</v>
      </c>
      <c r="C223" s="726" t="s">
        <v>513</v>
      </c>
    </row>
    <row r="224" spans="1:3" ht="13.5">
      <c r="A224" s="729" t="s">
        <v>4163</v>
      </c>
      <c r="B224" s="728"/>
      <c r="C224" s="728" t="s">
        <v>4162</v>
      </c>
    </row>
    <row r="225" spans="1:3" ht="13.5">
      <c r="A225" s="727" t="s">
        <v>30</v>
      </c>
      <c r="B225" s="726" t="s">
        <v>516</v>
      </c>
      <c r="C225" s="726" t="s">
        <v>515</v>
      </c>
    </row>
    <row r="226" spans="1:3" ht="13.5">
      <c r="A226" s="727" t="s">
        <v>30</v>
      </c>
      <c r="B226" s="726" t="s">
        <v>518</v>
      </c>
      <c r="C226" s="726" t="s">
        <v>517</v>
      </c>
    </row>
    <row r="227" spans="1:3" ht="13.5">
      <c r="A227" s="727" t="s">
        <v>30</v>
      </c>
      <c r="B227" s="726" t="s">
        <v>520</v>
      </c>
      <c r="C227" s="726" t="s">
        <v>519</v>
      </c>
    </row>
    <row r="228" spans="1:3" ht="13.5">
      <c r="A228" s="727" t="s">
        <v>30</v>
      </c>
      <c r="B228" s="726" t="s">
        <v>522</v>
      </c>
      <c r="C228" s="726" t="s">
        <v>521</v>
      </c>
    </row>
    <row r="229" spans="1:3" ht="13.5">
      <c r="A229" s="727" t="s">
        <v>30</v>
      </c>
      <c r="B229" s="726" t="s">
        <v>524</v>
      </c>
      <c r="C229" s="726" t="s">
        <v>523</v>
      </c>
    </row>
    <row r="230" spans="1:3" ht="13.5">
      <c r="A230" s="727" t="s">
        <v>30</v>
      </c>
      <c r="B230" s="726" t="s">
        <v>526</v>
      </c>
      <c r="C230" s="726" t="s">
        <v>525</v>
      </c>
    </row>
    <row r="231" spans="1:3" ht="13.5">
      <c r="A231" s="727" t="s">
        <v>30</v>
      </c>
      <c r="B231" s="726" t="s">
        <v>528</v>
      </c>
      <c r="C231" s="726" t="s">
        <v>527</v>
      </c>
    </row>
    <row r="232" spans="1:3" ht="13.5">
      <c r="A232" s="727" t="s">
        <v>30</v>
      </c>
      <c r="B232" s="726" t="s">
        <v>530</v>
      </c>
      <c r="C232" s="726" t="s">
        <v>529</v>
      </c>
    </row>
    <row r="233" spans="1:3" ht="13.5">
      <c r="A233" s="727" t="s">
        <v>30</v>
      </c>
      <c r="B233" s="726" t="s">
        <v>532</v>
      </c>
      <c r="C233" s="726" t="s">
        <v>531</v>
      </c>
    </row>
    <row r="234" spans="1:3" ht="13.5">
      <c r="A234" s="727" t="s">
        <v>30</v>
      </c>
      <c r="B234" s="726" t="s">
        <v>534</v>
      </c>
      <c r="C234" s="726" t="s">
        <v>533</v>
      </c>
    </row>
    <row r="235" spans="1:3" ht="13.5">
      <c r="A235" s="727" t="s">
        <v>30</v>
      </c>
      <c r="B235" s="726" t="s">
        <v>536</v>
      </c>
      <c r="C235" s="726" t="s">
        <v>535</v>
      </c>
    </row>
    <row r="236" spans="1:3" ht="13.5">
      <c r="A236" s="727" t="s">
        <v>30</v>
      </c>
      <c r="B236" s="726" t="s">
        <v>538</v>
      </c>
      <c r="C236" s="726" t="s">
        <v>537</v>
      </c>
    </row>
    <row r="237" spans="1:3" ht="13.5">
      <c r="A237" s="727" t="s">
        <v>30</v>
      </c>
      <c r="B237" s="726" t="s">
        <v>540</v>
      </c>
      <c r="C237" s="726" t="s">
        <v>539</v>
      </c>
    </row>
    <row r="238" spans="1:3" ht="13.5">
      <c r="A238" s="727" t="s">
        <v>30</v>
      </c>
      <c r="B238" s="726" t="s">
        <v>542</v>
      </c>
      <c r="C238" s="726" t="s">
        <v>541</v>
      </c>
    </row>
    <row r="239" spans="1:3" ht="13.5">
      <c r="A239" s="727" t="s">
        <v>30</v>
      </c>
      <c r="B239" s="726" t="s">
        <v>544</v>
      </c>
      <c r="C239" s="726" t="s">
        <v>543</v>
      </c>
    </row>
    <row r="240" spans="1:3" ht="13.5">
      <c r="A240" s="727" t="s">
        <v>30</v>
      </c>
      <c r="B240" s="726" t="s">
        <v>546</v>
      </c>
      <c r="C240" s="726" t="s">
        <v>545</v>
      </c>
    </row>
    <row r="241" spans="1:3" ht="13.5">
      <c r="A241" s="727" t="s">
        <v>30</v>
      </c>
      <c r="B241" s="726" t="s">
        <v>548</v>
      </c>
      <c r="C241" s="726" t="s">
        <v>547</v>
      </c>
    </row>
    <row r="242" spans="1:3" ht="13.5">
      <c r="A242" s="727" t="s">
        <v>30</v>
      </c>
      <c r="B242" s="726" t="s">
        <v>550</v>
      </c>
      <c r="C242" s="726" t="s">
        <v>549</v>
      </c>
    </row>
    <row r="243" spans="1:3" ht="13.5">
      <c r="A243" s="727" t="s">
        <v>30</v>
      </c>
      <c r="B243" s="726" t="s">
        <v>552</v>
      </c>
      <c r="C243" s="726" t="s">
        <v>551</v>
      </c>
    </row>
    <row r="244" spans="1:3" ht="13.5">
      <c r="A244" s="727" t="s">
        <v>30</v>
      </c>
      <c r="B244" s="726" t="s">
        <v>554</v>
      </c>
      <c r="C244" s="726" t="s">
        <v>553</v>
      </c>
    </row>
    <row r="245" spans="1:3" ht="13.5">
      <c r="A245" s="727" t="s">
        <v>30</v>
      </c>
      <c r="B245" s="726" t="s">
        <v>556</v>
      </c>
      <c r="C245" s="726" t="s">
        <v>555</v>
      </c>
    </row>
    <row r="246" spans="1:3" ht="13.5">
      <c r="A246" s="727" t="s">
        <v>30</v>
      </c>
      <c r="B246" s="726" t="s">
        <v>558</v>
      </c>
      <c r="C246" s="726" t="s">
        <v>557</v>
      </c>
    </row>
    <row r="247" spans="1:3" ht="13.5">
      <c r="A247" s="727" t="s">
        <v>30</v>
      </c>
      <c r="B247" s="726" t="s">
        <v>560</v>
      </c>
      <c r="C247" s="726" t="s">
        <v>559</v>
      </c>
    </row>
    <row r="248" spans="1:3" ht="13.5">
      <c r="A248" s="727" t="s">
        <v>30</v>
      </c>
      <c r="B248" s="726" t="s">
        <v>562</v>
      </c>
      <c r="C248" s="726" t="s">
        <v>561</v>
      </c>
    </row>
    <row r="249" spans="1:3" ht="13.5">
      <c r="A249" s="727" t="s">
        <v>30</v>
      </c>
      <c r="B249" s="726" t="s">
        <v>564</v>
      </c>
      <c r="C249" s="726" t="s">
        <v>563</v>
      </c>
    </row>
    <row r="250" spans="1:3" ht="13.5">
      <c r="A250" s="727" t="s">
        <v>30</v>
      </c>
      <c r="B250" s="726" t="s">
        <v>566</v>
      </c>
      <c r="C250" s="726" t="s">
        <v>565</v>
      </c>
    </row>
    <row r="251" spans="1:3" ht="13.5">
      <c r="A251" s="727" t="s">
        <v>30</v>
      </c>
      <c r="B251" s="726" t="s">
        <v>568</v>
      </c>
      <c r="C251" s="726" t="s">
        <v>567</v>
      </c>
    </row>
    <row r="252" spans="1:3" ht="13.5">
      <c r="A252" s="727" t="s">
        <v>30</v>
      </c>
      <c r="B252" s="726" t="s">
        <v>570</v>
      </c>
      <c r="C252" s="726" t="s">
        <v>569</v>
      </c>
    </row>
    <row r="253" spans="1:3" ht="13.5">
      <c r="A253" s="727" t="s">
        <v>30</v>
      </c>
      <c r="B253" s="726" t="s">
        <v>572</v>
      </c>
      <c r="C253" s="726" t="s">
        <v>571</v>
      </c>
    </row>
    <row r="254" spans="1:3" ht="13.5">
      <c r="A254" s="727" t="s">
        <v>30</v>
      </c>
      <c r="B254" s="726" t="s">
        <v>574</v>
      </c>
      <c r="C254" s="726" t="s">
        <v>573</v>
      </c>
    </row>
    <row r="255" spans="1:3" ht="13.5">
      <c r="A255" s="727" t="s">
        <v>30</v>
      </c>
      <c r="B255" s="726" t="s">
        <v>576</v>
      </c>
      <c r="C255" s="726" t="s">
        <v>575</v>
      </c>
    </row>
    <row r="256" spans="1:3" ht="13.5">
      <c r="A256" s="727" t="s">
        <v>30</v>
      </c>
      <c r="B256" s="726" t="s">
        <v>578</v>
      </c>
      <c r="C256" s="726" t="s">
        <v>577</v>
      </c>
    </row>
    <row r="257" spans="1:3" ht="13.5">
      <c r="A257" s="727" t="s">
        <v>30</v>
      </c>
      <c r="B257" s="726" t="s">
        <v>580</v>
      </c>
      <c r="C257" s="726" t="s">
        <v>579</v>
      </c>
    </row>
    <row r="258" spans="1:3" ht="13.5">
      <c r="A258" s="727" t="s">
        <v>30</v>
      </c>
      <c r="B258" s="726" t="s">
        <v>582</v>
      </c>
      <c r="C258" s="726" t="s">
        <v>581</v>
      </c>
    </row>
    <row r="259" spans="1:3" ht="13.5">
      <c r="A259" s="727" t="s">
        <v>30</v>
      </c>
      <c r="B259" s="726" t="s">
        <v>584</v>
      </c>
      <c r="C259" s="726" t="s">
        <v>583</v>
      </c>
    </row>
    <row r="260" spans="1:3" ht="13.5">
      <c r="A260" s="729" t="s">
        <v>4161</v>
      </c>
      <c r="B260" s="728"/>
      <c r="C260" s="728" t="s">
        <v>4160</v>
      </c>
    </row>
    <row r="261" spans="1:3" ht="13.5">
      <c r="A261" s="727" t="s">
        <v>31</v>
      </c>
      <c r="B261" s="726" t="s">
        <v>586</v>
      </c>
      <c r="C261" s="726" t="s">
        <v>585</v>
      </c>
    </row>
    <row r="262" spans="1:3" ht="13.5">
      <c r="A262" s="727" t="s">
        <v>31</v>
      </c>
      <c r="B262" s="726" t="s">
        <v>588</v>
      </c>
      <c r="C262" s="726" t="s">
        <v>587</v>
      </c>
    </row>
    <row r="263" spans="1:3" ht="13.5">
      <c r="A263" s="727" t="s">
        <v>31</v>
      </c>
      <c r="B263" s="726" t="s">
        <v>590</v>
      </c>
      <c r="C263" s="726" t="s">
        <v>589</v>
      </c>
    </row>
    <row r="264" spans="1:3" ht="13.5">
      <c r="A264" s="727" t="s">
        <v>31</v>
      </c>
      <c r="B264" s="726" t="s">
        <v>592</v>
      </c>
      <c r="C264" s="726" t="s">
        <v>591</v>
      </c>
    </row>
    <row r="265" spans="1:3" ht="13.5">
      <c r="A265" s="727" t="s">
        <v>31</v>
      </c>
      <c r="B265" s="726" t="s">
        <v>594</v>
      </c>
      <c r="C265" s="726" t="s">
        <v>593</v>
      </c>
    </row>
    <row r="266" spans="1:3" ht="13.5">
      <c r="A266" s="727" t="s">
        <v>31</v>
      </c>
      <c r="B266" s="726" t="s">
        <v>596</v>
      </c>
      <c r="C266" s="726" t="s">
        <v>595</v>
      </c>
    </row>
    <row r="267" spans="1:3" ht="13.5">
      <c r="A267" s="727" t="s">
        <v>31</v>
      </c>
      <c r="B267" s="726" t="s">
        <v>598</v>
      </c>
      <c r="C267" s="726" t="s">
        <v>597</v>
      </c>
    </row>
    <row r="268" spans="1:3" ht="13.5">
      <c r="A268" s="727" t="s">
        <v>31</v>
      </c>
      <c r="B268" s="726" t="s">
        <v>600</v>
      </c>
      <c r="C268" s="726" t="s">
        <v>599</v>
      </c>
    </row>
    <row r="269" spans="1:3" ht="13.5">
      <c r="A269" s="727" t="s">
        <v>31</v>
      </c>
      <c r="B269" s="726" t="s">
        <v>602</v>
      </c>
      <c r="C269" s="726" t="s">
        <v>601</v>
      </c>
    </row>
    <row r="270" spans="1:3" ht="13.5">
      <c r="A270" s="727" t="s">
        <v>31</v>
      </c>
      <c r="B270" s="726" t="s">
        <v>604</v>
      </c>
      <c r="C270" s="726" t="s">
        <v>603</v>
      </c>
    </row>
    <row r="271" spans="1:3" ht="13.5">
      <c r="A271" s="727" t="s">
        <v>31</v>
      </c>
      <c r="B271" s="726" t="s">
        <v>606</v>
      </c>
      <c r="C271" s="726" t="s">
        <v>605</v>
      </c>
    </row>
    <row r="272" spans="1:3" ht="13.5">
      <c r="A272" s="727" t="s">
        <v>31</v>
      </c>
      <c r="B272" s="726" t="s">
        <v>608</v>
      </c>
      <c r="C272" s="726" t="s">
        <v>607</v>
      </c>
    </row>
    <row r="273" spans="1:3" ht="13.5">
      <c r="A273" s="727" t="s">
        <v>31</v>
      </c>
      <c r="B273" s="726" t="s">
        <v>610</v>
      </c>
      <c r="C273" s="726" t="s">
        <v>609</v>
      </c>
    </row>
    <row r="274" spans="1:3" ht="13.5">
      <c r="A274" s="727" t="s">
        <v>31</v>
      </c>
      <c r="B274" s="726" t="s">
        <v>612</v>
      </c>
      <c r="C274" s="726" t="s">
        <v>611</v>
      </c>
    </row>
    <row r="275" spans="1:3" ht="13.5">
      <c r="A275" s="727" t="s">
        <v>31</v>
      </c>
      <c r="B275" s="726" t="s">
        <v>614</v>
      </c>
      <c r="C275" s="726" t="s">
        <v>613</v>
      </c>
    </row>
    <row r="276" spans="1:3" ht="13.5">
      <c r="A276" s="727" t="s">
        <v>31</v>
      </c>
      <c r="B276" s="726" t="s">
        <v>616</v>
      </c>
      <c r="C276" s="726" t="s">
        <v>615</v>
      </c>
    </row>
    <row r="277" spans="1:3" ht="13.5">
      <c r="A277" s="727" t="s">
        <v>31</v>
      </c>
      <c r="B277" s="726" t="s">
        <v>618</v>
      </c>
      <c r="C277" s="726" t="s">
        <v>617</v>
      </c>
    </row>
    <row r="278" spans="1:3" ht="13.5">
      <c r="A278" s="727" t="s">
        <v>31</v>
      </c>
      <c r="B278" s="726" t="s">
        <v>620</v>
      </c>
      <c r="C278" s="726" t="s">
        <v>619</v>
      </c>
    </row>
    <row r="279" spans="1:3" ht="13.5">
      <c r="A279" s="727" t="s">
        <v>31</v>
      </c>
      <c r="B279" s="726" t="s">
        <v>622</v>
      </c>
      <c r="C279" s="726" t="s">
        <v>621</v>
      </c>
    </row>
    <row r="280" spans="1:3" ht="13.5">
      <c r="A280" s="727" t="s">
        <v>31</v>
      </c>
      <c r="B280" s="726" t="s">
        <v>624</v>
      </c>
      <c r="C280" s="726" t="s">
        <v>623</v>
      </c>
    </row>
    <row r="281" spans="1:3" ht="13.5">
      <c r="A281" s="727" t="s">
        <v>31</v>
      </c>
      <c r="B281" s="726" t="s">
        <v>626</v>
      </c>
      <c r="C281" s="726" t="s">
        <v>625</v>
      </c>
    </row>
    <row r="282" spans="1:3" ht="13.5">
      <c r="A282" s="727" t="s">
        <v>31</v>
      </c>
      <c r="B282" s="726" t="s">
        <v>628</v>
      </c>
      <c r="C282" s="726" t="s">
        <v>627</v>
      </c>
    </row>
    <row r="283" spans="1:3" ht="13.5">
      <c r="A283" s="727" t="s">
        <v>31</v>
      </c>
      <c r="B283" s="726" t="s">
        <v>630</v>
      </c>
      <c r="C283" s="726" t="s">
        <v>629</v>
      </c>
    </row>
    <row r="284" spans="1:3" ht="13.5">
      <c r="A284" s="727" t="s">
        <v>31</v>
      </c>
      <c r="B284" s="726" t="s">
        <v>632</v>
      </c>
      <c r="C284" s="726" t="s">
        <v>631</v>
      </c>
    </row>
    <row r="285" spans="1:3" ht="13.5">
      <c r="A285" s="727" t="s">
        <v>31</v>
      </c>
      <c r="B285" s="726" t="s">
        <v>634</v>
      </c>
      <c r="C285" s="726" t="s">
        <v>633</v>
      </c>
    </row>
    <row r="286" spans="1:3" ht="13.5">
      <c r="A286" s="727" t="s">
        <v>31</v>
      </c>
      <c r="B286" s="726" t="s">
        <v>636</v>
      </c>
      <c r="C286" s="726" t="s">
        <v>635</v>
      </c>
    </row>
    <row r="287" spans="1:3" ht="13.5">
      <c r="A287" s="727" t="s">
        <v>31</v>
      </c>
      <c r="B287" s="726" t="s">
        <v>638</v>
      </c>
      <c r="C287" s="726" t="s">
        <v>637</v>
      </c>
    </row>
    <row r="288" spans="1:3" ht="13.5">
      <c r="A288" s="727" t="s">
        <v>31</v>
      </c>
      <c r="B288" s="726" t="s">
        <v>640</v>
      </c>
      <c r="C288" s="726" t="s">
        <v>639</v>
      </c>
    </row>
    <row r="289" spans="1:3" ht="13.5">
      <c r="A289" s="727" t="s">
        <v>31</v>
      </c>
      <c r="B289" s="726" t="s">
        <v>642</v>
      </c>
      <c r="C289" s="726" t="s">
        <v>641</v>
      </c>
    </row>
    <row r="290" spans="1:3" ht="13.5">
      <c r="A290" s="727" t="s">
        <v>31</v>
      </c>
      <c r="B290" s="726" t="s">
        <v>644</v>
      </c>
      <c r="C290" s="726" t="s">
        <v>643</v>
      </c>
    </row>
    <row r="291" spans="1:3" ht="13.5">
      <c r="A291" s="727" t="s">
        <v>31</v>
      </c>
      <c r="B291" s="726" t="s">
        <v>646</v>
      </c>
      <c r="C291" s="726" t="s">
        <v>645</v>
      </c>
    </row>
    <row r="292" spans="1:3" ht="13.5">
      <c r="A292" s="727" t="s">
        <v>31</v>
      </c>
      <c r="B292" s="726" t="s">
        <v>648</v>
      </c>
      <c r="C292" s="726" t="s">
        <v>647</v>
      </c>
    </row>
    <row r="293" spans="1:3" ht="13.5">
      <c r="A293" s="727" t="s">
        <v>31</v>
      </c>
      <c r="B293" s="726" t="s">
        <v>650</v>
      </c>
      <c r="C293" s="726" t="s">
        <v>649</v>
      </c>
    </row>
    <row r="294" spans="1:3" ht="13.5">
      <c r="A294" s="727" t="s">
        <v>31</v>
      </c>
      <c r="B294" s="726" t="s">
        <v>652</v>
      </c>
      <c r="C294" s="726" t="s">
        <v>651</v>
      </c>
    </row>
    <row r="295" spans="1:3" ht="13.5">
      <c r="A295" s="727" t="s">
        <v>31</v>
      </c>
      <c r="B295" s="726" t="s">
        <v>654</v>
      </c>
      <c r="C295" s="726" t="s">
        <v>653</v>
      </c>
    </row>
    <row r="296" spans="1:3" ht="13.5">
      <c r="A296" s="727" t="s">
        <v>31</v>
      </c>
      <c r="B296" s="726" t="s">
        <v>656</v>
      </c>
      <c r="C296" s="726" t="s">
        <v>655</v>
      </c>
    </row>
    <row r="297" spans="1:3" ht="13.5">
      <c r="A297" s="729" t="s">
        <v>4159</v>
      </c>
      <c r="B297" s="728"/>
      <c r="C297" s="728" t="s">
        <v>4158</v>
      </c>
    </row>
    <row r="298" spans="1:3" ht="13.5">
      <c r="A298" s="727" t="s">
        <v>32</v>
      </c>
      <c r="B298" s="726" t="s">
        <v>658</v>
      </c>
      <c r="C298" s="726" t="s">
        <v>657</v>
      </c>
    </row>
    <row r="299" spans="1:3" ht="13.5">
      <c r="A299" s="727" t="s">
        <v>32</v>
      </c>
      <c r="B299" s="726" t="s">
        <v>660</v>
      </c>
      <c r="C299" s="726" t="s">
        <v>659</v>
      </c>
    </row>
    <row r="300" spans="1:3" ht="13.5">
      <c r="A300" s="727" t="s">
        <v>32</v>
      </c>
      <c r="B300" s="726" t="s">
        <v>662</v>
      </c>
      <c r="C300" s="726" t="s">
        <v>661</v>
      </c>
    </row>
    <row r="301" spans="1:3" ht="13.5">
      <c r="A301" s="727" t="s">
        <v>32</v>
      </c>
      <c r="B301" s="726" t="s">
        <v>664</v>
      </c>
      <c r="C301" s="726" t="s">
        <v>663</v>
      </c>
    </row>
    <row r="302" spans="1:3" ht="13.5">
      <c r="A302" s="727" t="s">
        <v>32</v>
      </c>
      <c r="B302" s="726" t="s">
        <v>666</v>
      </c>
      <c r="C302" s="726" t="s">
        <v>665</v>
      </c>
    </row>
    <row r="303" spans="1:3" ht="13.5">
      <c r="A303" s="727" t="s">
        <v>32</v>
      </c>
      <c r="B303" s="726" t="s">
        <v>668</v>
      </c>
      <c r="C303" s="726" t="s">
        <v>667</v>
      </c>
    </row>
    <row r="304" spans="1:3" ht="13.5">
      <c r="A304" s="727" t="s">
        <v>32</v>
      </c>
      <c r="B304" s="726" t="s">
        <v>670</v>
      </c>
      <c r="C304" s="726" t="s">
        <v>669</v>
      </c>
    </row>
    <row r="305" spans="1:3" ht="13.5">
      <c r="A305" s="727" t="s">
        <v>32</v>
      </c>
      <c r="B305" s="726" t="s">
        <v>672</v>
      </c>
      <c r="C305" s="726" t="s">
        <v>671</v>
      </c>
    </row>
    <row r="306" spans="1:3" ht="13.5">
      <c r="A306" s="727" t="s">
        <v>32</v>
      </c>
      <c r="B306" s="726" t="s">
        <v>674</v>
      </c>
      <c r="C306" s="726" t="s">
        <v>673</v>
      </c>
    </row>
    <row r="307" spans="1:3" ht="13.5">
      <c r="A307" s="727" t="s">
        <v>32</v>
      </c>
      <c r="B307" s="726" t="s">
        <v>676</v>
      </c>
      <c r="C307" s="726" t="s">
        <v>675</v>
      </c>
    </row>
    <row r="308" spans="1:3" ht="13.5">
      <c r="A308" s="727" t="s">
        <v>32</v>
      </c>
      <c r="B308" s="726" t="s">
        <v>678</v>
      </c>
      <c r="C308" s="726" t="s">
        <v>677</v>
      </c>
    </row>
    <row r="309" spans="1:3" ht="13.5">
      <c r="A309" s="727" t="s">
        <v>32</v>
      </c>
      <c r="B309" s="726" t="s">
        <v>680</v>
      </c>
      <c r="C309" s="726" t="s">
        <v>679</v>
      </c>
    </row>
    <row r="310" spans="1:3" ht="13.5">
      <c r="A310" s="727" t="s">
        <v>32</v>
      </c>
      <c r="B310" s="726" t="s">
        <v>682</v>
      </c>
      <c r="C310" s="726" t="s">
        <v>681</v>
      </c>
    </row>
    <row r="311" spans="1:3" ht="13.5">
      <c r="A311" s="727" t="s">
        <v>32</v>
      </c>
      <c r="B311" s="726" t="s">
        <v>684</v>
      </c>
      <c r="C311" s="726" t="s">
        <v>683</v>
      </c>
    </row>
    <row r="312" spans="1:3" ht="13.5">
      <c r="A312" s="727" t="s">
        <v>32</v>
      </c>
      <c r="B312" s="726" t="s">
        <v>686</v>
      </c>
      <c r="C312" s="726" t="s">
        <v>685</v>
      </c>
    </row>
    <row r="313" spans="1:3" ht="13.5">
      <c r="A313" s="727" t="s">
        <v>32</v>
      </c>
      <c r="B313" s="726" t="s">
        <v>688</v>
      </c>
      <c r="C313" s="726" t="s">
        <v>687</v>
      </c>
    </row>
    <row r="314" spans="1:3" ht="13.5">
      <c r="A314" s="727" t="s">
        <v>32</v>
      </c>
      <c r="B314" s="726" t="s">
        <v>690</v>
      </c>
      <c r="C314" s="726" t="s">
        <v>689</v>
      </c>
    </row>
    <row r="315" spans="1:3" ht="13.5">
      <c r="A315" s="727" t="s">
        <v>32</v>
      </c>
      <c r="B315" s="726" t="s">
        <v>692</v>
      </c>
      <c r="C315" s="726" t="s">
        <v>691</v>
      </c>
    </row>
    <row r="316" spans="1:3" ht="13.5">
      <c r="A316" s="727" t="s">
        <v>32</v>
      </c>
      <c r="B316" s="726" t="s">
        <v>694</v>
      </c>
      <c r="C316" s="726" t="s">
        <v>693</v>
      </c>
    </row>
    <row r="317" spans="1:3" ht="13.5">
      <c r="A317" s="727" t="s">
        <v>32</v>
      </c>
      <c r="B317" s="726" t="s">
        <v>696</v>
      </c>
      <c r="C317" s="726" t="s">
        <v>695</v>
      </c>
    </row>
    <row r="318" spans="1:3" ht="13.5">
      <c r="A318" s="727" t="s">
        <v>32</v>
      </c>
      <c r="B318" s="726" t="s">
        <v>698</v>
      </c>
      <c r="C318" s="726" t="s">
        <v>697</v>
      </c>
    </row>
    <row r="319" spans="1:3" ht="13.5">
      <c r="A319" s="727" t="s">
        <v>32</v>
      </c>
      <c r="B319" s="726" t="s">
        <v>700</v>
      </c>
      <c r="C319" s="726" t="s">
        <v>699</v>
      </c>
    </row>
    <row r="320" spans="1:3" ht="13.5">
      <c r="A320" s="727" t="s">
        <v>32</v>
      </c>
      <c r="B320" s="726" t="s">
        <v>702</v>
      </c>
      <c r="C320" s="726" t="s">
        <v>701</v>
      </c>
    </row>
    <row r="321" spans="1:3" ht="13.5">
      <c r="A321" s="727" t="s">
        <v>32</v>
      </c>
      <c r="B321" s="726" t="s">
        <v>704</v>
      </c>
      <c r="C321" s="726" t="s">
        <v>703</v>
      </c>
    </row>
    <row r="322" spans="1:3" ht="13.5">
      <c r="A322" s="727" t="s">
        <v>32</v>
      </c>
      <c r="B322" s="726" t="s">
        <v>706</v>
      </c>
      <c r="C322" s="726" t="s">
        <v>705</v>
      </c>
    </row>
    <row r="323" spans="1:3" ht="13.5">
      <c r="A323" s="729" t="s">
        <v>4157</v>
      </c>
      <c r="B323" s="728"/>
      <c r="C323" s="728" t="s">
        <v>4156</v>
      </c>
    </row>
    <row r="324" spans="1:3" ht="13.5">
      <c r="A324" s="727" t="s">
        <v>33</v>
      </c>
      <c r="B324" s="726" t="s">
        <v>708</v>
      </c>
      <c r="C324" s="726" t="s">
        <v>707</v>
      </c>
    </row>
    <row r="325" spans="1:3" ht="13.5">
      <c r="A325" s="727" t="s">
        <v>33</v>
      </c>
      <c r="B325" s="726" t="s">
        <v>710</v>
      </c>
      <c r="C325" s="726" t="s">
        <v>709</v>
      </c>
    </row>
    <row r="326" spans="1:3" ht="13.5">
      <c r="A326" s="727" t="s">
        <v>33</v>
      </c>
      <c r="B326" s="726" t="s">
        <v>712</v>
      </c>
      <c r="C326" s="726" t="s">
        <v>711</v>
      </c>
    </row>
    <row r="327" spans="1:3" ht="13.5">
      <c r="A327" s="727" t="s">
        <v>33</v>
      </c>
      <c r="B327" s="726" t="s">
        <v>714</v>
      </c>
      <c r="C327" s="726" t="s">
        <v>713</v>
      </c>
    </row>
    <row r="328" spans="1:3" ht="13.5">
      <c r="A328" s="727" t="s">
        <v>33</v>
      </c>
      <c r="B328" s="726" t="s">
        <v>716</v>
      </c>
      <c r="C328" s="726" t="s">
        <v>715</v>
      </c>
    </row>
    <row r="329" spans="1:3" ht="13.5">
      <c r="A329" s="727" t="s">
        <v>33</v>
      </c>
      <c r="B329" s="726" t="s">
        <v>718</v>
      </c>
      <c r="C329" s="726" t="s">
        <v>717</v>
      </c>
    </row>
    <row r="330" spans="1:3" ht="13.5">
      <c r="A330" s="727" t="s">
        <v>33</v>
      </c>
      <c r="B330" s="726" t="s">
        <v>720</v>
      </c>
      <c r="C330" s="726" t="s">
        <v>719</v>
      </c>
    </row>
    <row r="331" spans="1:3" ht="13.5">
      <c r="A331" s="727" t="s">
        <v>33</v>
      </c>
      <c r="B331" s="726" t="s">
        <v>722</v>
      </c>
      <c r="C331" s="726" t="s">
        <v>721</v>
      </c>
    </row>
    <row r="332" spans="1:3" ht="13.5">
      <c r="A332" s="727" t="s">
        <v>33</v>
      </c>
      <c r="B332" s="726" t="s">
        <v>724</v>
      </c>
      <c r="C332" s="726" t="s">
        <v>723</v>
      </c>
    </row>
    <row r="333" spans="1:3" ht="13.5">
      <c r="A333" s="727" t="s">
        <v>33</v>
      </c>
      <c r="B333" s="726" t="s">
        <v>726</v>
      </c>
      <c r="C333" s="726" t="s">
        <v>725</v>
      </c>
    </row>
    <row r="334" spans="1:3" ht="13.5">
      <c r="A334" s="727" t="s">
        <v>33</v>
      </c>
      <c r="B334" s="726" t="s">
        <v>728</v>
      </c>
      <c r="C334" s="726" t="s">
        <v>727</v>
      </c>
    </row>
    <row r="335" spans="1:3" ht="13.5">
      <c r="A335" s="727" t="s">
        <v>33</v>
      </c>
      <c r="B335" s="726" t="s">
        <v>730</v>
      </c>
      <c r="C335" s="726" t="s">
        <v>729</v>
      </c>
    </row>
    <row r="336" spans="1:3" ht="13.5">
      <c r="A336" s="727" t="s">
        <v>33</v>
      </c>
      <c r="B336" s="726" t="s">
        <v>732</v>
      </c>
      <c r="C336" s="726" t="s">
        <v>731</v>
      </c>
    </row>
    <row r="337" spans="1:3" ht="13.5">
      <c r="A337" s="727" t="s">
        <v>33</v>
      </c>
      <c r="B337" s="726" t="s">
        <v>734</v>
      </c>
      <c r="C337" s="726" t="s">
        <v>733</v>
      </c>
    </row>
    <row r="338" spans="1:3" ht="13.5">
      <c r="A338" s="727" t="s">
        <v>33</v>
      </c>
      <c r="B338" s="726" t="s">
        <v>736</v>
      </c>
      <c r="C338" s="726" t="s">
        <v>735</v>
      </c>
    </row>
    <row r="339" spans="1:3" ht="13.5">
      <c r="A339" s="727" t="s">
        <v>33</v>
      </c>
      <c r="B339" s="726" t="s">
        <v>738</v>
      </c>
      <c r="C339" s="726" t="s">
        <v>737</v>
      </c>
    </row>
    <row r="340" spans="1:3" ht="13.5">
      <c r="A340" s="727" t="s">
        <v>33</v>
      </c>
      <c r="B340" s="726" t="s">
        <v>740</v>
      </c>
      <c r="C340" s="726" t="s">
        <v>739</v>
      </c>
    </row>
    <row r="341" spans="1:3" ht="13.5">
      <c r="A341" s="727" t="s">
        <v>33</v>
      </c>
      <c r="B341" s="726" t="s">
        <v>742</v>
      </c>
      <c r="C341" s="726" t="s">
        <v>741</v>
      </c>
    </row>
    <row r="342" spans="1:3" ht="13.5">
      <c r="A342" s="727" t="s">
        <v>33</v>
      </c>
      <c r="B342" s="726" t="s">
        <v>744</v>
      </c>
      <c r="C342" s="726" t="s">
        <v>743</v>
      </c>
    </row>
    <row r="343" spans="1:3" ht="13.5">
      <c r="A343" s="727" t="s">
        <v>33</v>
      </c>
      <c r="B343" s="726" t="s">
        <v>746</v>
      </c>
      <c r="C343" s="726" t="s">
        <v>745</v>
      </c>
    </row>
    <row r="344" spans="1:3" ht="13.5">
      <c r="A344" s="727" t="s">
        <v>33</v>
      </c>
      <c r="B344" s="726" t="s">
        <v>748</v>
      </c>
      <c r="C344" s="726" t="s">
        <v>747</v>
      </c>
    </row>
    <row r="345" spans="1:3" ht="13.5">
      <c r="A345" s="727" t="s">
        <v>33</v>
      </c>
      <c r="B345" s="726" t="s">
        <v>750</v>
      </c>
      <c r="C345" s="726" t="s">
        <v>749</v>
      </c>
    </row>
    <row r="346" spans="1:3" ht="13.5">
      <c r="A346" s="727" t="s">
        <v>33</v>
      </c>
      <c r="B346" s="726" t="s">
        <v>752</v>
      </c>
      <c r="C346" s="726" t="s">
        <v>751</v>
      </c>
    </row>
    <row r="347" spans="1:3" ht="13.5">
      <c r="A347" s="727" t="s">
        <v>33</v>
      </c>
      <c r="B347" s="726" t="s">
        <v>754</v>
      </c>
      <c r="C347" s="726" t="s">
        <v>753</v>
      </c>
    </row>
    <row r="348" spans="1:3" ht="13.5">
      <c r="A348" s="727" t="s">
        <v>33</v>
      </c>
      <c r="B348" s="726" t="s">
        <v>756</v>
      </c>
      <c r="C348" s="726" t="s">
        <v>755</v>
      </c>
    </row>
    <row r="349" spans="1:3" ht="13.5">
      <c r="A349" s="727" t="s">
        <v>33</v>
      </c>
      <c r="B349" s="726" t="s">
        <v>758</v>
      </c>
      <c r="C349" s="726" t="s">
        <v>757</v>
      </c>
    </row>
    <row r="350" spans="1:3" ht="13.5">
      <c r="A350" s="727" t="s">
        <v>33</v>
      </c>
      <c r="B350" s="726" t="s">
        <v>760</v>
      </c>
      <c r="C350" s="726" t="s">
        <v>759</v>
      </c>
    </row>
    <row r="351" spans="1:3" ht="13.5">
      <c r="A351" s="727" t="s">
        <v>33</v>
      </c>
      <c r="B351" s="726" t="s">
        <v>762</v>
      </c>
      <c r="C351" s="726" t="s">
        <v>761</v>
      </c>
    </row>
    <row r="352" spans="1:3" ht="13.5">
      <c r="A352" s="727" t="s">
        <v>33</v>
      </c>
      <c r="B352" s="726" t="s">
        <v>764</v>
      </c>
      <c r="C352" s="726" t="s">
        <v>763</v>
      </c>
    </row>
    <row r="353" spans="1:3" ht="13.5">
      <c r="A353" s="727" t="s">
        <v>33</v>
      </c>
      <c r="B353" s="726" t="s">
        <v>766</v>
      </c>
      <c r="C353" s="726" t="s">
        <v>765</v>
      </c>
    </row>
    <row r="354" spans="1:3" ht="13.5">
      <c r="A354" s="727" t="s">
        <v>33</v>
      </c>
      <c r="B354" s="726" t="s">
        <v>768</v>
      </c>
      <c r="C354" s="726" t="s">
        <v>767</v>
      </c>
    </row>
    <row r="355" spans="1:3" ht="13.5">
      <c r="A355" s="727" t="s">
        <v>33</v>
      </c>
      <c r="B355" s="726" t="s">
        <v>770</v>
      </c>
      <c r="C355" s="726" t="s">
        <v>769</v>
      </c>
    </row>
    <row r="356" spans="1:3" ht="13.5">
      <c r="A356" s="727" t="s">
        <v>33</v>
      </c>
      <c r="B356" s="726" t="s">
        <v>772</v>
      </c>
      <c r="C356" s="726" t="s">
        <v>771</v>
      </c>
    </row>
    <row r="357" spans="1:3" ht="13.5">
      <c r="A357" s="727" t="s">
        <v>33</v>
      </c>
      <c r="B357" s="726" t="s">
        <v>774</v>
      </c>
      <c r="C357" s="726" t="s">
        <v>773</v>
      </c>
    </row>
    <row r="358" spans="1:3" ht="13.5">
      <c r="A358" s="727" t="s">
        <v>33</v>
      </c>
      <c r="B358" s="726" t="s">
        <v>776</v>
      </c>
      <c r="C358" s="726" t="s">
        <v>775</v>
      </c>
    </row>
    <row r="359" spans="1:3" ht="13.5">
      <c r="A359" s="729" t="s">
        <v>4155</v>
      </c>
      <c r="B359" s="728"/>
      <c r="C359" s="728" t="s">
        <v>4154</v>
      </c>
    </row>
    <row r="360" spans="1:3" ht="13.5">
      <c r="A360" s="727" t="s">
        <v>34</v>
      </c>
      <c r="B360" s="726" t="s">
        <v>778</v>
      </c>
      <c r="C360" s="726" t="s">
        <v>777</v>
      </c>
    </row>
    <row r="361" spans="1:3" ht="13.5">
      <c r="A361" s="727" t="s">
        <v>34</v>
      </c>
      <c r="B361" s="726" t="s">
        <v>780</v>
      </c>
      <c r="C361" s="726" t="s">
        <v>779</v>
      </c>
    </row>
    <row r="362" spans="1:3" ht="13.5">
      <c r="A362" s="727" t="s">
        <v>34</v>
      </c>
      <c r="B362" s="726" t="s">
        <v>782</v>
      </c>
      <c r="C362" s="726" t="s">
        <v>781</v>
      </c>
    </row>
    <row r="363" spans="1:3" ht="13.5">
      <c r="A363" s="727" t="s">
        <v>34</v>
      </c>
      <c r="B363" s="726" t="s">
        <v>784</v>
      </c>
      <c r="C363" s="726" t="s">
        <v>783</v>
      </c>
    </row>
    <row r="364" spans="1:3" ht="13.5">
      <c r="A364" s="727" t="s">
        <v>34</v>
      </c>
      <c r="B364" s="726" t="s">
        <v>786</v>
      </c>
      <c r="C364" s="726" t="s">
        <v>785</v>
      </c>
    </row>
    <row r="365" spans="1:3" ht="13.5">
      <c r="A365" s="727" t="s">
        <v>34</v>
      </c>
      <c r="B365" s="726" t="s">
        <v>788</v>
      </c>
      <c r="C365" s="726" t="s">
        <v>787</v>
      </c>
    </row>
    <row r="366" spans="1:3" ht="13.5">
      <c r="A366" s="727" t="s">
        <v>34</v>
      </c>
      <c r="B366" s="726" t="s">
        <v>790</v>
      </c>
      <c r="C366" s="726" t="s">
        <v>789</v>
      </c>
    </row>
    <row r="367" spans="1:3" ht="13.5">
      <c r="A367" s="727" t="s">
        <v>34</v>
      </c>
      <c r="B367" s="726" t="s">
        <v>792</v>
      </c>
      <c r="C367" s="726" t="s">
        <v>791</v>
      </c>
    </row>
    <row r="368" spans="1:3" ht="13.5">
      <c r="A368" s="727" t="s">
        <v>34</v>
      </c>
      <c r="B368" s="726" t="s">
        <v>794</v>
      </c>
      <c r="C368" s="726" t="s">
        <v>793</v>
      </c>
    </row>
    <row r="369" spans="1:3" ht="13.5">
      <c r="A369" s="727" t="s">
        <v>34</v>
      </c>
      <c r="B369" s="726" t="s">
        <v>796</v>
      </c>
      <c r="C369" s="726" t="s">
        <v>795</v>
      </c>
    </row>
    <row r="370" spans="1:3" ht="13.5">
      <c r="A370" s="727" t="s">
        <v>34</v>
      </c>
      <c r="B370" s="726" t="s">
        <v>798</v>
      </c>
      <c r="C370" s="726" t="s">
        <v>797</v>
      </c>
    </row>
    <row r="371" spans="1:3" ht="13.5">
      <c r="A371" s="727" t="s">
        <v>34</v>
      </c>
      <c r="B371" s="726" t="s">
        <v>138</v>
      </c>
      <c r="C371" s="726" t="s">
        <v>799</v>
      </c>
    </row>
    <row r="372" spans="1:3" ht="13.5">
      <c r="A372" s="727" t="s">
        <v>34</v>
      </c>
      <c r="B372" s="726" t="s">
        <v>801</v>
      </c>
      <c r="C372" s="726" t="s">
        <v>800</v>
      </c>
    </row>
    <row r="373" spans="1:3" ht="13.5">
      <c r="A373" s="727" t="s">
        <v>34</v>
      </c>
      <c r="B373" s="726" t="s">
        <v>803</v>
      </c>
      <c r="C373" s="726" t="s">
        <v>802</v>
      </c>
    </row>
    <row r="374" spans="1:3" ht="13.5">
      <c r="A374" s="727" t="s">
        <v>34</v>
      </c>
      <c r="B374" s="726" t="s">
        <v>805</v>
      </c>
      <c r="C374" s="726" t="s">
        <v>804</v>
      </c>
    </row>
    <row r="375" spans="1:3" ht="13.5">
      <c r="A375" s="727" t="s">
        <v>34</v>
      </c>
      <c r="B375" s="726" t="s">
        <v>807</v>
      </c>
      <c r="C375" s="726" t="s">
        <v>806</v>
      </c>
    </row>
    <row r="376" spans="1:3" ht="13.5">
      <c r="A376" s="727" t="s">
        <v>34</v>
      </c>
      <c r="B376" s="726" t="s">
        <v>809</v>
      </c>
      <c r="C376" s="726" t="s">
        <v>808</v>
      </c>
    </row>
    <row r="377" spans="1:3" ht="13.5">
      <c r="A377" s="727" t="s">
        <v>34</v>
      </c>
      <c r="B377" s="726" t="s">
        <v>811</v>
      </c>
      <c r="C377" s="726" t="s">
        <v>810</v>
      </c>
    </row>
    <row r="378" spans="1:3" ht="13.5">
      <c r="A378" s="727" t="s">
        <v>34</v>
      </c>
      <c r="B378" s="726" t="s">
        <v>813</v>
      </c>
      <c r="C378" s="726" t="s">
        <v>812</v>
      </c>
    </row>
    <row r="379" spans="1:3" ht="13.5">
      <c r="A379" s="727" t="s">
        <v>34</v>
      </c>
      <c r="B379" s="726" t="s">
        <v>815</v>
      </c>
      <c r="C379" s="726" t="s">
        <v>814</v>
      </c>
    </row>
    <row r="380" spans="1:3" ht="13.5">
      <c r="A380" s="727" t="s">
        <v>34</v>
      </c>
      <c r="B380" s="726" t="s">
        <v>817</v>
      </c>
      <c r="C380" s="726" t="s">
        <v>816</v>
      </c>
    </row>
    <row r="381" spans="1:3" ht="13.5">
      <c r="A381" s="727" t="s">
        <v>34</v>
      </c>
      <c r="B381" s="726" t="s">
        <v>819</v>
      </c>
      <c r="C381" s="726" t="s">
        <v>818</v>
      </c>
    </row>
    <row r="382" spans="1:3" ht="13.5">
      <c r="A382" s="727" t="s">
        <v>34</v>
      </c>
      <c r="B382" s="726" t="s">
        <v>821</v>
      </c>
      <c r="C382" s="726" t="s">
        <v>820</v>
      </c>
    </row>
    <row r="383" spans="1:3" ht="13.5">
      <c r="A383" s="727" t="s">
        <v>34</v>
      </c>
      <c r="B383" s="726" t="s">
        <v>823</v>
      </c>
      <c r="C383" s="726" t="s">
        <v>822</v>
      </c>
    </row>
    <row r="384" spans="1:3" ht="13.5">
      <c r="A384" s="727" t="s">
        <v>34</v>
      </c>
      <c r="B384" s="726" t="s">
        <v>825</v>
      </c>
      <c r="C384" s="726" t="s">
        <v>824</v>
      </c>
    </row>
    <row r="385" spans="1:3" ht="13.5">
      <c r="A385" s="727" t="s">
        <v>34</v>
      </c>
      <c r="B385" s="726" t="s">
        <v>827</v>
      </c>
      <c r="C385" s="726" t="s">
        <v>826</v>
      </c>
    </row>
    <row r="386" spans="1:3" ht="13.5">
      <c r="A386" s="727" t="s">
        <v>34</v>
      </c>
      <c r="B386" s="726" t="s">
        <v>829</v>
      </c>
      <c r="C386" s="726" t="s">
        <v>828</v>
      </c>
    </row>
    <row r="387" spans="1:3" ht="13.5">
      <c r="A387" s="727" t="s">
        <v>34</v>
      </c>
      <c r="B387" s="726" t="s">
        <v>831</v>
      </c>
      <c r="C387" s="726" t="s">
        <v>830</v>
      </c>
    </row>
    <row r="388" spans="1:3" ht="13.5">
      <c r="A388" s="727" t="s">
        <v>34</v>
      </c>
      <c r="B388" s="726" t="s">
        <v>833</v>
      </c>
      <c r="C388" s="726" t="s">
        <v>832</v>
      </c>
    </row>
    <row r="389" spans="1:3" ht="13.5">
      <c r="A389" s="727" t="s">
        <v>34</v>
      </c>
      <c r="B389" s="726" t="s">
        <v>835</v>
      </c>
      <c r="C389" s="726" t="s">
        <v>834</v>
      </c>
    </row>
    <row r="390" spans="1:3" ht="13.5">
      <c r="A390" s="727" t="s">
        <v>34</v>
      </c>
      <c r="B390" s="726" t="s">
        <v>837</v>
      </c>
      <c r="C390" s="726" t="s">
        <v>836</v>
      </c>
    </row>
    <row r="391" spans="1:3" ht="13.5">
      <c r="A391" s="727" t="s">
        <v>34</v>
      </c>
      <c r="B391" s="726" t="s">
        <v>748</v>
      </c>
      <c r="C391" s="726" t="s">
        <v>838</v>
      </c>
    </row>
    <row r="392" spans="1:3" ht="13.5">
      <c r="A392" s="727" t="s">
        <v>34</v>
      </c>
      <c r="B392" s="726" t="s">
        <v>840</v>
      </c>
      <c r="C392" s="726" t="s">
        <v>839</v>
      </c>
    </row>
    <row r="393" spans="1:3" ht="13.5">
      <c r="A393" s="727" t="s">
        <v>34</v>
      </c>
      <c r="B393" s="726" t="s">
        <v>842</v>
      </c>
      <c r="C393" s="726" t="s">
        <v>841</v>
      </c>
    </row>
    <row r="394" spans="1:3" ht="13.5">
      <c r="A394" s="727" t="s">
        <v>34</v>
      </c>
      <c r="B394" s="726" t="s">
        <v>844</v>
      </c>
      <c r="C394" s="726" t="s">
        <v>843</v>
      </c>
    </row>
    <row r="395" spans="1:3" ht="13.5">
      <c r="A395" s="727" t="s">
        <v>34</v>
      </c>
      <c r="B395" s="726" t="s">
        <v>846</v>
      </c>
      <c r="C395" s="726" t="s">
        <v>845</v>
      </c>
    </row>
    <row r="396" spans="1:3" ht="13.5">
      <c r="A396" s="727" t="s">
        <v>34</v>
      </c>
      <c r="B396" s="726" t="s">
        <v>848</v>
      </c>
      <c r="C396" s="726" t="s">
        <v>847</v>
      </c>
    </row>
    <row r="397" spans="1:3" ht="13.5">
      <c r="A397" s="727" t="s">
        <v>34</v>
      </c>
      <c r="B397" s="726" t="s">
        <v>850</v>
      </c>
      <c r="C397" s="726" t="s">
        <v>849</v>
      </c>
    </row>
    <row r="398" spans="1:3" ht="13.5">
      <c r="A398" s="727" t="s">
        <v>34</v>
      </c>
      <c r="B398" s="726" t="s">
        <v>852</v>
      </c>
      <c r="C398" s="726" t="s">
        <v>851</v>
      </c>
    </row>
    <row r="399" spans="1:3" ht="13.5">
      <c r="A399" s="727" t="s">
        <v>34</v>
      </c>
      <c r="B399" s="726" t="s">
        <v>854</v>
      </c>
      <c r="C399" s="726" t="s">
        <v>853</v>
      </c>
    </row>
    <row r="400" spans="1:3" ht="13.5">
      <c r="A400" s="727" t="s">
        <v>34</v>
      </c>
      <c r="B400" s="726" t="s">
        <v>856</v>
      </c>
      <c r="C400" s="726" t="s">
        <v>855</v>
      </c>
    </row>
    <row r="401" spans="1:3" ht="13.5">
      <c r="A401" s="727" t="s">
        <v>34</v>
      </c>
      <c r="B401" s="726" t="s">
        <v>858</v>
      </c>
      <c r="C401" s="726" t="s">
        <v>857</v>
      </c>
    </row>
    <row r="402" spans="1:3" ht="13.5">
      <c r="A402" s="727" t="s">
        <v>34</v>
      </c>
      <c r="B402" s="726" t="s">
        <v>860</v>
      </c>
      <c r="C402" s="726" t="s">
        <v>859</v>
      </c>
    </row>
    <row r="403" spans="1:3" ht="13.5">
      <c r="A403" s="727" t="s">
        <v>34</v>
      </c>
      <c r="B403" s="726" t="s">
        <v>862</v>
      </c>
      <c r="C403" s="726" t="s">
        <v>861</v>
      </c>
    </row>
    <row r="404" spans="1:3" ht="13.5">
      <c r="A404" s="727" t="s">
        <v>34</v>
      </c>
      <c r="B404" s="726" t="s">
        <v>864</v>
      </c>
      <c r="C404" s="726" t="s">
        <v>863</v>
      </c>
    </row>
    <row r="405" spans="1:3" ht="13.5">
      <c r="A405" s="727" t="s">
        <v>34</v>
      </c>
      <c r="B405" s="726" t="s">
        <v>866</v>
      </c>
      <c r="C405" s="726" t="s">
        <v>865</v>
      </c>
    </row>
    <row r="406" spans="1:3" ht="13.5">
      <c r="A406" s="727" t="s">
        <v>34</v>
      </c>
      <c r="B406" s="726" t="s">
        <v>868</v>
      </c>
      <c r="C406" s="726" t="s">
        <v>867</v>
      </c>
    </row>
    <row r="407" spans="1:3" ht="13.5">
      <c r="A407" s="727" t="s">
        <v>34</v>
      </c>
      <c r="B407" s="726" t="s">
        <v>870</v>
      </c>
      <c r="C407" s="726" t="s">
        <v>869</v>
      </c>
    </row>
    <row r="408" spans="1:3" ht="13.5">
      <c r="A408" s="727" t="s">
        <v>34</v>
      </c>
      <c r="B408" s="726" t="s">
        <v>872</v>
      </c>
      <c r="C408" s="726" t="s">
        <v>871</v>
      </c>
    </row>
    <row r="409" spans="1:3" ht="13.5">
      <c r="A409" s="727" t="s">
        <v>34</v>
      </c>
      <c r="B409" s="726" t="s">
        <v>874</v>
      </c>
      <c r="C409" s="726" t="s">
        <v>873</v>
      </c>
    </row>
    <row r="410" spans="1:3" ht="13.5">
      <c r="A410" s="727" t="s">
        <v>34</v>
      </c>
      <c r="B410" s="726" t="s">
        <v>876</v>
      </c>
      <c r="C410" s="726" t="s">
        <v>875</v>
      </c>
    </row>
    <row r="411" spans="1:3" ht="13.5">
      <c r="A411" s="727" t="s">
        <v>34</v>
      </c>
      <c r="B411" s="726" t="s">
        <v>878</v>
      </c>
      <c r="C411" s="726" t="s">
        <v>877</v>
      </c>
    </row>
    <row r="412" spans="1:3" ht="13.5">
      <c r="A412" s="727" t="s">
        <v>34</v>
      </c>
      <c r="B412" s="726" t="s">
        <v>880</v>
      </c>
      <c r="C412" s="726" t="s">
        <v>879</v>
      </c>
    </row>
    <row r="413" spans="1:3" ht="13.5">
      <c r="A413" s="727" t="s">
        <v>34</v>
      </c>
      <c r="B413" s="726" t="s">
        <v>882</v>
      </c>
      <c r="C413" s="726" t="s">
        <v>881</v>
      </c>
    </row>
    <row r="414" spans="1:3" ht="13.5">
      <c r="A414" s="727" t="s">
        <v>34</v>
      </c>
      <c r="B414" s="726" t="s">
        <v>884</v>
      </c>
      <c r="C414" s="726" t="s">
        <v>883</v>
      </c>
    </row>
    <row r="415" spans="1:3" ht="13.5">
      <c r="A415" s="727" t="s">
        <v>34</v>
      </c>
      <c r="B415" s="726" t="s">
        <v>886</v>
      </c>
      <c r="C415" s="726" t="s">
        <v>885</v>
      </c>
    </row>
    <row r="416" spans="1:3" ht="13.5">
      <c r="A416" s="727" t="s">
        <v>34</v>
      </c>
      <c r="B416" s="726" t="s">
        <v>888</v>
      </c>
      <c r="C416" s="726" t="s">
        <v>887</v>
      </c>
    </row>
    <row r="417" spans="1:3" ht="13.5">
      <c r="A417" s="727" t="s">
        <v>34</v>
      </c>
      <c r="B417" s="726" t="s">
        <v>890</v>
      </c>
      <c r="C417" s="726" t="s">
        <v>889</v>
      </c>
    </row>
    <row r="418" spans="1:3" ht="13.5">
      <c r="A418" s="727" t="s">
        <v>34</v>
      </c>
      <c r="B418" s="726" t="s">
        <v>892</v>
      </c>
      <c r="C418" s="726" t="s">
        <v>891</v>
      </c>
    </row>
    <row r="419" spans="1:3" ht="13.5">
      <c r="A419" s="729" t="s">
        <v>4153</v>
      </c>
      <c r="B419" s="728"/>
      <c r="C419" s="728" t="s">
        <v>4152</v>
      </c>
    </row>
    <row r="420" spans="1:3" ht="13.5">
      <c r="A420" s="727" t="s">
        <v>35</v>
      </c>
      <c r="B420" s="726" t="s">
        <v>894</v>
      </c>
      <c r="C420" s="726" t="s">
        <v>893</v>
      </c>
    </row>
    <row r="421" spans="1:3" ht="13.5">
      <c r="A421" s="727" t="s">
        <v>35</v>
      </c>
      <c r="B421" s="726" t="s">
        <v>896</v>
      </c>
      <c r="C421" s="726" t="s">
        <v>895</v>
      </c>
    </row>
    <row r="422" spans="1:3" ht="13.5">
      <c r="A422" s="727" t="s">
        <v>35</v>
      </c>
      <c r="B422" s="726" t="s">
        <v>898</v>
      </c>
      <c r="C422" s="726" t="s">
        <v>897</v>
      </c>
    </row>
    <row r="423" spans="1:3" ht="13.5">
      <c r="A423" s="727" t="s">
        <v>35</v>
      </c>
      <c r="B423" s="726" t="s">
        <v>900</v>
      </c>
      <c r="C423" s="726" t="s">
        <v>899</v>
      </c>
    </row>
    <row r="424" spans="1:3" ht="13.5">
      <c r="A424" s="727" t="s">
        <v>35</v>
      </c>
      <c r="B424" s="726" t="s">
        <v>902</v>
      </c>
      <c r="C424" s="726" t="s">
        <v>901</v>
      </c>
    </row>
    <row r="425" spans="1:3" ht="13.5">
      <c r="A425" s="727" t="s">
        <v>35</v>
      </c>
      <c r="B425" s="726" t="s">
        <v>904</v>
      </c>
      <c r="C425" s="726" t="s">
        <v>903</v>
      </c>
    </row>
    <row r="426" spans="1:3" ht="13.5">
      <c r="A426" s="727" t="s">
        <v>35</v>
      </c>
      <c r="B426" s="726" t="s">
        <v>906</v>
      </c>
      <c r="C426" s="726" t="s">
        <v>905</v>
      </c>
    </row>
    <row r="427" spans="1:3" ht="13.5">
      <c r="A427" s="727" t="s">
        <v>35</v>
      </c>
      <c r="B427" s="726" t="s">
        <v>908</v>
      </c>
      <c r="C427" s="726" t="s">
        <v>907</v>
      </c>
    </row>
    <row r="428" spans="1:3" ht="13.5">
      <c r="A428" s="727" t="s">
        <v>35</v>
      </c>
      <c r="B428" s="726" t="s">
        <v>910</v>
      </c>
      <c r="C428" s="726" t="s">
        <v>909</v>
      </c>
    </row>
    <row r="429" spans="1:3" ht="13.5">
      <c r="A429" s="727" t="s">
        <v>35</v>
      </c>
      <c r="B429" s="726" t="s">
        <v>912</v>
      </c>
      <c r="C429" s="726" t="s">
        <v>911</v>
      </c>
    </row>
    <row r="430" spans="1:3" ht="13.5">
      <c r="A430" s="727" t="s">
        <v>35</v>
      </c>
      <c r="B430" s="726" t="s">
        <v>914</v>
      </c>
      <c r="C430" s="726" t="s">
        <v>913</v>
      </c>
    </row>
    <row r="431" spans="1:3" ht="13.5">
      <c r="A431" s="727" t="s">
        <v>35</v>
      </c>
      <c r="B431" s="726" t="s">
        <v>916</v>
      </c>
      <c r="C431" s="726" t="s">
        <v>915</v>
      </c>
    </row>
    <row r="432" spans="1:3" ht="13.5">
      <c r="A432" s="727" t="s">
        <v>35</v>
      </c>
      <c r="B432" s="726" t="s">
        <v>918</v>
      </c>
      <c r="C432" s="726" t="s">
        <v>917</v>
      </c>
    </row>
    <row r="433" spans="1:3" ht="13.5">
      <c r="A433" s="727" t="s">
        <v>35</v>
      </c>
      <c r="B433" s="726" t="s">
        <v>920</v>
      </c>
      <c r="C433" s="726" t="s">
        <v>919</v>
      </c>
    </row>
    <row r="434" spans="1:3" ht="13.5">
      <c r="A434" s="727" t="s">
        <v>35</v>
      </c>
      <c r="B434" s="726" t="s">
        <v>922</v>
      </c>
      <c r="C434" s="726" t="s">
        <v>921</v>
      </c>
    </row>
    <row r="435" spans="1:3" ht="13.5">
      <c r="A435" s="727" t="s">
        <v>35</v>
      </c>
      <c r="B435" s="726" t="s">
        <v>924</v>
      </c>
      <c r="C435" s="726" t="s">
        <v>923</v>
      </c>
    </row>
    <row r="436" spans="1:3" ht="13.5">
      <c r="A436" s="727" t="s">
        <v>35</v>
      </c>
      <c r="B436" s="726" t="s">
        <v>926</v>
      </c>
      <c r="C436" s="726" t="s">
        <v>925</v>
      </c>
    </row>
    <row r="437" spans="1:3" ht="13.5">
      <c r="A437" s="727" t="s">
        <v>35</v>
      </c>
      <c r="B437" s="726" t="s">
        <v>928</v>
      </c>
      <c r="C437" s="726" t="s">
        <v>927</v>
      </c>
    </row>
    <row r="438" spans="1:3" ht="13.5">
      <c r="A438" s="727" t="s">
        <v>35</v>
      </c>
      <c r="B438" s="726" t="s">
        <v>930</v>
      </c>
      <c r="C438" s="726" t="s">
        <v>929</v>
      </c>
    </row>
    <row r="439" spans="1:3" ht="13.5">
      <c r="A439" s="727" t="s">
        <v>35</v>
      </c>
      <c r="B439" s="726" t="s">
        <v>932</v>
      </c>
      <c r="C439" s="726" t="s">
        <v>931</v>
      </c>
    </row>
    <row r="440" spans="1:3" ht="13.5">
      <c r="A440" s="727" t="s">
        <v>35</v>
      </c>
      <c r="B440" s="726" t="s">
        <v>934</v>
      </c>
      <c r="C440" s="726" t="s">
        <v>933</v>
      </c>
    </row>
    <row r="441" spans="1:3" ht="13.5">
      <c r="A441" s="727" t="s">
        <v>35</v>
      </c>
      <c r="B441" s="726" t="s">
        <v>936</v>
      </c>
      <c r="C441" s="726" t="s">
        <v>935</v>
      </c>
    </row>
    <row r="442" spans="1:3" ht="13.5">
      <c r="A442" s="727" t="s">
        <v>35</v>
      </c>
      <c r="B442" s="726" t="s">
        <v>938</v>
      </c>
      <c r="C442" s="726" t="s">
        <v>937</v>
      </c>
    </row>
    <row r="443" spans="1:3" ht="13.5">
      <c r="A443" s="727" t="s">
        <v>35</v>
      </c>
      <c r="B443" s="726" t="s">
        <v>940</v>
      </c>
      <c r="C443" s="726" t="s">
        <v>939</v>
      </c>
    </row>
    <row r="444" spans="1:3" ht="13.5">
      <c r="A444" s="727" t="s">
        <v>35</v>
      </c>
      <c r="B444" s="726" t="s">
        <v>942</v>
      </c>
      <c r="C444" s="726" t="s">
        <v>941</v>
      </c>
    </row>
    <row r="445" spans="1:3" ht="13.5">
      <c r="A445" s="727" t="s">
        <v>35</v>
      </c>
      <c r="B445" s="726" t="s">
        <v>944</v>
      </c>
      <c r="C445" s="726" t="s">
        <v>943</v>
      </c>
    </row>
    <row r="446" spans="1:3" ht="13.5">
      <c r="A446" s="727" t="s">
        <v>35</v>
      </c>
      <c r="B446" s="726" t="s">
        <v>946</v>
      </c>
      <c r="C446" s="726" t="s">
        <v>945</v>
      </c>
    </row>
    <row r="447" spans="1:3" ht="13.5">
      <c r="A447" s="727" t="s">
        <v>35</v>
      </c>
      <c r="B447" s="726" t="s">
        <v>948</v>
      </c>
      <c r="C447" s="726" t="s">
        <v>947</v>
      </c>
    </row>
    <row r="448" spans="1:3" ht="13.5">
      <c r="A448" s="727" t="s">
        <v>35</v>
      </c>
      <c r="B448" s="726" t="s">
        <v>950</v>
      </c>
      <c r="C448" s="726" t="s">
        <v>949</v>
      </c>
    </row>
    <row r="449" spans="1:3" ht="13.5">
      <c r="A449" s="727" t="s">
        <v>35</v>
      </c>
      <c r="B449" s="726" t="s">
        <v>952</v>
      </c>
      <c r="C449" s="726" t="s">
        <v>951</v>
      </c>
    </row>
    <row r="450" spans="1:3" ht="13.5">
      <c r="A450" s="727" t="s">
        <v>35</v>
      </c>
      <c r="B450" s="726" t="s">
        <v>954</v>
      </c>
      <c r="C450" s="726" t="s">
        <v>953</v>
      </c>
    </row>
    <row r="451" spans="1:3" ht="13.5">
      <c r="A451" s="727" t="s">
        <v>35</v>
      </c>
      <c r="B451" s="726" t="s">
        <v>956</v>
      </c>
      <c r="C451" s="726" t="s">
        <v>955</v>
      </c>
    </row>
    <row r="452" spans="1:3" ht="13.5">
      <c r="A452" s="727" t="s">
        <v>35</v>
      </c>
      <c r="B452" s="726" t="s">
        <v>958</v>
      </c>
      <c r="C452" s="726" t="s">
        <v>957</v>
      </c>
    </row>
    <row r="453" spans="1:3" ht="13.5">
      <c r="A453" s="727" t="s">
        <v>35</v>
      </c>
      <c r="B453" s="726" t="s">
        <v>960</v>
      </c>
      <c r="C453" s="726" t="s">
        <v>959</v>
      </c>
    </row>
    <row r="454" spans="1:3" ht="13.5">
      <c r="A454" s="727" t="s">
        <v>35</v>
      </c>
      <c r="B454" s="726" t="s">
        <v>962</v>
      </c>
      <c r="C454" s="726" t="s">
        <v>961</v>
      </c>
    </row>
    <row r="455" spans="1:3" ht="13.5">
      <c r="A455" s="727" t="s">
        <v>35</v>
      </c>
      <c r="B455" s="726" t="s">
        <v>964</v>
      </c>
      <c r="C455" s="726" t="s">
        <v>963</v>
      </c>
    </row>
    <row r="456" spans="1:3" ht="13.5">
      <c r="A456" s="727" t="s">
        <v>35</v>
      </c>
      <c r="B456" s="726" t="s">
        <v>966</v>
      </c>
      <c r="C456" s="726" t="s">
        <v>965</v>
      </c>
    </row>
    <row r="457" spans="1:3" ht="13.5">
      <c r="A457" s="727" t="s">
        <v>35</v>
      </c>
      <c r="B457" s="726" t="s">
        <v>968</v>
      </c>
      <c r="C457" s="726" t="s">
        <v>967</v>
      </c>
    </row>
    <row r="458" spans="1:3" ht="13.5">
      <c r="A458" s="727" t="s">
        <v>35</v>
      </c>
      <c r="B458" s="726" t="s">
        <v>970</v>
      </c>
      <c r="C458" s="726" t="s">
        <v>969</v>
      </c>
    </row>
    <row r="459" spans="1:3" ht="13.5">
      <c r="A459" s="727" t="s">
        <v>35</v>
      </c>
      <c r="B459" s="726" t="s">
        <v>972</v>
      </c>
      <c r="C459" s="726" t="s">
        <v>971</v>
      </c>
    </row>
    <row r="460" spans="1:3" ht="13.5">
      <c r="A460" s="727" t="s">
        <v>35</v>
      </c>
      <c r="B460" s="726" t="s">
        <v>974</v>
      </c>
      <c r="C460" s="726" t="s">
        <v>973</v>
      </c>
    </row>
    <row r="461" spans="1:3" ht="13.5">
      <c r="A461" s="727" t="s">
        <v>35</v>
      </c>
      <c r="B461" s="726" t="s">
        <v>976</v>
      </c>
      <c r="C461" s="726" t="s">
        <v>975</v>
      </c>
    </row>
    <row r="462" spans="1:3" ht="13.5">
      <c r="A462" s="727" t="s">
        <v>35</v>
      </c>
      <c r="B462" s="726" t="s">
        <v>978</v>
      </c>
      <c r="C462" s="726" t="s">
        <v>977</v>
      </c>
    </row>
    <row r="463" spans="1:3" ht="13.5">
      <c r="A463" s="727" t="s">
        <v>35</v>
      </c>
      <c r="B463" s="726" t="s">
        <v>980</v>
      </c>
      <c r="C463" s="726" t="s">
        <v>979</v>
      </c>
    </row>
    <row r="464" spans="1:3" ht="13.5">
      <c r="A464" s="729" t="s">
        <v>4151</v>
      </c>
      <c r="B464" s="728"/>
      <c r="C464" s="728" t="s">
        <v>4150</v>
      </c>
    </row>
    <row r="465" spans="1:3" ht="13.5">
      <c r="A465" s="727" t="s">
        <v>36</v>
      </c>
      <c r="B465" s="726" t="s">
        <v>982</v>
      </c>
      <c r="C465" s="726" t="s">
        <v>981</v>
      </c>
    </row>
    <row r="466" spans="1:3" ht="13.5">
      <c r="A466" s="727" t="s">
        <v>36</v>
      </c>
      <c r="B466" s="726" t="s">
        <v>984</v>
      </c>
      <c r="C466" s="726" t="s">
        <v>983</v>
      </c>
    </row>
    <row r="467" spans="1:3" ht="13.5">
      <c r="A467" s="727" t="s">
        <v>36</v>
      </c>
      <c r="B467" s="726" t="s">
        <v>986</v>
      </c>
      <c r="C467" s="726" t="s">
        <v>985</v>
      </c>
    </row>
    <row r="468" spans="1:3" ht="13.5">
      <c r="A468" s="727" t="s">
        <v>36</v>
      </c>
      <c r="B468" s="726" t="s">
        <v>988</v>
      </c>
      <c r="C468" s="726" t="s">
        <v>987</v>
      </c>
    </row>
    <row r="469" spans="1:3" ht="13.5">
      <c r="A469" s="727" t="s">
        <v>36</v>
      </c>
      <c r="B469" s="726" t="s">
        <v>990</v>
      </c>
      <c r="C469" s="726" t="s">
        <v>989</v>
      </c>
    </row>
    <row r="470" spans="1:3" ht="13.5">
      <c r="A470" s="727" t="s">
        <v>36</v>
      </c>
      <c r="B470" s="726" t="s">
        <v>992</v>
      </c>
      <c r="C470" s="726" t="s">
        <v>991</v>
      </c>
    </row>
    <row r="471" spans="1:3" ht="13.5">
      <c r="A471" s="727" t="s">
        <v>36</v>
      </c>
      <c r="B471" s="726" t="s">
        <v>994</v>
      </c>
      <c r="C471" s="726" t="s">
        <v>993</v>
      </c>
    </row>
    <row r="472" spans="1:3" ht="13.5">
      <c r="A472" s="727" t="s">
        <v>36</v>
      </c>
      <c r="B472" s="726" t="s">
        <v>996</v>
      </c>
      <c r="C472" s="726" t="s">
        <v>995</v>
      </c>
    </row>
    <row r="473" spans="1:3" ht="13.5">
      <c r="A473" s="727" t="s">
        <v>36</v>
      </c>
      <c r="B473" s="726" t="s">
        <v>998</v>
      </c>
      <c r="C473" s="726" t="s">
        <v>997</v>
      </c>
    </row>
    <row r="474" spans="1:3" ht="13.5">
      <c r="A474" s="727" t="s">
        <v>36</v>
      </c>
      <c r="B474" s="726" t="s">
        <v>1000</v>
      </c>
      <c r="C474" s="726" t="s">
        <v>999</v>
      </c>
    </row>
    <row r="475" spans="1:3" ht="13.5">
      <c r="A475" s="727" t="s">
        <v>36</v>
      </c>
      <c r="B475" s="726" t="s">
        <v>1002</v>
      </c>
      <c r="C475" s="726" t="s">
        <v>1001</v>
      </c>
    </row>
    <row r="476" spans="1:3" ht="13.5">
      <c r="A476" s="727" t="s">
        <v>36</v>
      </c>
      <c r="B476" s="726" t="s">
        <v>1004</v>
      </c>
      <c r="C476" s="726" t="s">
        <v>1003</v>
      </c>
    </row>
    <row r="477" spans="1:3" ht="13.5">
      <c r="A477" s="727" t="s">
        <v>36</v>
      </c>
      <c r="B477" s="726" t="s">
        <v>1006</v>
      </c>
      <c r="C477" s="726" t="s">
        <v>1005</v>
      </c>
    </row>
    <row r="478" spans="1:3" ht="13.5">
      <c r="A478" s="727" t="s">
        <v>36</v>
      </c>
      <c r="B478" s="726" t="s">
        <v>1008</v>
      </c>
      <c r="C478" s="726" t="s">
        <v>1007</v>
      </c>
    </row>
    <row r="479" spans="1:3" ht="13.5">
      <c r="A479" s="727" t="s">
        <v>36</v>
      </c>
      <c r="B479" s="726" t="s">
        <v>1010</v>
      </c>
      <c r="C479" s="726" t="s">
        <v>1009</v>
      </c>
    </row>
    <row r="480" spans="1:3" ht="13.5">
      <c r="A480" s="727" t="s">
        <v>36</v>
      </c>
      <c r="B480" s="726" t="s">
        <v>1012</v>
      </c>
      <c r="C480" s="726" t="s">
        <v>1011</v>
      </c>
    </row>
    <row r="481" spans="1:3" ht="13.5">
      <c r="A481" s="727" t="s">
        <v>36</v>
      </c>
      <c r="B481" s="726" t="s">
        <v>1015</v>
      </c>
      <c r="C481" s="726" t="s">
        <v>1014</v>
      </c>
    </row>
    <row r="482" spans="1:3" ht="13.5">
      <c r="A482" s="727" t="s">
        <v>36</v>
      </c>
      <c r="B482" s="726" t="s">
        <v>1017</v>
      </c>
      <c r="C482" s="726" t="s">
        <v>1016</v>
      </c>
    </row>
    <row r="483" spans="1:3" ht="13.5">
      <c r="A483" s="727" t="s">
        <v>36</v>
      </c>
      <c r="B483" s="726" t="s">
        <v>1019</v>
      </c>
      <c r="C483" s="726" t="s">
        <v>1018</v>
      </c>
    </row>
    <row r="484" spans="1:3" ht="13.5">
      <c r="A484" s="727" t="s">
        <v>36</v>
      </c>
      <c r="B484" s="726" t="s">
        <v>1021</v>
      </c>
      <c r="C484" s="726" t="s">
        <v>1020</v>
      </c>
    </row>
    <row r="485" spans="1:3" ht="13.5">
      <c r="A485" s="727" t="s">
        <v>36</v>
      </c>
      <c r="B485" s="726" t="s">
        <v>1023</v>
      </c>
      <c r="C485" s="726" t="s">
        <v>1022</v>
      </c>
    </row>
    <row r="486" spans="1:3" ht="13.5">
      <c r="A486" s="727" t="s">
        <v>36</v>
      </c>
      <c r="B486" s="726" t="s">
        <v>1025</v>
      </c>
      <c r="C486" s="726" t="s">
        <v>1024</v>
      </c>
    </row>
    <row r="487" spans="1:3" ht="13.5">
      <c r="A487" s="727" t="s">
        <v>36</v>
      </c>
      <c r="B487" s="726" t="s">
        <v>1027</v>
      </c>
      <c r="C487" s="726" t="s">
        <v>1026</v>
      </c>
    </row>
    <row r="488" spans="1:3" ht="13.5">
      <c r="A488" s="727" t="s">
        <v>36</v>
      </c>
      <c r="B488" s="726" t="s">
        <v>1029</v>
      </c>
      <c r="C488" s="726" t="s">
        <v>1028</v>
      </c>
    </row>
    <row r="489" spans="1:3" ht="13.5">
      <c r="A489" s="727" t="s">
        <v>36</v>
      </c>
      <c r="B489" s="726" t="s">
        <v>1031</v>
      </c>
      <c r="C489" s="726" t="s">
        <v>1030</v>
      </c>
    </row>
    <row r="490" spans="1:3" ht="13.5">
      <c r="A490" s="727" t="s">
        <v>36</v>
      </c>
      <c r="B490" s="726" t="s">
        <v>1033</v>
      </c>
      <c r="C490" s="726" t="s">
        <v>1032</v>
      </c>
    </row>
    <row r="491" spans="1:3" ht="13.5">
      <c r="A491" s="727" t="s">
        <v>36</v>
      </c>
      <c r="B491" s="726" t="s">
        <v>1035</v>
      </c>
      <c r="C491" s="726" t="s">
        <v>1034</v>
      </c>
    </row>
    <row r="492" spans="1:3" ht="13.5">
      <c r="A492" s="727" t="s">
        <v>36</v>
      </c>
      <c r="B492" s="726" t="s">
        <v>1037</v>
      </c>
      <c r="C492" s="726" t="s">
        <v>1036</v>
      </c>
    </row>
    <row r="493" spans="1:3" ht="13.5">
      <c r="A493" s="727" t="s">
        <v>36</v>
      </c>
      <c r="B493" s="726" t="s">
        <v>1039</v>
      </c>
      <c r="C493" s="726" t="s">
        <v>1038</v>
      </c>
    </row>
    <row r="494" spans="1:3" ht="13.5">
      <c r="A494" s="727" t="s">
        <v>36</v>
      </c>
      <c r="B494" s="726" t="s">
        <v>1041</v>
      </c>
      <c r="C494" s="726" t="s">
        <v>1040</v>
      </c>
    </row>
    <row r="495" spans="1:3" ht="13.5">
      <c r="A495" s="729" t="s">
        <v>4149</v>
      </c>
      <c r="B495" s="728"/>
      <c r="C495" s="728" t="s">
        <v>4148</v>
      </c>
    </row>
    <row r="496" spans="1:3" ht="13.5">
      <c r="A496" s="727" t="s">
        <v>37</v>
      </c>
      <c r="B496" s="726" t="s">
        <v>1043</v>
      </c>
      <c r="C496" s="726" t="s">
        <v>1042</v>
      </c>
    </row>
    <row r="497" spans="1:3" ht="13.5">
      <c r="A497" s="727" t="s">
        <v>37</v>
      </c>
      <c r="B497" s="726" t="s">
        <v>1045</v>
      </c>
      <c r="C497" s="726" t="s">
        <v>1044</v>
      </c>
    </row>
    <row r="498" spans="1:3" ht="13.5">
      <c r="A498" s="727" t="s">
        <v>37</v>
      </c>
      <c r="B498" s="726" t="s">
        <v>1047</v>
      </c>
      <c r="C498" s="726" t="s">
        <v>1046</v>
      </c>
    </row>
    <row r="499" spans="1:3" ht="13.5">
      <c r="A499" s="727" t="s">
        <v>37</v>
      </c>
      <c r="B499" s="726" t="s">
        <v>1049</v>
      </c>
      <c r="C499" s="726" t="s">
        <v>1048</v>
      </c>
    </row>
    <row r="500" spans="1:3" ht="13.5">
      <c r="A500" s="727" t="s">
        <v>37</v>
      </c>
      <c r="B500" s="726" t="s">
        <v>1051</v>
      </c>
      <c r="C500" s="726" t="s">
        <v>1050</v>
      </c>
    </row>
    <row r="501" spans="1:3" ht="13.5">
      <c r="A501" s="727" t="s">
        <v>37</v>
      </c>
      <c r="B501" s="726" t="s">
        <v>1053</v>
      </c>
      <c r="C501" s="726" t="s">
        <v>1052</v>
      </c>
    </row>
    <row r="502" spans="1:3" ht="13.5">
      <c r="A502" s="727" t="s">
        <v>37</v>
      </c>
      <c r="B502" s="726" t="s">
        <v>1055</v>
      </c>
      <c r="C502" s="726" t="s">
        <v>1054</v>
      </c>
    </row>
    <row r="503" spans="1:3" ht="13.5">
      <c r="A503" s="727" t="s">
        <v>37</v>
      </c>
      <c r="B503" s="726" t="s">
        <v>1057</v>
      </c>
      <c r="C503" s="726" t="s">
        <v>1056</v>
      </c>
    </row>
    <row r="504" spans="1:3" ht="13.5">
      <c r="A504" s="727" t="s">
        <v>37</v>
      </c>
      <c r="B504" s="726" t="s">
        <v>1059</v>
      </c>
      <c r="C504" s="726" t="s">
        <v>1058</v>
      </c>
    </row>
    <row r="505" spans="1:3" ht="13.5">
      <c r="A505" s="727" t="s">
        <v>37</v>
      </c>
      <c r="B505" s="726" t="s">
        <v>1061</v>
      </c>
      <c r="C505" s="726" t="s">
        <v>1060</v>
      </c>
    </row>
    <row r="506" spans="1:3" ht="13.5">
      <c r="A506" s="727" t="s">
        <v>37</v>
      </c>
      <c r="B506" s="726" t="s">
        <v>1063</v>
      </c>
      <c r="C506" s="726" t="s">
        <v>1062</v>
      </c>
    </row>
    <row r="507" spans="1:3" ht="13.5">
      <c r="A507" s="727" t="s">
        <v>37</v>
      </c>
      <c r="B507" s="726" t="s">
        <v>1065</v>
      </c>
      <c r="C507" s="726" t="s">
        <v>1064</v>
      </c>
    </row>
    <row r="508" spans="1:5" ht="13.5">
      <c r="A508" s="732" t="s">
        <v>37</v>
      </c>
      <c r="B508" s="731" t="s">
        <v>1067</v>
      </c>
      <c r="C508" s="731" t="s">
        <v>1066</v>
      </c>
      <c r="D508" s="734"/>
      <c r="E508" s="733"/>
    </row>
    <row r="509" spans="1:3" ht="13.5">
      <c r="A509" s="727" t="s">
        <v>37</v>
      </c>
      <c r="B509" s="726" t="s">
        <v>1069</v>
      </c>
      <c r="C509" s="726" t="s">
        <v>1068</v>
      </c>
    </row>
    <row r="510" spans="1:3" ht="13.5">
      <c r="A510" s="727" t="s">
        <v>37</v>
      </c>
      <c r="B510" s="726" t="s">
        <v>1071</v>
      </c>
      <c r="C510" s="726" t="s">
        <v>1070</v>
      </c>
    </row>
    <row r="511" spans="1:3" ht="13.5">
      <c r="A511" s="727" t="s">
        <v>37</v>
      </c>
      <c r="B511" s="726" t="s">
        <v>1073</v>
      </c>
      <c r="C511" s="726" t="s">
        <v>1072</v>
      </c>
    </row>
    <row r="512" spans="1:3" ht="13.5">
      <c r="A512" s="727" t="s">
        <v>37</v>
      </c>
      <c r="B512" s="726" t="s">
        <v>1075</v>
      </c>
      <c r="C512" s="726" t="s">
        <v>1074</v>
      </c>
    </row>
    <row r="513" spans="1:3" ht="13.5">
      <c r="A513" s="727" t="s">
        <v>37</v>
      </c>
      <c r="B513" s="726" t="s">
        <v>1077</v>
      </c>
      <c r="C513" s="726" t="s">
        <v>1076</v>
      </c>
    </row>
    <row r="514" spans="1:3" ht="13.5">
      <c r="A514" s="727" t="s">
        <v>37</v>
      </c>
      <c r="B514" s="726" t="s">
        <v>1079</v>
      </c>
      <c r="C514" s="726" t="s">
        <v>1078</v>
      </c>
    </row>
    <row r="515" spans="1:3" ht="13.5">
      <c r="A515" s="727" t="s">
        <v>37</v>
      </c>
      <c r="B515" s="726" t="s">
        <v>1081</v>
      </c>
      <c r="C515" s="726" t="s">
        <v>1080</v>
      </c>
    </row>
    <row r="516" spans="1:3" ht="13.5">
      <c r="A516" s="727" t="s">
        <v>37</v>
      </c>
      <c r="B516" s="726" t="s">
        <v>1083</v>
      </c>
      <c r="C516" s="726" t="s">
        <v>1082</v>
      </c>
    </row>
    <row r="517" spans="1:3" ht="13.5">
      <c r="A517" s="727" t="s">
        <v>37</v>
      </c>
      <c r="B517" s="726" t="s">
        <v>1085</v>
      </c>
      <c r="C517" s="726" t="s">
        <v>1084</v>
      </c>
    </row>
    <row r="518" spans="1:3" ht="13.5">
      <c r="A518" s="727" t="s">
        <v>37</v>
      </c>
      <c r="B518" s="726" t="s">
        <v>1087</v>
      </c>
      <c r="C518" s="726" t="s">
        <v>1086</v>
      </c>
    </row>
    <row r="519" spans="1:3" ht="13.5">
      <c r="A519" s="727" t="s">
        <v>37</v>
      </c>
      <c r="B519" s="726" t="s">
        <v>1089</v>
      </c>
      <c r="C519" s="726" t="s">
        <v>1088</v>
      </c>
    </row>
    <row r="520" spans="1:3" ht="13.5">
      <c r="A520" s="727" t="s">
        <v>37</v>
      </c>
      <c r="B520" s="726" t="s">
        <v>1091</v>
      </c>
      <c r="C520" s="726" t="s">
        <v>1090</v>
      </c>
    </row>
    <row r="521" spans="1:3" ht="13.5">
      <c r="A521" s="727" t="s">
        <v>37</v>
      </c>
      <c r="B521" s="726" t="s">
        <v>1093</v>
      </c>
      <c r="C521" s="726" t="s">
        <v>1092</v>
      </c>
    </row>
    <row r="522" spans="1:3" ht="13.5">
      <c r="A522" s="727" t="s">
        <v>37</v>
      </c>
      <c r="B522" s="726" t="s">
        <v>1095</v>
      </c>
      <c r="C522" s="726" t="s">
        <v>1094</v>
      </c>
    </row>
    <row r="523" spans="1:3" ht="13.5">
      <c r="A523" s="727" t="s">
        <v>37</v>
      </c>
      <c r="B523" s="726" t="s">
        <v>1097</v>
      </c>
      <c r="C523" s="726" t="s">
        <v>1096</v>
      </c>
    </row>
    <row r="524" spans="1:3" ht="13.5">
      <c r="A524" s="727" t="s">
        <v>37</v>
      </c>
      <c r="B524" s="726" t="s">
        <v>1099</v>
      </c>
      <c r="C524" s="726" t="s">
        <v>1098</v>
      </c>
    </row>
    <row r="525" spans="1:3" ht="13.5">
      <c r="A525" s="727" t="s">
        <v>37</v>
      </c>
      <c r="B525" s="726" t="s">
        <v>1101</v>
      </c>
      <c r="C525" s="726" t="s">
        <v>1100</v>
      </c>
    </row>
    <row r="526" spans="1:3" ht="13.5">
      <c r="A526" s="727" t="s">
        <v>37</v>
      </c>
      <c r="B526" s="726" t="s">
        <v>840</v>
      </c>
      <c r="C526" s="726" t="s">
        <v>1102</v>
      </c>
    </row>
    <row r="527" spans="1:3" ht="13.5">
      <c r="A527" s="727" t="s">
        <v>37</v>
      </c>
      <c r="B527" s="726" t="s">
        <v>1104</v>
      </c>
      <c r="C527" s="726" t="s">
        <v>1103</v>
      </c>
    </row>
    <row r="528" spans="1:3" ht="13.5">
      <c r="A528" s="727" t="s">
        <v>37</v>
      </c>
      <c r="B528" s="726" t="s">
        <v>1106</v>
      </c>
      <c r="C528" s="726" t="s">
        <v>1105</v>
      </c>
    </row>
    <row r="529" spans="1:3" ht="13.5">
      <c r="A529" s="727" t="s">
        <v>37</v>
      </c>
      <c r="B529" s="726" t="s">
        <v>1108</v>
      </c>
      <c r="C529" s="726" t="s">
        <v>1107</v>
      </c>
    </row>
    <row r="530" spans="1:3" ht="13.5">
      <c r="A530" s="727" t="s">
        <v>37</v>
      </c>
      <c r="B530" s="726" t="s">
        <v>1110</v>
      </c>
      <c r="C530" s="726" t="s">
        <v>1109</v>
      </c>
    </row>
    <row r="531" spans="1:3" ht="13.5">
      <c r="A531" s="727" t="s">
        <v>37</v>
      </c>
      <c r="B531" s="726" t="s">
        <v>1112</v>
      </c>
      <c r="C531" s="726" t="s">
        <v>1111</v>
      </c>
    </row>
    <row r="532" spans="1:3" ht="13.5">
      <c r="A532" s="727" t="s">
        <v>37</v>
      </c>
      <c r="B532" s="726" t="s">
        <v>1114</v>
      </c>
      <c r="C532" s="726" t="s">
        <v>1113</v>
      </c>
    </row>
    <row r="533" spans="1:3" ht="13.5">
      <c r="A533" s="727" t="s">
        <v>37</v>
      </c>
      <c r="B533" s="726" t="s">
        <v>1116</v>
      </c>
      <c r="C533" s="726" t="s">
        <v>1115</v>
      </c>
    </row>
    <row r="534" spans="1:3" ht="13.5">
      <c r="A534" s="729" t="s">
        <v>4147</v>
      </c>
      <c r="B534" s="728"/>
      <c r="C534" s="728" t="s">
        <v>4146</v>
      </c>
    </row>
    <row r="535" spans="1:3" ht="13.5">
      <c r="A535" s="727" t="s">
        <v>38</v>
      </c>
      <c r="B535" s="726" t="s">
        <v>1118</v>
      </c>
      <c r="C535" s="726" t="s">
        <v>1117</v>
      </c>
    </row>
    <row r="536" spans="1:3" ht="13.5">
      <c r="A536" s="727" t="s">
        <v>38</v>
      </c>
      <c r="B536" s="726" t="s">
        <v>1120</v>
      </c>
      <c r="C536" s="726" t="s">
        <v>1119</v>
      </c>
    </row>
    <row r="537" spans="1:3" ht="13.5">
      <c r="A537" s="727" t="s">
        <v>38</v>
      </c>
      <c r="B537" s="726" t="s">
        <v>1122</v>
      </c>
      <c r="C537" s="726" t="s">
        <v>1121</v>
      </c>
    </row>
    <row r="538" spans="1:3" ht="13.5">
      <c r="A538" s="727" t="s">
        <v>38</v>
      </c>
      <c r="B538" s="726" t="s">
        <v>1124</v>
      </c>
      <c r="C538" s="726" t="s">
        <v>1123</v>
      </c>
    </row>
    <row r="539" spans="1:3" ht="13.5">
      <c r="A539" s="727" t="s">
        <v>38</v>
      </c>
      <c r="B539" s="726" t="s">
        <v>1126</v>
      </c>
      <c r="C539" s="726" t="s">
        <v>1125</v>
      </c>
    </row>
    <row r="540" spans="1:3" ht="13.5">
      <c r="A540" s="727" t="s">
        <v>38</v>
      </c>
      <c r="B540" s="726" t="s">
        <v>1128</v>
      </c>
      <c r="C540" s="726" t="s">
        <v>1127</v>
      </c>
    </row>
    <row r="541" spans="1:3" ht="13.5">
      <c r="A541" s="727" t="s">
        <v>38</v>
      </c>
      <c r="B541" s="726" t="s">
        <v>1130</v>
      </c>
      <c r="C541" s="726" t="s">
        <v>1129</v>
      </c>
    </row>
    <row r="542" spans="1:3" ht="13.5">
      <c r="A542" s="727" t="s">
        <v>38</v>
      </c>
      <c r="B542" s="726" t="s">
        <v>1132</v>
      </c>
      <c r="C542" s="726" t="s">
        <v>1131</v>
      </c>
    </row>
    <row r="543" spans="1:3" ht="13.5">
      <c r="A543" s="727" t="s">
        <v>38</v>
      </c>
      <c r="B543" s="726" t="s">
        <v>1134</v>
      </c>
      <c r="C543" s="726" t="s">
        <v>1133</v>
      </c>
    </row>
    <row r="544" spans="1:3" ht="13.5">
      <c r="A544" s="727" t="s">
        <v>38</v>
      </c>
      <c r="B544" s="726" t="s">
        <v>1136</v>
      </c>
      <c r="C544" s="726" t="s">
        <v>1135</v>
      </c>
    </row>
    <row r="545" spans="1:3" ht="13.5">
      <c r="A545" s="727" t="s">
        <v>38</v>
      </c>
      <c r="B545" s="726" t="s">
        <v>1138</v>
      </c>
      <c r="C545" s="726" t="s">
        <v>1137</v>
      </c>
    </row>
    <row r="546" spans="1:3" ht="13.5">
      <c r="A546" s="727" t="s">
        <v>38</v>
      </c>
      <c r="B546" s="726" t="s">
        <v>1140</v>
      </c>
      <c r="C546" s="726" t="s">
        <v>1139</v>
      </c>
    </row>
    <row r="547" spans="1:3" ht="13.5">
      <c r="A547" s="727" t="s">
        <v>38</v>
      </c>
      <c r="B547" s="726" t="s">
        <v>1142</v>
      </c>
      <c r="C547" s="726" t="s">
        <v>1141</v>
      </c>
    </row>
    <row r="548" spans="1:3" ht="13.5">
      <c r="A548" s="727" t="s">
        <v>38</v>
      </c>
      <c r="B548" s="726" t="s">
        <v>1144</v>
      </c>
      <c r="C548" s="726" t="s">
        <v>1143</v>
      </c>
    </row>
    <row r="549" spans="1:3" ht="13.5">
      <c r="A549" s="727" t="s">
        <v>38</v>
      </c>
      <c r="B549" s="726" t="s">
        <v>1146</v>
      </c>
      <c r="C549" s="726" t="s">
        <v>1145</v>
      </c>
    </row>
    <row r="550" spans="1:3" ht="13.5">
      <c r="A550" s="727" t="s">
        <v>38</v>
      </c>
      <c r="B550" s="726" t="s">
        <v>1148</v>
      </c>
      <c r="C550" s="726" t="s">
        <v>1147</v>
      </c>
    </row>
    <row r="551" spans="1:3" ht="13.5">
      <c r="A551" s="727" t="s">
        <v>38</v>
      </c>
      <c r="B551" s="726" t="s">
        <v>1150</v>
      </c>
      <c r="C551" s="726" t="s">
        <v>1149</v>
      </c>
    </row>
    <row r="552" spans="1:3" ht="13.5">
      <c r="A552" s="727" t="s">
        <v>38</v>
      </c>
      <c r="B552" s="726" t="s">
        <v>1152</v>
      </c>
      <c r="C552" s="726" t="s">
        <v>1151</v>
      </c>
    </row>
    <row r="553" spans="1:3" ht="13.5">
      <c r="A553" s="727" t="s">
        <v>38</v>
      </c>
      <c r="B553" s="726" t="s">
        <v>1154</v>
      </c>
      <c r="C553" s="726" t="s">
        <v>1153</v>
      </c>
    </row>
    <row r="554" spans="1:3" ht="13.5">
      <c r="A554" s="727" t="s">
        <v>38</v>
      </c>
      <c r="B554" s="726" t="s">
        <v>1156</v>
      </c>
      <c r="C554" s="726" t="s">
        <v>1155</v>
      </c>
    </row>
    <row r="555" spans="1:3" ht="13.5">
      <c r="A555" s="727" t="s">
        <v>38</v>
      </c>
      <c r="B555" s="726" t="s">
        <v>1158</v>
      </c>
      <c r="C555" s="726" t="s">
        <v>1157</v>
      </c>
    </row>
    <row r="556" spans="1:3" ht="13.5">
      <c r="A556" s="727" t="s">
        <v>38</v>
      </c>
      <c r="B556" s="726" t="s">
        <v>1160</v>
      </c>
      <c r="C556" s="726" t="s">
        <v>1159</v>
      </c>
    </row>
    <row r="557" spans="1:3" ht="13.5">
      <c r="A557" s="727" t="s">
        <v>38</v>
      </c>
      <c r="B557" s="726" t="s">
        <v>1162</v>
      </c>
      <c r="C557" s="726" t="s">
        <v>1161</v>
      </c>
    </row>
    <row r="558" spans="1:3" ht="13.5">
      <c r="A558" s="727" t="s">
        <v>38</v>
      </c>
      <c r="B558" s="726" t="s">
        <v>1164</v>
      </c>
      <c r="C558" s="726" t="s">
        <v>1163</v>
      </c>
    </row>
    <row r="559" spans="1:3" ht="13.5">
      <c r="A559" s="727" t="s">
        <v>38</v>
      </c>
      <c r="B559" s="726" t="s">
        <v>1166</v>
      </c>
      <c r="C559" s="726" t="s">
        <v>1165</v>
      </c>
    </row>
    <row r="560" spans="1:3" ht="13.5">
      <c r="A560" s="727" t="s">
        <v>38</v>
      </c>
      <c r="B560" s="726" t="s">
        <v>1168</v>
      </c>
      <c r="C560" s="726" t="s">
        <v>1167</v>
      </c>
    </row>
    <row r="561" spans="1:3" ht="13.5">
      <c r="A561" s="727" t="s">
        <v>38</v>
      </c>
      <c r="B561" s="726" t="s">
        <v>1170</v>
      </c>
      <c r="C561" s="726" t="s">
        <v>1169</v>
      </c>
    </row>
    <row r="562" spans="1:3" ht="13.5">
      <c r="A562" s="727" t="s">
        <v>38</v>
      </c>
      <c r="B562" s="726" t="s">
        <v>1172</v>
      </c>
      <c r="C562" s="726" t="s">
        <v>1171</v>
      </c>
    </row>
    <row r="563" spans="1:3" ht="13.5">
      <c r="A563" s="727" t="s">
        <v>38</v>
      </c>
      <c r="B563" s="726" t="s">
        <v>1174</v>
      </c>
      <c r="C563" s="726" t="s">
        <v>1173</v>
      </c>
    </row>
    <row r="564" spans="1:3" ht="13.5">
      <c r="A564" s="727" t="s">
        <v>38</v>
      </c>
      <c r="B564" s="726" t="s">
        <v>1176</v>
      </c>
      <c r="C564" s="726" t="s">
        <v>1175</v>
      </c>
    </row>
    <row r="565" spans="1:3" ht="13.5">
      <c r="A565" s="727" t="s">
        <v>38</v>
      </c>
      <c r="B565" s="726" t="s">
        <v>1178</v>
      </c>
      <c r="C565" s="726" t="s">
        <v>1177</v>
      </c>
    </row>
    <row r="566" spans="1:3" ht="13.5">
      <c r="A566" s="727" t="s">
        <v>38</v>
      </c>
      <c r="B566" s="726" t="s">
        <v>1180</v>
      </c>
      <c r="C566" s="726" t="s">
        <v>1179</v>
      </c>
    </row>
    <row r="567" spans="1:3" ht="13.5">
      <c r="A567" s="727" t="s">
        <v>38</v>
      </c>
      <c r="B567" s="726" t="s">
        <v>1182</v>
      </c>
      <c r="C567" s="726" t="s">
        <v>1181</v>
      </c>
    </row>
    <row r="568" spans="1:3" ht="13.5">
      <c r="A568" s="727" t="s">
        <v>38</v>
      </c>
      <c r="B568" s="726" t="s">
        <v>1184</v>
      </c>
      <c r="C568" s="726" t="s">
        <v>1183</v>
      </c>
    </row>
    <row r="569" spans="1:3" ht="13.5">
      <c r="A569" s="727" t="s">
        <v>38</v>
      </c>
      <c r="B569" s="726" t="s">
        <v>1186</v>
      </c>
      <c r="C569" s="726" t="s">
        <v>1185</v>
      </c>
    </row>
    <row r="570" spans="1:3" ht="13.5">
      <c r="A570" s="727" t="s">
        <v>38</v>
      </c>
      <c r="B570" s="726" t="s">
        <v>1188</v>
      </c>
      <c r="C570" s="726" t="s">
        <v>1187</v>
      </c>
    </row>
    <row r="571" spans="1:3" ht="13.5">
      <c r="A571" s="727" t="s">
        <v>38</v>
      </c>
      <c r="B571" s="726" t="s">
        <v>1190</v>
      </c>
      <c r="C571" s="726" t="s">
        <v>1189</v>
      </c>
    </row>
    <row r="572" spans="1:3" ht="13.5">
      <c r="A572" s="727" t="s">
        <v>38</v>
      </c>
      <c r="B572" s="726" t="s">
        <v>1192</v>
      </c>
      <c r="C572" s="726" t="s">
        <v>1191</v>
      </c>
    </row>
    <row r="573" spans="1:3" ht="13.5">
      <c r="A573" s="727" t="s">
        <v>38</v>
      </c>
      <c r="B573" s="726" t="s">
        <v>1194</v>
      </c>
      <c r="C573" s="726" t="s">
        <v>1193</v>
      </c>
    </row>
    <row r="574" spans="1:3" ht="13.5">
      <c r="A574" s="727" t="s">
        <v>38</v>
      </c>
      <c r="B574" s="726" t="s">
        <v>1196</v>
      </c>
      <c r="C574" s="726" t="s">
        <v>1195</v>
      </c>
    </row>
    <row r="575" spans="1:3" ht="13.5">
      <c r="A575" s="727" t="s">
        <v>38</v>
      </c>
      <c r="B575" s="726" t="s">
        <v>1198</v>
      </c>
      <c r="C575" s="726" t="s">
        <v>1197</v>
      </c>
    </row>
    <row r="576" spans="1:3" ht="13.5">
      <c r="A576" s="727" t="s">
        <v>38</v>
      </c>
      <c r="B576" s="726" t="s">
        <v>1200</v>
      </c>
      <c r="C576" s="726" t="s">
        <v>1199</v>
      </c>
    </row>
    <row r="577" spans="1:3" ht="13.5">
      <c r="A577" s="727" t="s">
        <v>38</v>
      </c>
      <c r="B577" s="726" t="s">
        <v>1202</v>
      </c>
      <c r="C577" s="726" t="s">
        <v>1201</v>
      </c>
    </row>
    <row r="578" spans="1:3" ht="13.5">
      <c r="A578" s="727" t="s">
        <v>38</v>
      </c>
      <c r="B578" s="726" t="s">
        <v>1204</v>
      </c>
      <c r="C578" s="726" t="s">
        <v>1203</v>
      </c>
    </row>
    <row r="579" spans="1:3" ht="13.5">
      <c r="A579" s="727" t="s">
        <v>38</v>
      </c>
      <c r="B579" s="726" t="s">
        <v>1206</v>
      </c>
      <c r="C579" s="726" t="s">
        <v>1205</v>
      </c>
    </row>
    <row r="580" spans="1:3" ht="13.5">
      <c r="A580" s="727" t="s">
        <v>38</v>
      </c>
      <c r="B580" s="726" t="s">
        <v>1208</v>
      </c>
      <c r="C580" s="726" t="s">
        <v>1207</v>
      </c>
    </row>
    <row r="581" spans="1:3" ht="13.5">
      <c r="A581" s="727" t="s">
        <v>38</v>
      </c>
      <c r="B581" s="726" t="s">
        <v>1210</v>
      </c>
      <c r="C581" s="726" t="s">
        <v>1209</v>
      </c>
    </row>
    <row r="582" spans="1:3" ht="13.5">
      <c r="A582" s="727" t="s">
        <v>38</v>
      </c>
      <c r="B582" s="726" t="s">
        <v>1212</v>
      </c>
      <c r="C582" s="726" t="s">
        <v>1211</v>
      </c>
    </row>
    <row r="583" spans="1:3" ht="13.5">
      <c r="A583" s="727" t="s">
        <v>38</v>
      </c>
      <c r="B583" s="726" t="s">
        <v>1214</v>
      </c>
      <c r="C583" s="726" t="s">
        <v>1213</v>
      </c>
    </row>
    <row r="584" spans="1:3" ht="13.5">
      <c r="A584" s="727" t="s">
        <v>38</v>
      </c>
      <c r="B584" s="726" t="s">
        <v>1216</v>
      </c>
      <c r="C584" s="726" t="s">
        <v>1215</v>
      </c>
    </row>
    <row r="585" spans="1:3" ht="13.5">
      <c r="A585" s="727" t="s">
        <v>38</v>
      </c>
      <c r="B585" s="726" t="s">
        <v>1218</v>
      </c>
      <c r="C585" s="726" t="s">
        <v>1217</v>
      </c>
    </row>
    <row r="586" spans="1:3" ht="13.5">
      <c r="A586" s="727" t="s">
        <v>38</v>
      </c>
      <c r="B586" s="726" t="s">
        <v>1220</v>
      </c>
      <c r="C586" s="726" t="s">
        <v>1219</v>
      </c>
    </row>
    <row r="587" spans="1:3" ht="13.5">
      <c r="A587" s="727" t="s">
        <v>38</v>
      </c>
      <c r="B587" s="726" t="s">
        <v>1222</v>
      </c>
      <c r="C587" s="726" t="s">
        <v>1221</v>
      </c>
    </row>
    <row r="588" spans="1:3" ht="13.5">
      <c r="A588" s="727" t="s">
        <v>38</v>
      </c>
      <c r="B588" s="726" t="s">
        <v>1224</v>
      </c>
      <c r="C588" s="726" t="s">
        <v>1223</v>
      </c>
    </row>
    <row r="589" spans="1:3" ht="13.5">
      <c r="A589" s="727" t="s">
        <v>38</v>
      </c>
      <c r="B589" s="726" t="s">
        <v>1226</v>
      </c>
      <c r="C589" s="726" t="s">
        <v>1225</v>
      </c>
    </row>
    <row r="590" spans="1:3" ht="13.5">
      <c r="A590" s="727" t="s">
        <v>38</v>
      </c>
      <c r="B590" s="726" t="s">
        <v>1228</v>
      </c>
      <c r="C590" s="726" t="s">
        <v>1227</v>
      </c>
    </row>
    <row r="591" spans="1:3" ht="13.5">
      <c r="A591" s="727" t="s">
        <v>38</v>
      </c>
      <c r="B591" s="726" t="s">
        <v>650</v>
      </c>
      <c r="C591" s="726" t="s">
        <v>1229</v>
      </c>
    </row>
    <row r="592" spans="1:3" ht="13.5">
      <c r="A592" s="727" t="s">
        <v>38</v>
      </c>
      <c r="B592" s="726" t="s">
        <v>1231</v>
      </c>
      <c r="C592" s="726" t="s">
        <v>1230</v>
      </c>
    </row>
    <row r="593" spans="1:3" ht="13.5">
      <c r="A593" s="727" t="s">
        <v>38</v>
      </c>
      <c r="B593" s="726" t="s">
        <v>1233</v>
      </c>
      <c r="C593" s="726" t="s">
        <v>1232</v>
      </c>
    </row>
    <row r="594" spans="1:3" ht="13.5">
      <c r="A594" s="727" t="s">
        <v>38</v>
      </c>
      <c r="B594" s="726" t="s">
        <v>1235</v>
      </c>
      <c r="C594" s="726" t="s">
        <v>1234</v>
      </c>
    </row>
    <row r="595" spans="1:3" ht="13.5">
      <c r="A595" s="727" t="s">
        <v>38</v>
      </c>
      <c r="B595" s="726" t="s">
        <v>1237</v>
      </c>
      <c r="C595" s="726" t="s">
        <v>1236</v>
      </c>
    </row>
    <row r="596" spans="1:3" ht="13.5">
      <c r="A596" s="727" t="s">
        <v>38</v>
      </c>
      <c r="B596" s="726" t="s">
        <v>1239</v>
      </c>
      <c r="C596" s="726" t="s">
        <v>1238</v>
      </c>
    </row>
    <row r="597" spans="1:3" ht="13.5">
      <c r="A597" s="727" t="s">
        <v>38</v>
      </c>
      <c r="B597" s="726" t="s">
        <v>1241</v>
      </c>
      <c r="C597" s="726" t="s">
        <v>1240</v>
      </c>
    </row>
    <row r="598" spans="1:3" ht="13.5">
      <c r="A598" s="727" t="s">
        <v>38</v>
      </c>
      <c r="B598" s="726" t="s">
        <v>1243</v>
      </c>
      <c r="C598" s="726" t="s">
        <v>1242</v>
      </c>
    </row>
    <row r="599" spans="1:3" ht="13.5">
      <c r="A599" s="727" t="s">
        <v>38</v>
      </c>
      <c r="B599" s="726" t="s">
        <v>1245</v>
      </c>
      <c r="C599" s="726" t="s">
        <v>1244</v>
      </c>
    </row>
    <row r="600" spans="1:3" ht="13.5">
      <c r="A600" s="727" t="s">
        <v>38</v>
      </c>
      <c r="B600" s="726" t="s">
        <v>1247</v>
      </c>
      <c r="C600" s="726" t="s">
        <v>1246</v>
      </c>
    </row>
    <row r="601" spans="1:3" ht="13.5">
      <c r="A601" s="727" t="s">
        <v>38</v>
      </c>
      <c r="B601" s="726" t="s">
        <v>1249</v>
      </c>
      <c r="C601" s="726" t="s">
        <v>1248</v>
      </c>
    </row>
    <row r="602" spans="1:3" ht="13.5">
      <c r="A602" s="727" t="s">
        <v>38</v>
      </c>
      <c r="B602" s="726" t="s">
        <v>1251</v>
      </c>
      <c r="C602" s="726" t="s">
        <v>1250</v>
      </c>
    </row>
    <row r="603" spans="1:3" ht="13.5">
      <c r="A603" s="727" t="s">
        <v>38</v>
      </c>
      <c r="B603" s="726" t="s">
        <v>1253</v>
      </c>
      <c r="C603" s="726" t="s">
        <v>1252</v>
      </c>
    </row>
    <row r="604" spans="1:3" ht="13.5">
      <c r="A604" s="727" t="s">
        <v>38</v>
      </c>
      <c r="B604" s="726" t="s">
        <v>1255</v>
      </c>
      <c r="C604" s="726" t="s">
        <v>1254</v>
      </c>
    </row>
    <row r="605" spans="1:3" ht="13.5">
      <c r="A605" s="729" t="s">
        <v>4145</v>
      </c>
      <c r="B605" s="728"/>
      <c r="C605" s="728" t="s">
        <v>4144</v>
      </c>
    </row>
    <row r="606" spans="1:3" ht="13.5">
      <c r="A606" s="727" t="s">
        <v>39</v>
      </c>
      <c r="B606" s="726" t="s">
        <v>1257</v>
      </c>
      <c r="C606" s="726" t="s">
        <v>1256</v>
      </c>
    </row>
    <row r="607" spans="1:3" ht="13.5">
      <c r="A607" s="727" t="s">
        <v>39</v>
      </c>
      <c r="B607" s="726" t="s">
        <v>1259</v>
      </c>
      <c r="C607" s="726" t="s">
        <v>1258</v>
      </c>
    </row>
    <row r="608" spans="1:3" ht="13.5">
      <c r="A608" s="727" t="s">
        <v>39</v>
      </c>
      <c r="B608" s="726" t="s">
        <v>1261</v>
      </c>
      <c r="C608" s="726" t="s">
        <v>1260</v>
      </c>
    </row>
    <row r="609" spans="1:3" ht="13.5">
      <c r="A609" s="727" t="s">
        <v>39</v>
      </c>
      <c r="B609" s="726" t="s">
        <v>1263</v>
      </c>
      <c r="C609" s="726" t="s">
        <v>1262</v>
      </c>
    </row>
    <row r="610" spans="1:3" ht="13.5">
      <c r="A610" s="727" t="s">
        <v>39</v>
      </c>
      <c r="B610" s="726" t="s">
        <v>1265</v>
      </c>
      <c r="C610" s="726" t="s">
        <v>1264</v>
      </c>
    </row>
    <row r="611" spans="1:3" ht="13.5">
      <c r="A611" s="727" t="s">
        <v>39</v>
      </c>
      <c r="B611" s="726" t="s">
        <v>1267</v>
      </c>
      <c r="C611" s="726" t="s">
        <v>1266</v>
      </c>
    </row>
    <row r="612" spans="1:3" ht="13.5">
      <c r="A612" s="727" t="s">
        <v>39</v>
      </c>
      <c r="B612" s="726" t="s">
        <v>1269</v>
      </c>
      <c r="C612" s="726" t="s">
        <v>1268</v>
      </c>
    </row>
    <row r="613" spans="1:3" ht="13.5">
      <c r="A613" s="727" t="s">
        <v>39</v>
      </c>
      <c r="B613" s="726" t="s">
        <v>1271</v>
      </c>
      <c r="C613" s="726" t="s">
        <v>1270</v>
      </c>
    </row>
    <row r="614" spans="1:3" ht="13.5">
      <c r="A614" s="727" t="s">
        <v>39</v>
      </c>
      <c r="B614" s="726" t="s">
        <v>1273</v>
      </c>
      <c r="C614" s="726" t="s">
        <v>1272</v>
      </c>
    </row>
    <row r="615" spans="1:3" ht="13.5">
      <c r="A615" s="727" t="s">
        <v>39</v>
      </c>
      <c r="B615" s="726" t="s">
        <v>1275</v>
      </c>
      <c r="C615" s="726" t="s">
        <v>1274</v>
      </c>
    </row>
    <row r="616" spans="1:3" ht="13.5">
      <c r="A616" s="727" t="s">
        <v>39</v>
      </c>
      <c r="B616" s="726" t="s">
        <v>1277</v>
      </c>
      <c r="C616" s="726" t="s">
        <v>1276</v>
      </c>
    </row>
    <row r="617" spans="1:3" ht="13.5">
      <c r="A617" s="727" t="s">
        <v>39</v>
      </c>
      <c r="B617" s="726" t="s">
        <v>1279</v>
      </c>
      <c r="C617" s="726" t="s">
        <v>1278</v>
      </c>
    </row>
    <row r="618" spans="1:3" ht="13.5">
      <c r="A618" s="727" t="s">
        <v>39</v>
      </c>
      <c r="B618" s="726" t="s">
        <v>1281</v>
      </c>
      <c r="C618" s="726" t="s">
        <v>1280</v>
      </c>
    </row>
    <row r="619" spans="1:3" ht="13.5">
      <c r="A619" s="727" t="s">
        <v>39</v>
      </c>
      <c r="B619" s="726" t="s">
        <v>1283</v>
      </c>
      <c r="C619" s="726" t="s">
        <v>1282</v>
      </c>
    </row>
    <row r="620" spans="1:3" ht="13.5">
      <c r="A620" s="727" t="s">
        <v>39</v>
      </c>
      <c r="B620" s="726" t="s">
        <v>1285</v>
      </c>
      <c r="C620" s="726" t="s">
        <v>1284</v>
      </c>
    </row>
    <row r="621" spans="1:3" ht="13.5">
      <c r="A621" s="727" t="s">
        <v>39</v>
      </c>
      <c r="B621" s="726" t="s">
        <v>1287</v>
      </c>
      <c r="C621" s="726" t="s">
        <v>1286</v>
      </c>
    </row>
    <row r="622" spans="1:3" ht="13.5">
      <c r="A622" s="727" t="s">
        <v>39</v>
      </c>
      <c r="B622" s="726" t="s">
        <v>1289</v>
      </c>
      <c r="C622" s="726" t="s">
        <v>1288</v>
      </c>
    </row>
    <row r="623" spans="1:3" ht="13.5">
      <c r="A623" s="727" t="s">
        <v>39</v>
      </c>
      <c r="B623" s="726" t="s">
        <v>1291</v>
      </c>
      <c r="C623" s="726" t="s">
        <v>1290</v>
      </c>
    </row>
    <row r="624" spans="1:3" ht="13.5">
      <c r="A624" s="727" t="s">
        <v>39</v>
      </c>
      <c r="B624" s="726" t="s">
        <v>1293</v>
      </c>
      <c r="C624" s="726" t="s">
        <v>1292</v>
      </c>
    </row>
    <row r="625" spans="1:3" ht="13.5">
      <c r="A625" s="727" t="s">
        <v>39</v>
      </c>
      <c r="B625" s="726" t="s">
        <v>1295</v>
      </c>
      <c r="C625" s="726" t="s">
        <v>1294</v>
      </c>
    </row>
    <row r="626" spans="1:3" ht="13.5">
      <c r="A626" s="727" t="s">
        <v>39</v>
      </c>
      <c r="B626" s="726" t="s">
        <v>1297</v>
      </c>
      <c r="C626" s="726" t="s">
        <v>1296</v>
      </c>
    </row>
    <row r="627" spans="1:3" ht="13.5">
      <c r="A627" s="727" t="s">
        <v>39</v>
      </c>
      <c r="B627" s="726" t="s">
        <v>1299</v>
      </c>
      <c r="C627" s="726" t="s">
        <v>1298</v>
      </c>
    </row>
    <row r="628" spans="1:3" ht="13.5">
      <c r="A628" s="727" t="s">
        <v>39</v>
      </c>
      <c r="B628" s="726" t="s">
        <v>1301</v>
      </c>
      <c r="C628" s="726" t="s">
        <v>1300</v>
      </c>
    </row>
    <row r="629" spans="1:3" ht="13.5">
      <c r="A629" s="727" t="s">
        <v>39</v>
      </c>
      <c r="B629" s="726" t="s">
        <v>1303</v>
      </c>
      <c r="C629" s="726" t="s">
        <v>1302</v>
      </c>
    </row>
    <row r="630" spans="1:3" ht="13.5">
      <c r="A630" s="727" t="s">
        <v>39</v>
      </c>
      <c r="B630" s="726" t="s">
        <v>1305</v>
      </c>
      <c r="C630" s="726" t="s">
        <v>1304</v>
      </c>
    </row>
    <row r="631" spans="1:3" ht="13.5">
      <c r="A631" s="727" t="s">
        <v>39</v>
      </c>
      <c r="B631" s="726" t="s">
        <v>1307</v>
      </c>
      <c r="C631" s="726" t="s">
        <v>1306</v>
      </c>
    </row>
    <row r="632" spans="1:3" ht="13.5">
      <c r="A632" s="727" t="s">
        <v>39</v>
      </c>
      <c r="B632" s="726" t="s">
        <v>1309</v>
      </c>
      <c r="C632" s="726" t="s">
        <v>1308</v>
      </c>
    </row>
    <row r="633" spans="1:3" ht="13.5">
      <c r="A633" s="727" t="s">
        <v>39</v>
      </c>
      <c r="B633" s="726" t="s">
        <v>1311</v>
      </c>
      <c r="C633" s="726" t="s">
        <v>1310</v>
      </c>
    </row>
    <row r="634" spans="1:3" ht="13.5">
      <c r="A634" s="727" t="s">
        <v>39</v>
      </c>
      <c r="B634" s="726" t="s">
        <v>1313</v>
      </c>
      <c r="C634" s="726" t="s">
        <v>1312</v>
      </c>
    </row>
    <row r="635" spans="1:3" ht="13.5">
      <c r="A635" s="727" t="s">
        <v>39</v>
      </c>
      <c r="B635" s="726" t="s">
        <v>1315</v>
      </c>
      <c r="C635" s="726" t="s">
        <v>1314</v>
      </c>
    </row>
    <row r="636" spans="1:3" ht="13.5">
      <c r="A636" s="727" t="s">
        <v>39</v>
      </c>
      <c r="B636" s="726" t="s">
        <v>1317</v>
      </c>
      <c r="C636" s="726" t="s">
        <v>1316</v>
      </c>
    </row>
    <row r="637" spans="1:3" ht="13.5">
      <c r="A637" s="727" t="s">
        <v>39</v>
      </c>
      <c r="B637" s="726" t="s">
        <v>1319</v>
      </c>
      <c r="C637" s="726" t="s">
        <v>1318</v>
      </c>
    </row>
    <row r="638" spans="1:3" ht="13.5">
      <c r="A638" s="727" t="s">
        <v>39</v>
      </c>
      <c r="B638" s="726" t="s">
        <v>1321</v>
      </c>
      <c r="C638" s="726" t="s">
        <v>1320</v>
      </c>
    </row>
    <row r="639" spans="1:3" ht="13.5">
      <c r="A639" s="727" t="s">
        <v>39</v>
      </c>
      <c r="B639" s="726" t="s">
        <v>1323</v>
      </c>
      <c r="C639" s="726" t="s">
        <v>1322</v>
      </c>
    </row>
    <row r="640" spans="1:3" ht="13.5">
      <c r="A640" s="727" t="s">
        <v>39</v>
      </c>
      <c r="B640" s="726" t="s">
        <v>1325</v>
      </c>
      <c r="C640" s="726" t="s">
        <v>1324</v>
      </c>
    </row>
    <row r="641" spans="1:3" ht="13.5">
      <c r="A641" s="727" t="s">
        <v>39</v>
      </c>
      <c r="B641" s="726" t="s">
        <v>1327</v>
      </c>
      <c r="C641" s="726" t="s">
        <v>1326</v>
      </c>
    </row>
    <row r="642" spans="1:3" ht="13.5">
      <c r="A642" s="727" t="s">
        <v>39</v>
      </c>
      <c r="B642" s="726" t="s">
        <v>1329</v>
      </c>
      <c r="C642" s="726" t="s">
        <v>1328</v>
      </c>
    </row>
    <row r="643" spans="1:3" ht="13.5">
      <c r="A643" s="727" t="s">
        <v>39</v>
      </c>
      <c r="B643" s="726" t="s">
        <v>1331</v>
      </c>
      <c r="C643" s="726" t="s">
        <v>1330</v>
      </c>
    </row>
    <row r="644" spans="1:3" ht="13.5">
      <c r="A644" s="727" t="s">
        <v>39</v>
      </c>
      <c r="B644" s="726" t="s">
        <v>1333</v>
      </c>
      <c r="C644" s="726" t="s">
        <v>1332</v>
      </c>
    </row>
    <row r="645" spans="1:3" ht="13.5">
      <c r="A645" s="727" t="s">
        <v>39</v>
      </c>
      <c r="B645" s="726" t="s">
        <v>1335</v>
      </c>
      <c r="C645" s="726" t="s">
        <v>1334</v>
      </c>
    </row>
    <row r="646" spans="1:3" ht="13.5">
      <c r="A646" s="727" t="s">
        <v>39</v>
      </c>
      <c r="B646" s="726" t="s">
        <v>1337</v>
      </c>
      <c r="C646" s="726" t="s">
        <v>1336</v>
      </c>
    </row>
    <row r="647" spans="1:3" ht="13.5">
      <c r="A647" s="727" t="s">
        <v>39</v>
      </c>
      <c r="B647" s="726" t="s">
        <v>1339</v>
      </c>
      <c r="C647" s="726" t="s">
        <v>1338</v>
      </c>
    </row>
    <row r="648" spans="1:3" ht="13.5">
      <c r="A648" s="727" t="s">
        <v>39</v>
      </c>
      <c r="B648" s="726" t="s">
        <v>1341</v>
      </c>
      <c r="C648" s="726" t="s">
        <v>1340</v>
      </c>
    </row>
    <row r="649" spans="1:3" ht="13.5">
      <c r="A649" s="727" t="s">
        <v>39</v>
      </c>
      <c r="B649" s="726" t="s">
        <v>1343</v>
      </c>
      <c r="C649" s="726" t="s">
        <v>1342</v>
      </c>
    </row>
    <row r="650" spans="1:3" ht="13.5">
      <c r="A650" s="727" t="s">
        <v>39</v>
      </c>
      <c r="B650" s="726" t="s">
        <v>1345</v>
      </c>
      <c r="C650" s="726" t="s">
        <v>1344</v>
      </c>
    </row>
    <row r="651" spans="1:3" ht="13.5">
      <c r="A651" s="727" t="s">
        <v>39</v>
      </c>
      <c r="B651" s="726" t="s">
        <v>1347</v>
      </c>
      <c r="C651" s="726" t="s">
        <v>1346</v>
      </c>
    </row>
    <row r="652" spans="1:3" ht="13.5">
      <c r="A652" s="727" t="s">
        <v>39</v>
      </c>
      <c r="B652" s="726" t="s">
        <v>1349</v>
      </c>
      <c r="C652" s="726" t="s">
        <v>1348</v>
      </c>
    </row>
    <row r="653" spans="1:3" ht="13.5">
      <c r="A653" s="727" t="s">
        <v>39</v>
      </c>
      <c r="B653" s="726" t="s">
        <v>1351</v>
      </c>
      <c r="C653" s="726" t="s">
        <v>1350</v>
      </c>
    </row>
    <row r="654" spans="1:3" ht="13.5">
      <c r="A654" s="727" t="s">
        <v>39</v>
      </c>
      <c r="B654" s="726" t="s">
        <v>1353</v>
      </c>
      <c r="C654" s="726" t="s">
        <v>1352</v>
      </c>
    </row>
    <row r="655" spans="1:3" ht="13.5">
      <c r="A655" s="727" t="s">
        <v>39</v>
      </c>
      <c r="B655" s="726" t="s">
        <v>1355</v>
      </c>
      <c r="C655" s="726" t="s">
        <v>1354</v>
      </c>
    </row>
    <row r="656" spans="1:3" ht="13.5">
      <c r="A656" s="727" t="s">
        <v>39</v>
      </c>
      <c r="B656" s="726" t="s">
        <v>1357</v>
      </c>
      <c r="C656" s="726" t="s">
        <v>1356</v>
      </c>
    </row>
    <row r="657" spans="1:3" ht="13.5">
      <c r="A657" s="727" t="s">
        <v>39</v>
      </c>
      <c r="B657" s="726" t="s">
        <v>1359</v>
      </c>
      <c r="C657" s="726" t="s">
        <v>1358</v>
      </c>
    </row>
    <row r="658" spans="1:3" ht="13.5">
      <c r="A658" s="727" t="s">
        <v>39</v>
      </c>
      <c r="B658" s="726" t="s">
        <v>1361</v>
      </c>
      <c r="C658" s="726" t="s">
        <v>1360</v>
      </c>
    </row>
    <row r="659" spans="1:3" ht="13.5">
      <c r="A659" s="727" t="s">
        <v>39</v>
      </c>
      <c r="B659" s="726" t="s">
        <v>1363</v>
      </c>
      <c r="C659" s="726" t="s">
        <v>1362</v>
      </c>
    </row>
    <row r="660" spans="1:3" ht="13.5">
      <c r="A660" s="727" t="s">
        <v>39</v>
      </c>
      <c r="B660" s="726" t="s">
        <v>1365</v>
      </c>
      <c r="C660" s="726" t="s">
        <v>1364</v>
      </c>
    </row>
    <row r="661" spans="1:3" ht="13.5">
      <c r="A661" s="727" t="s">
        <v>39</v>
      </c>
      <c r="B661" s="726" t="s">
        <v>1367</v>
      </c>
      <c r="C661" s="726" t="s">
        <v>1366</v>
      </c>
    </row>
    <row r="662" spans="1:3" ht="13.5">
      <c r="A662" s="729" t="s">
        <v>4143</v>
      </c>
      <c r="B662" s="728"/>
      <c r="C662" s="728" t="s">
        <v>4142</v>
      </c>
    </row>
    <row r="663" spans="1:3" ht="13.5">
      <c r="A663" s="727" t="s">
        <v>40</v>
      </c>
      <c r="B663" s="726" t="s">
        <v>1369</v>
      </c>
      <c r="C663" s="726" t="s">
        <v>1368</v>
      </c>
    </row>
    <row r="664" spans="1:3" ht="13.5">
      <c r="A664" s="727" t="s">
        <v>40</v>
      </c>
      <c r="B664" s="726" t="s">
        <v>1371</v>
      </c>
      <c r="C664" s="726" t="s">
        <v>1370</v>
      </c>
    </row>
    <row r="665" spans="1:3" ht="13.5">
      <c r="A665" s="727" t="s">
        <v>40</v>
      </c>
      <c r="B665" s="726" t="s">
        <v>1373</v>
      </c>
      <c r="C665" s="726" t="s">
        <v>1372</v>
      </c>
    </row>
    <row r="666" spans="1:3" ht="13.5">
      <c r="A666" s="727" t="s">
        <v>40</v>
      </c>
      <c r="B666" s="726" t="s">
        <v>1375</v>
      </c>
      <c r="C666" s="726" t="s">
        <v>1374</v>
      </c>
    </row>
    <row r="667" spans="1:3" ht="13.5">
      <c r="A667" s="727" t="s">
        <v>40</v>
      </c>
      <c r="B667" s="726" t="s">
        <v>1377</v>
      </c>
      <c r="C667" s="726" t="s">
        <v>1376</v>
      </c>
    </row>
    <row r="668" spans="1:3" ht="13.5">
      <c r="A668" s="727" t="s">
        <v>40</v>
      </c>
      <c r="B668" s="726" t="s">
        <v>1379</v>
      </c>
      <c r="C668" s="726" t="s">
        <v>1378</v>
      </c>
    </row>
    <row r="669" spans="1:3" ht="13.5">
      <c r="A669" s="727" t="s">
        <v>40</v>
      </c>
      <c r="B669" s="726" t="s">
        <v>1381</v>
      </c>
      <c r="C669" s="726" t="s">
        <v>1380</v>
      </c>
    </row>
    <row r="670" spans="1:3" ht="13.5">
      <c r="A670" s="727" t="s">
        <v>40</v>
      </c>
      <c r="B670" s="726" t="s">
        <v>1383</v>
      </c>
      <c r="C670" s="726" t="s">
        <v>1382</v>
      </c>
    </row>
    <row r="671" spans="1:3" ht="13.5">
      <c r="A671" s="727" t="s">
        <v>40</v>
      </c>
      <c r="B671" s="726" t="s">
        <v>1385</v>
      </c>
      <c r="C671" s="726" t="s">
        <v>1384</v>
      </c>
    </row>
    <row r="672" spans="1:3" ht="13.5">
      <c r="A672" s="727" t="s">
        <v>40</v>
      </c>
      <c r="B672" s="726" t="s">
        <v>1387</v>
      </c>
      <c r="C672" s="726" t="s">
        <v>1386</v>
      </c>
    </row>
    <row r="673" spans="1:3" ht="13.5">
      <c r="A673" s="727" t="s">
        <v>40</v>
      </c>
      <c r="B673" s="726" t="s">
        <v>1389</v>
      </c>
      <c r="C673" s="726" t="s">
        <v>1388</v>
      </c>
    </row>
    <row r="674" spans="1:3" ht="13.5">
      <c r="A674" s="727" t="s">
        <v>40</v>
      </c>
      <c r="B674" s="726" t="s">
        <v>1391</v>
      </c>
      <c r="C674" s="726" t="s">
        <v>1390</v>
      </c>
    </row>
    <row r="675" spans="1:3" ht="13.5">
      <c r="A675" s="727" t="s">
        <v>40</v>
      </c>
      <c r="B675" s="726" t="s">
        <v>1393</v>
      </c>
      <c r="C675" s="726" t="s">
        <v>1392</v>
      </c>
    </row>
    <row r="676" spans="1:3" ht="13.5">
      <c r="A676" s="727" t="s">
        <v>40</v>
      </c>
      <c r="B676" s="726" t="s">
        <v>1395</v>
      </c>
      <c r="C676" s="726" t="s">
        <v>1394</v>
      </c>
    </row>
    <row r="677" spans="1:3" ht="13.5">
      <c r="A677" s="727" t="s">
        <v>40</v>
      </c>
      <c r="B677" s="726" t="s">
        <v>1397</v>
      </c>
      <c r="C677" s="726" t="s">
        <v>1396</v>
      </c>
    </row>
    <row r="678" spans="1:3" ht="13.5">
      <c r="A678" s="727" t="s">
        <v>40</v>
      </c>
      <c r="B678" s="726" t="s">
        <v>1399</v>
      </c>
      <c r="C678" s="726" t="s">
        <v>1398</v>
      </c>
    </row>
    <row r="679" spans="1:3" ht="13.5">
      <c r="A679" s="727" t="s">
        <v>40</v>
      </c>
      <c r="B679" s="726" t="s">
        <v>1401</v>
      </c>
      <c r="C679" s="726" t="s">
        <v>1400</v>
      </c>
    </row>
    <row r="680" spans="1:3" ht="13.5">
      <c r="A680" s="727" t="s">
        <v>40</v>
      </c>
      <c r="B680" s="726" t="s">
        <v>1403</v>
      </c>
      <c r="C680" s="726" t="s">
        <v>1402</v>
      </c>
    </row>
    <row r="681" spans="1:3" ht="13.5">
      <c r="A681" s="727" t="s">
        <v>40</v>
      </c>
      <c r="B681" s="726" t="s">
        <v>1405</v>
      </c>
      <c r="C681" s="726" t="s">
        <v>1404</v>
      </c>
    </row>
    <row r="682" spans="1:3" ht="13.5">
      <c r="A682" s="727" t="s">
        <v>40</v>
      </c>
      <c r="B682" s="726" t="s">
        <v>1407</v>
      </c>
      <c r="C682" s="726" t="s">
        <v>1406</v>
      </c>
    </row>
    <row r="683" spans="1:3" ht="13.5">
      <c r="A683" s="727" t="s">
        <v>40</v>
      </c>
      <c r="B683" s="726" t="s">
        <v>1409</v>
      </c>
      <c r="C683" s="726" t="s">
        <v>1408</v>
      </c>
    </row>
    <row r="684" spans="1:3" ht="13.5">
      <c r="A684" s="727" t="s">
        <v>40</v>
      </c>
      <c r="B684" s="726" t="s">
        <v>1411</v>
      </c>
      <c r="C684" s="726" t="s">
        <v>1410</v>
      </c>
    </row>
    <row r="685" spans="1:3" ht="13.5">
      <c r="A685" s="727" t="s">
        <v>40</v>
      </c>
      <c r="B685" s="726" t="s">
        <v>1413</v>
      </c>
      <c r="C685" s="726" t="s">
        <v>1412</v>
      </c>
    </row>
    <row r="686" spans="1:3" ht="13.5">
      <c r="A686" s="727" t="s">
        <v>40</v>
      </c>
      <c r="B686" s="726" t="s">
        <v>1415</v>
      </c>
      <c r="C686" s="726" t="s">
        <v>1414</v>
      </c>
    </row>
    <row r="687" spans="1:3" ht="13.5">
      <c r="A687" s="727" t="s">
        <v>40</v>
      </c>
      <c r="B687" s="726" t="s">
        <v>1417</v>
      </c>
      <c r="C687" s="726" t="s">
        <v>1416</v>
      </c>
    </row>
    <row r="688" spans="1:3" ht="13.5">
      <c r="A688" s="727" t="s">
        <v>40</v>
      </c>
      <c r="B688" s="726" t="s">
        <v>1419</v>
      </c>
      <c r="C688" s="726" t="s">
        <v>1418</v>
      </c>
    </row>
    <row r="689" spans="1:3" ht="13.5">
      <c r="A689" s="727" t="s">
        <v>40</v>
      </c>
      <c r="B689" s="726" t="s">
        <v>1421</v>
      </c>
      <c r="C689" s="726" t="s">
        <v>1420</v>
      </c>
    </row>
    <row r="690" spans="1:3" ht="13.5">
      <c r="A690" s="727" t="s">
        <v>40</v>
      </c>
      <c r="B690" s="726" t="s">
        <v>1423</v>
      </c>
      <c r="C690" s="726" t="s">
        <v>1422</v>
      </c>
    </row>
    <row r="691" spans="1:3" ht="13.5">
      <c r="A691" s="727" t="s">
        <v>40</v>
      </c>
      <c r="B691" s="726" t="s">
        <v>1425</v>
      </c>
      <c r="C691" s="726" t="s">
        <v>1424</v>
      </c>
    </row>
    <row r="692" spans="1:3" ht="13.5">
      <c r="A692" s="727" t="s">
        <v>40</v>
      </c>
      <c r="B692" s="726" t="s">
        <v>1427</v>
      </c>
      <c r="C692" s="726" t="s">
        <v>1426</v>
      </c>
    </row>
    <row r="693" spans="1:3" ht="13.5">
      <c r="A693" s="727" t="s">
        <v>40</v>
      </c>
      <c r="B693" s="726" t="s">
        <v>1429</v>
      </c>
      <c r="C693" s="726" t="s">
        <v>1428</v>
      </c>
    </row>
    <row r="694" spans="1:3" ht="13.5">
      <c r="A694" s="727" t="s">
        <v>40</v>
      </c>
      <c r="B694" s="726" t="s">
        <v>1431</v>
      </c>
      <c r="C694" s="726" t="s">
        <v>1430</v>
      </c>
    </row>
    <row r="695" spans="1:3" ht="13.5">
      <c r="A695" s="727" t="s">
        <v>40</v>
      </c>
      <c r="B695" s="726" t="s">
        <v>1433</v>
      </c>
      <c r="C695" s="726" t="s">
        <v>1432</v>
      </c>
    </row>
    <row r="696" spans="1:3" ht="13.5">
      <c r="A696" s="727" t="s">
        <v>40</v>
      </c>
      <c r="B696" s="726" t="s">
        <v>1435</v>
      </c>
      <c r="C696" s="726" t="s">
        <v>1434</v>
      </c>
    </row>
    <row r="697" spans="1:3" ht="13.5">
      <c r="A697" s="727" t="s">
        <v>40</v>
      </c>
      <c r="B697" s="726" t="s">
        <v>1437</v>
      </c>
      <c r="C697" s="726" t="s">
        <v>1436</v>
      </c>
    </row>
    <row r="698" spans="1:3" ht="13.5">
      <c r="A698" s="727" t="s">
        <v>40</v>
      </c>
      <c r="B698" s="726" t="s">
        <v>1439</v>
      </c>
      <c r="C698" s="726" t="s">
        <v>1438</v>
      </c>
    </row>
    <row r="699" spans="1:3" ht="13.5">
      <c r="A699" s="727" t="s">
        <v>40</v>
      </c>
      <c r="B699" s="726" t="s">
        <v>1441</v>
      </c>
      <c r="C699" s="726" t="s">
        <v>1440</v>
      </c>
    </row>
    <row r="700" spans="1:3" ht="13.5">
      <c r="A700" s="727" t="s">
        <v>40</v>
      </c>
      <c r="B700" s="726" t="s">
        <v>1443</v>
      </c>
      <c r="C700" s="726" t="s">
        <v>1442</v>
      </c>
    </row>
    <row r="701" spans="1:3" ht="13.5">
      <c r="A701" s="727" t="s">
        <v>40</v>
      </c>
      <c r="B701" s="726" t="s">
        <v>1445</v>
      </c>
      <c r="C701" s="726" t="s">
        <v>1444</v>
      </c>
    </row>
    <row r="702" spans="1:3" ht="13.5">
      <c r="A702" s="727" t="s">
        <v>40</v>
      </c>
      <c r="B702" s="726" t="s">
        <v>1447</v>
      </c>
      <c r="C702" s="726" t="s">
        <v>1446</v>
      </c>
    </row>
    <row r="703" spans="1:3" ht="13.5">
      <c r="A703" s="727" t="s">
        <v>40</v>
      </c>
      <c r="B703" s="726" t="s">
        <v>1449</v>
      </c>
      <c r="C703" s="726" t="s">
        <v>1448</v>
      </c>
    </row>
    <row r="704" spans="1:3" ht="13.5">
      <c r="A704" s="727" t="s">
        <v>40</v>
      </c>
      <c r="B704" s="726" t="s">
        <v>1451</v>
      </c>
      <c r="C704" s="726" t="s">
        <v>1450</v>
      </c>
    </row>
    <row r="705" spans="1:3" ht="13.5">
      <c r="A705" s="727" t="s">
        <v>40</v>
      </c>
      <c r="B705" s="726" t="s">
        <v>1453</v>
      </c>
      <c r="C705" s="726" t="s">
        <v>1452</v>
      </c>
    </row>
    <row r="706" spans="1:3" ht="13.5">
      <c r="A706" s="727" t="s">
        <v>40</v>
      </c>
      <c r="B706" s="726" t="s">
        <v>1455</v>
      </c>
      <c r="C706" s="726" t="s">
        <v>1454</v>
      </c>
    </row>
    <row r="707" spans="1:3" ht="13.5">
      <c r="A707" s="727" t="s">
        <v>40</v>
      </c>
      <c r="B707" s="726" t="s">
        <v>1457</v>
      </c>
      <c r="C707" s="726" t="s">
        <v>1456</v>
      </c>
    </row>
    <row r="708" spans="1:3" ht="13.5">
      <c r="A708" s="727" t="s">
        <v>40</v>
      </c>
      <c r="B708" s="726" t="s">
        <v>1459</v>
      </c>
      <c r="C708" s="726" t="s">
        <v>1458</v>
      </c>
    </row>
    <row r="709" spans="1:3" ht="13.5">
      <c r="A709" s="727" t="s">
        <v>40</v>
      </c>
      <c r="B709" s="726" t="s">
        <v>1461</v>
      </c>
      <c r="C709" s="726" t="s">
        <v>1460</v>
      </c>
    </row>
    <row r="710" spans="1:3" ht="13.5">
      <c r="A710" s="727" t="s">
        <v>40</v>
      </c>
      <c r="B710" s="726" t="s">
        <v>1463</v>
      </c>
      <c r="C710" s="726" t="s">
        <v>1462</v>
      </c>
    </row>
    <row r="711" spans="1:3" ht="13.5">
      <c r="A711" s="727" t="s">
        <v>40</v>
      </c>
      <c r="B711" s="726" t="s">
        <v>1465</v>
      </c>
      <c r="C711" s="726" t="s">
        <v>1464</v>
      </c>
    </row>
    <row r="712" spans="1:3" ht="13.5">
      <c r="A712" s="727" t="s">
        <v>40</v>
      </c>
      <c r="B712" s="726" t="s">
        <v>1467</v>
      </c>
      <c r="C712" s="726" t="s">
        <v>1466</v>
      </c>
    </row>
    <row r="713" spans="1:3" ht="13.5">
      <c r="A713" s="727" t="s">
        <v>40</v>
      </c>
      <c r="B713" s="726" t="s">
        <v>1469</v>
      </c>
      <c r="C713" s="726" t="s">
        <v>1468</v>
      </c>
    </row>
    <row r="714" spans="1:3" ht="13.5">
      <c r="A714" s="727" t="s">
        <v>40</v>
      </c>
      <c r="B714" s="726" t="s">
        <v>1471</v>
      </c>
      <c r="C714" s="726" t="s">
        <v>1470</v>
      </c>
    </row>
    <row r="715" spans="1:3" ht="13.5">
      <c r="A715" s="727" t="s">
        <v>40</v>
      </c>
      <c r="B715" s="726" t="s">
        <v>1473</v>
      </c>
      <c r="C715" s="726" t="s">
        <v>1472</v>
      </c>
    </row>
    <row r="716" spans="1:3" ht="13.5">
      <c r="A716" s="727" t="s">
        <v>40</v>
      </c>
      <c r="B716" s="726" t="s">
        <v>1475</v>
      </c>
      <c r="C716" s="726" t="s">
        <v>1474</v>
      </c>
    </row>
    <row r="717" spans="1:3" ht="13.5">
      <c r="A717" s="727" t="s">
        <v>40</v>
      </c>
      <c r="B717" s="726" t="s">
        <v>1477</v>
      </c>
      <c r="C717" s="726" t="s">
        <v>1476</v>
      </c>
    </row>
    <row r="718" spans="1:3" ht="13.5">
      <c r="A718" s="727" t="s">
        <v>40</v>
      </c>
      <c r="B718" s="726" t="s">
        <v>1479</v>
      </c>
      <c r="C718" s="726" t="s">
        <v>1478</v>
      </c>
    </row>
    <row r="719" spans="1:3" ht="13.5">
      <c r="A719" s="727" t="s">
        <v>40</v>
      </c>
      <c r="B719" s="726" t="s">
        <v>1481</v>
      </c>
      <c r="C719" s="726" t="s">
        <v>1480</v>
      </c>
    </row>
    <row r="720" spans="1:3" ht="13.5">
      <c r="A720" s="727" t="s">
        <v>40</v>
      </c>
      <c r="B720" s="726" t="s">
        <v>1483</v>
      </c>
      <c r="C720" s="726" t="s">
        <v>1482</v>
      </c>
    </row>
    <row r="721" spans="1:3" ht="13.5">
      <c r="A721" s="727" t="s">
        <v>40</v>
      </c>
      <c r="B721" s="726" t="s">
        <v>1485</v>
      </c>
      <c r="C721" s="726" t="s">
        <v>1484</v>
      </c>
    </row>
    <row r="722" spans="1:3" ht="13.5">
      <c r="A722" s="727" t="s">
        <v>40</v>
      </c>
      <c r="B722" s="726" t="s">
        <v>1487</v>
      </c>
      <c r="C722" s="726" t="s">
        <v>1486</v>
      </c>
    </row>
    <row r="723" spans="1:3" ht="13.5">
      <c r="A723" s="727" t="s">
        <v>40</v>
      </c>
      <c r="B723" s="726" t="s">
        <v>1489</v>
      </c>
      <c r="C723" s="726" t="s">
        <v>1488</v>
      </c>
    </row>
    <row r="724" spans="1:3" ht="13.5">
      <c r="A724" s="727" t="s">
        <v>40</v>
      </c>
      <c r="B724" s="726" t="s">
        <v>1491</v>
      </c>
      <c r="C724" s="726" t="s">
        <v>1490</v>
      </c>
    </row>
    <row r="725" spans="1:3" ht="13.5">
      <c r="A725" s="729" t="s">
        <v>4141</v>
      </c>
      <c r="B725" s="728"/>
      <c r="C725" s="728" t="s">
        <v>4140</v>
      </c>
    </row>
    <row r="726" spans="1:3" ht="13.5">
      <c r="A726" s="727" t="s">
        <v>41</v>
      </c>
      <c r="B726" s="726" t="s">
        <v>1493</v>
      </c>
      <c r="C726" s="726" t="s">
        <v>1492</v>
      </c>
    </row>
    <row r="727" spans="1:3" ht="13.5">
      <c r="A727" s="727" t="s">
        <v>41</v>
      </c>
      <c r="B727" s="726" t="s">
        <v>1495</v>
      </c>
      <c r="C727" s="726" t="s">
        <v>1494</v>
      </c>
    </row>
    <row r="728" spans="1:3" ht="13.5">
      <c r="A728" s="727" t="s">
        <v>41</v>
      </c>
      <c r="B728" s="726" t="s">
        <v>1497</v>
      </c>
      <c r="C728" s="726" t="s">
        <v>1496</v>
      </c>
    </row>
    <row r="729" spans="1:3" ht="13.5">
      <c r="A729" s="727" t="s">
        <v>41</v>
      </c>
      <c r="B729" s="726" t="s">
        <v>1499</v>
      </c>
      <c r="C729" s="726" t="s">
        <v>1498</v>
      </c>
    </row>
    <row r="730" spans="1:3" ht="13.5">
      <c r="A730" s="727" t="s">
        <v>41</v>
      </c>
      <c r="B730" s="726" t="s">
        <v>1501</v>
      </c>
      <c r="C730" s="726" t="s">
        <v>1500</v>
      </c>
    </row>
    <row r="731" spans="1:3" ht="13.5">
      <c r="A731" s="727" t="s">
        <v>41</v>
      </c>
      <c r="B731" s="726" t="s">
        <v>1503</v>
      </c>
      <c r="C731" s="726" t="s">
        <v>1502</v>
      </c>
    </row>
    <row r="732" spans="1:3" ht="13.5">
      <c r="A732" s="727" t="s">
        <v>41</v>
      </c>
      <c r="B732" s="726" t="s">
        <v>1505</v>
      </c>
      <c r="C732" s="726" t="s">
        <v>1504</v>
      </c>
    </row>
    <row r="733" spans="1:3" ht="13.5">
      <c r="A733" s="727" t="s">
        <v>41</v>
      </c>
      <c r="B733" s="726" t="s">
        <v>1507</v>
      </c>
      <c r="C733" s="726" t="s">
        <v>1506</v>
      </c>
    </row>
    <row r="734" spans="1:3" ht="13.5">
      <c r="A734" s="727" t="s">
        <v>41</v>
      </c>
      <c r="B734" s="726" t="s">
        <v>1509</v>
      </c>
      <c r="C734" s="726" t="s">
        <v>1508</v>
      </c>
    </row>
    <row r="735" spans="1:3" ht="13.5">
      <c r="A735" s="727" t="s">
        <v>41</v>
      </c>
      <c r="B735" s="726" t="s">
        <v>1511</v>
      </c>
      <c r="C735" s="726" t="s">
        <v>1510</v>
      </c>
    </row>
    <row r="736" spans="1:3" ht="13.5">
      <c r="A736" s="727" t="s">
        <v>41</v>
      </c>
      <c r="B736" s="726" t="s">
        <v>1513</v>
      </c>
      <c r="C736" s="726" t="s">
        <v>1512</v>
      </c>
    </row>
    <row r="737" spans="1:3" ht="13.5">
      <c r="A737" s="727" t="s">
        <v>41</v>
      </c>
      <c r="B737" s="726" t="s">
        <v>1515</v>
      </c>
      <c r="C737" s="726" t="s">
        <v>1514</v>
      </c>
    </row>
    <row r="738" spans="1:3" ht="13.5">
      <c r="A738" s="727" t="s">
        <v>41</v>
      </c>
      <c r="B738" s="726" t="s">
        <v>1517</v>
      </c>
      <c r="C738" s="726" t="s">
        <v>1516</v>
      </c>
    </row>
    <row r="739" spans="1:3" ht="13.5">
      <c r="A739" s="727" t="s">
        <v>41</v>
      </c>
      <c r="B739" s="726" t="s">
        <v>1519</v>
      </c>
      <c r="C739" s="726" t="s">
        <v>1518</v>
      </c>
    </row>
    <row r="740" spans="1:3" ht="13.5">
      <c r="A740" s="727" t="s">
        <v>41</v>
      </c>
      <c r="B740" s="726" t="s">
        <v>1521</v>
      </c>
      <c r="C740" s="726" t="s">
        <v>1520</v>
      </c>
    </row>
    <row r="741" spans="1:3" ht="13.5">
      <c r="A741" s="727" t="s">
        <v>41</v>
      </c>
      <c r="B741" s="726" t="s">
        <v>1523</v>
      </c>
      <c r="C741" s="726" t="s">
        <v>1522</v>
      </c>
    </row>
    <row r="742" spans="1:3" ht="13.5">
      <c r="A742" s="727" t="s">
        <v>41</v>
      </c>
      <c r="B742" s="726" t="s">
        <v>1525</v>
      </c>
      <c r="C742" s="726" t="s">
        <v>1524</v>
      </c>
    </row>
    <row r="743" spans="1:3" ht="13.5">
      <c r="A743" s="727" t="s">
        <v>41</v>
      </c>
      <c r="B743" s="726" t="s">
        <v>1527</v>
      </c>
      <c r="C743" s="726" t="s">
        <v>1526</v>
      </c>
    </row>
    <row r="744" spans="1:3" ht="13.5">
      <c r="A744" s="727" t="s">
        <v>41</v>
      </c>
      <c r="B744" s="726" t="s">
        <v>1529</v>
      </c>
      <c r="C744" s="726" t="s">
        <v>1528</v>
      </c>
    </row>
    <row r="745" spans="1:3" ht="13.5">
      <c r="A745" s="727" t="s">
        <v>41</v>
      </c>
      <c r="B745" s="726" t="s">
        <v>1531</v>
      </c>
      <c r="C745" s="726" t="s">
        <v>1530</v>
      </c>
    </row>
    <row r="746" spans="1:3" ht="13.5">
      <c r="A746" s="727" t="s">
        <v>41</v>
      </c>
      <c r="B746" s="726" t="s">
        <v>1533</v>
      </c>
      <c r="C746" s="726" t="s">
        <v>1532</v>
      </c>
    </row>
    <row r="747" spans="1:3" ht="13.5">
      <c r="A747" s="727" t="s">
        <v>41</v>
      </c>
      <c r="B747" s="726" t="s">
        <v>1535</v>
      </c>
      <c r="C747" s="726" t="s">
        <v>1534</v>
      </c>
    </row>
    <row r="748" spans="1:3" ht="13.5">
      <c r="A748" s="727" t="s">
        <v>41</v>
      </c>
      <c r="B748" s="726" t="s">
        <v>1013</v>
      </c>
      <c r="C748" s="726" t="s">
        <v>1536</v>
      </c>
    </row>
    <row r="749" spans="1:3" ht="13.5">
      <c r="A749" s="727" t="s">
        <v>41</v>
      </c>
      <c r="B749" s="726" t="s">
        <v>1538</v>
      </c>
      <c r="C749" s="726" t="s">
        <v>1537</v>
      </c>
    </row>
    <row r="750" spans="1:3" ht="13.5">
      <c r="A750" s="727" t="s">
        <v>41</v>
      </c>
      <c r="B750" s="726" t="s">
        <v>1540</v>
      </c>
      <c r="C750" s="726" t="s">
        <v>1539</v>
      </c>
    </row>
    <row r="751" spans="1:3" ht="13.5">
      <c r="A751" s="727" t="s">
        <v>41</v>
      </c>
      <c r="B751" s="726" t="s">
        <v>1542</v>
      </c>
      <c r="C751" s="726" t="s">
        <v>1541</v>
      </c>
    </row>
    <row r="752" spans="1:3" ht="13.5">
      <c r="A752" s="727" t="s">
        <v>41</v>
      </c>
      <c r="B752" s="726" t="s">
        <v>1544</v>
      </c>
      <c r="C752" s="726" t="s">
        <v>1543</v>
      </c>
    </row>
    <row r="753" spans="1:3" ht="13.5">
      <c r="A753" s="727" t="s">
        <v>41</v>
      </c>
      <c r="B753" s="726" t="s">
        <v>1546</v>
      </c>
      <c r="C753" s="726" t="s">
        <v>1545</v>
      </c>
    </row>
    <row r="754" spans="1:3" ht="13.5">
      <c r="A754" s="727" t="s">
        <v>41</v>
      </c>
      <c r="B754" s="726" t="s">
        <v>1548</v>
      </c>
      <c r="C754" s="726" t="s">
        <v>1547</v>
      </c>
    </row>
    <row r="755" spans="1:3" ht="13.5">
      <c r="A755" s="727" t="s">
        <v>41</v>
      </c>
      <c r="B755" s="726" t="s">
        <v>1550</v>
      </c>
      <c r="C755" s="726" t="s">
        <v>1549</v>
      </c>
    </row>
    <row r="756" spans="1:3" ht="13.5">
      <c r="A756" s="727" t="s">
        <v>41</v>
      </c>
      <c r="B756" s="726" t="s">
        <v>1552</v>
      </c>
      <c r="C756" s="726" t="s">
        <v>1551</v>
      </c>
    </row>
    <row r="757" spans="1:3" ht="13.5">
      <c r="A757" s="727" t="s">
        <v>41</v>
      </c>
      <c r="B757" s="726" t="s">
        <v>1554</v>
      </c>
      <c r="C757" s="726" t="s">
        <v>1553</v>
      </c>
    </row>
    <row r="758" spans="1:3" ht="13.5">
      <c r="A758" s="727" t="s">
        <v>41</v>
      </c>
      <c r="B758" s="726" t="s">
        <v>1556</v>
      </c>
      <c r="C758" s="726" t="s">
        <v>1555</v>
      </c>
    </row>
    <row r="759" spans="1:3" ht="13.5">
      <c r="A759" s="729" t="s">
        <v>4139</v>
      </c>
      <c r="B759" s="728"/>
      <c r="C759" s="728" t="s">
        <v>4138</v>
      </c>
    </row>
    <row r="760" spans="1:3" ht="13.5">
      <c r="A760" s="727" t="s">
        <v>42</v>
      </c>
      <c r="B760" s="726" t="s">
        <v>1557</v>
      </c>
      <c r="C760" s="726" t="s">
        <v>4137</v>
      </c>
    </row>
    <row r="761" spans="1:3" ht="13.5">
      <c r="A761" s="727" t="s">
        <v>42</v>
      </c>
      <c r="B761" s="726" t="s">
        <v>1559</v>
      </c>
      <c r="C761" s="726" t="s">
        <v>1558</v>
      </c>
    </row>
    <row r="762" spans="1:3" ht="13.5">
      <c r="A762" s="727" t="s">
        <v>42</v>
      </c>
      <c r="B762" s="726" t="s">
        <v>1561</v>
      </c>
      <c r="C762" s="726" t="s">
        <v>1560</v>
      </c>
    </row>
    <row r="763" spans="1:3" ht="13.5">
      <c r="A763" s="727" t="s">
        <v>42</v>
      </c>
      <c r="B763" s="726" t="s">
        <v>1563</v>
      </c>
      <c r="C763" s="726" t="s">
        <v>1562</v>
      </c>
    </row>
    <row r="764" spans="1:3" ht="13.5">
      <c r="A764" s="727" t="s">
        <v>42</v>
      </c>
      <c r="B764" s="726" t="s">
        <v>1565</v>
      </c>
      <c r="C764" s="726" t="s">
        <v>1564</v>
      </c>
    </row>
    <row r="765" spans="1:3" ht="13.5">
      <c r="A765" s="727" t="s">
        <v>42</v>
      </c>
      <c r="B765" s="726" t="s">
        <v>1567</v>
      </c>
      <c r="C765" s="726" t="s">
        <v>1566</v>
      </c>
    </row>
    <row r="766" spans="1:3" ht="13.5">
      <c r="A766" s="727" t="s">
        <v>42</v>
      </c>
      <c r="B766" s="726" t="s">
        <v>1569</v>
      </c>
      <c r="C766" s="726" t="s">
        <v>1568</v>
      </c>
    </row>
    <row r="767" spans="1:3" ht="13.5">
      <c r="A767" s="727" t="s">
        <v>42</v>
      </c>
      <c r="B767" s="726" t="s">
        <v>1571</v>
      </c>
      <c r="C767" s="726" t="s">
        <v>1570</v>
      </c>
    </row>
    <row r="768" spans="1:3" ht="13.5">
      <c r="A768" s="727" t="s">
        <v>42</v>
      </c>
      <c r="B768" s="726" t="s">
        <v>1573</v>
      </c>
      <c r="C768" s="726" t="s">
        <v>1572</v>
      </c>
    </row>
    <row r="769" spans="1:3" ht="13.5">
      <c r="A769" s="727" t="s">
        <v>42</v>
      </c>
      <c r="B769" s="726" t="s">
        <v>1575</v>
      </c>
      <c r="C769" s="726" t="s">
        <v>1574</v>
      </c>
    </row>
    <row r="770" spans="1:3" ht="13.5">
      <c r="A770" s="727" t="s">
        <v>42</v>
      </c>
      <c r="B770" s="726" t="s">
        <v>1577</v>
      </c>
      <c r="C770" s="726" t="s">
        <v>1576</v>
      </c>
    </row>
    <row r="771" spans="1:3" ht="13.5">
      <c r="A771" s="727" t="s">
        <v>42</v>
      </c>
      <c r="B771" s="726" t="s">
        <v>1579</v>
      </c>
      <c r="C771" s="726" t="s">
        <v>1578</v>
      </c>
    </row>
    <row r="772" spans="1:3" ht="13.5">
      <c r="A772" s="727" t="s">
        <v>42</v>
      </c>
      <c r="B772" s="726" t="s">
        <v>1581</v>
      </c>
      <c r="C772" s="726" t="s">
        <v>1580</v>
      </c>
    </row>
    <row r="773" spans="1:3" ht="13.5">
      <c r="A773" s="727" t="s">
        <v>42</v>
      </c>
      <c r="B773" s="726" t="s">
        <v>1583</v>
      </c>
      <c r="C773" s="726" t="s">
        <v>1582</v>
      </c>
    </row>
    <row r="774" spans="1:3" ht="13.5">
      <c r="A774" s="727" t="s">
        <v>42</v>
      </c>
      <c r="B774" s="726" t="s">
        <v>1585</v>
      </c>
      <c r="C774" s="726" t="s">
        <v>1584</v>
      </c>
    </row>
    <row r="775" spans="1:3" ht="13.5">
      <c r="A775" s="727" t="s">
        <v>42</v>
      </c>
      <c r="B775" s="726" t="s">
        <v>1587</v>
      </c>
      <c r="C775" s="726" t="s">
        <v>1586</v>
      </c>
    </row>
    <row r="776" spans="1:3" ht="13.5">
      <c r="A776" s="727" t="s">
        <v>42</v>
      </c>
      <c r="B776" s="726" t="s">
        <v>1589</v>
      </c>
      <c r="C776" s="726" t="s">
        <v>1588</v>
      </c>
    </row>
    <row r="777" spans="1:3" ht="13.5">
      <c r="A777" s="727" t="s">
        <v>42</v>
      </c>
      <c r="B777" s="726" t="s">
        <v>1591</v>
      </c>
      <c r="C777" s="726" t="s">
        <v>1590</v>
      </c>
    </row>
    <row r="778" spans="1:3" ht="13.5">
      <c r="A778" s="727" t="s">
        <v>42</v>
      </c>
      <c r="B778" s="726" t="s">
        <v>1593</v>
      </c>
      <c r="C778" s="726" t="s">
        <v>1592</v>
      </c>
    </row>
    <row r="779" spans="1:3" ht="13.5">
      <c r="A779" s="727" t="s">
        <v>42</v>
      </c>
      <c r="B779" s="726" t="s">
        <v>1595</v>
      </c>
      <c r="C779" s="726" t="s">
        <v>1594</v>
      </c>
    </row>
    <row r="780" spans="1:3" ht="13.5">
      <c r="A780" s="727" t="s">
        <v>42</v>
      </c>
      <c r="B780" s="726" t="s">
        <v>1597</v>
      </c>
      <c r="C780" s="726" t="s">
        <v>1596</v>
      </c>
    </row>
    <row r="781" spans="1:3" ht="13.5">
      <c r="A781" s="727" t="s">
        <v>42</v>
      </c>
      <c r="B781" s="726" t="s">
        <v>1599</v>
      </c>
      <c r="C781" s="726" t="s">
        <v>1598</v>
      </c>
    </row>
    <row r="782" spans="1:3" ht="13.5">
      <c r="A782" s="727" t="s">
        <v>42</v>
      </c>
      <c r="B782" s="726" t="s">
        <v>1601</v>
      </c>
      <c r="C782" s="726" t="s">
        <v>1600</v>
      </c>
    </row>
    <row r="783" spans="1:3" ht="13.5">
      <c r="A783" s="727" t="s">
        <v>42</v>
      </c>
      <c r="B783" s="726" t="s">
        <v>1603</v>
      </c>
      <c r="C783" s="726" t="s">
        <v>1602</v>
      </c>
    </row>
    <row r="784" spans="1:3" ht="13.5">
      <c r="A784" s="727" t="s">
        <v>42</v>
      </c>
      <c r="B784" s="726" t="s">
        <v>1605</v>
      </c>
      <c r="C784" s="726" t="s">
        <v>1604</v>
      </c>
    </row>
    <row r="785" spans="1:3" ht="13.5">
      <c r="A785" s="727" t="s">
        <v>42</v>
      </c>
      <c r="B785" s="726" t="s">
        <v>1607</v>
      </c>
      <c r="C785" s="726" t="s">
        <v>1606</v>
      </c>
    </row>
    <row r="786" spans="1:3" ht="13.5">
      <c r="A786" s="727" t="s">
        <v>42</v>
      </c>
      <c r="B786" s="726" t="s">
        <v>1609</v>
      </c>
      <c r="C786" s="726" t="s">
        <v>1608</v>
      </c>
    </row>
    <row r="787" spans="1:3" ht="13.5">
      <c r="A787" s="727" t="s">
        <v>42</v>
      </c>
      <c r="B787" s="726" t="s">
        <v>1611</v>
      </c>
      <c r="C787" s="726" t="s">
        <v>1610</v>
      </c>
    </row>
    <row r="788" spans="1:3" ht="13.5">
      <c r="A788" s="727" t="s">
        <v>42</v>
      </c>
      <c r="B788" s="726" t="s">
        <v>1613</v>
      </c>
      <c r="C788" s="726" t="s">
        <v>1612</v>
      </c>
    </row>
    <row r="789" spans="1:3" ht="13.5">
      <c r="A789" s="727" t="s">
        <v>42</v>
      </c>
      <c r="B789" s="726" t="s">
        <v>1615</v>
      </c>
      <c r="C789" s="726" t="s">
        <v>1614</v>
      </c>
    </row>
    <row r="790" spans="1:3" ht="13.5">
      <c r="A790" s="727" t="s">
        <v>42</v>
      </c>
      <c r="B790" s="726" t="s">
        <v>1618</v>
      </c>
      <c r="C790" s="726" t="s">
        <v>1617</v>
      </c>
    </row>
    <row r="791" spans="1:3" ht="13.5">
      <c r="A791" s="729" t="s">
        <v>4136</v>
      </c>
      <c r="B791" s="728"/>
      <c r="C791" s="728" t="s">
        <v>4135</v>
      </c>
    </row>
    <row r="792" spans="1:3" ht="13.5">
      <c r="A792" s="727" t="s">
        <v>43</v>
      </c>
      <c r="B792" s="726" t="s">
        <v>1620</v>
      </c>
      <c r="C792" s="726" t="s">
        <v>1619</v>
      </c>
    </row>
    <row r="793" spans="1:3" ht="13.5">
      <c r="A793" s="727" t="s">
        <v>43</v>
      </c>
      <c r="B793" s="726" t="s">
        <v>1622</v>
      </c>
      <c r="C793" s="726" t="s">
        <v>1621</v>
      </c>
    </row>
    <row r="794" spans="1:3" ht="13.5">
      <c r="A794" s="727" t="s">
        <v>43</v>
      </c>
      <c r="B794" s="726" t="s">
        <v>1624</v>
      </c>
      <c r="C794" s="726" t="s">
        <v>1623</v>
      </c>
    </row>
    <row r="795" spans="1:3" ht="13.5">
      <c r="A795" s="727" t="s">
        <v>43</v>
      </c>
      <c r="B795" s="726" t="s">
        <v>1626</v>
      </c>
      <c r="C795" s="726" t="s">
        <v>1625</v>
      </c>
    </row>
    <row r="796" spans="1:3" ht="13.5">
      <c r="A796" s="727" t="s">
        <v>43</v>
      </c>
      <c r="B796" s="726" t="s">
        <v>1628</v>
      </c>
      <c r="C796" s="726" t="s">
        <v>1627</v>
      </c>
    </row>
    <row r="797" spans="1:3" ht="13.5">
      <c r="A797" s="727" t="s">
        <v>43</v>
      </c>
      <c r="B797" s="726" t="s">
        <v>1630</v>
      </c>
      <c r="C797" s="726" t="s">
        <v>1629</v>
      </c>
    </row>
    <row r="798" spans="1:3" ht="13.5">
      <c r="A798" s="727" t="s">
        <v>43</v>
      </c>
      <c r="B798" s="726" t="s">
        <v>1632</v>
      </c>
      <c r="C798" s="726" t="s">
        <v>1631</v>
      </c>
    </row>
    <row r="799" spans="1:3" ht="13.5">
      <c r="A799" s="727" t="s">
        <v>43</v>
      </c>
      <c r="B799" s="726" t="s">
        <v>1634</v>
      </c>
      <c r="C799" s="726" t="s">
        <v>1633</v>
      </c>
    </row>
    <row r="800" spans="1:3" ht="13.5">
      <c r="A800" s="727" t="s">
        <v>43</v>
      </c>
      <c r="B800" s="726" t="s">
        <v>1636</v>
      </c>
      <c r="C800" s="726" t="s">
        <v>1635</v>
      </c>
    </row>
    <row r="801" spans="1:3" ht="13.5">
      <c r="A801" s="727" t="s">
        <v>43</v>
      </c>
      <c r="B801" s="726" t="s">
        <v>1638</v>
      </c>
      <c r="C801" s="726" t="s">
        <v>1637</v>
      </c>
    </row>
    <row r="802" spans="1:3" ht="13.5">
      <c r="A802" s="727" t="s">
        <v>43</v>
      </c>
      <c r="B802" s="726" t="s">
        <v>1640</v>
      </c>
      <c r="C802" s="726" t="s">
        <v>1639</v>
      </c>
    </row>
    <row r="803" spans="1:3" ht="13.5">
      <c r="A803" s="727" t="s">
        <v>43</v>
      </c>
      <c r="B803" s="726" t="s">
        <v>1642</v>
      </c>
      <c r="C803" s="726" t="s">
        <v>1641</v>
      </c>
    </row>
    <row r="804" spans="1:3" ht="13.5">
      <c r="A804" s="727" t="s">
        <v>43</v>
      </c>
      <c r="B804" s="726" t="s">
        <v>1644</v>
      </c>
      <c r="C804" s="726" t="s">
        <v>1643</v>
      </c>
    </row>
    <row r="805" spans="1:3" ht="13.5">
      <c r="A805" s="727" t="s">
        <v>43</v>
      </c>
      <c r="B805" s="726" t="s">
        <v>1646</v>
      </c>
      <c r="C805" s="726" t="s">
        <v>1645</v>
      </c>
    </row>
    <row r="806" spans="1:3" ht="13.5">
      <c r="A806" s="727" t="s">
        <v>43</v>
      </c>
      <c r="B806" s="726" t="s">
        <v>742</v>
      </c>
      <c r="C806" s="726" t="s">
        <v>1647</v>
      </c>
    </row>
    <row r="807" spans="1:3" ht="13.5">
      <c r="A807" s="729" t="s">
        <v>4134</v>
      </c>
      <c r="B807" s="728"/>
      <c r="C807" s="728" t="s">
        <v>4133</v>
      </c>
    </row>
    <row r="808" spans="1:3" ht="13.5">
      <c r="A808" s="727" t="s">
        <v>44</v>
      </c>
      <c r="B808" s="726" t="s">
        <v>1649</v>
      </c>
      <c r="C808" s="726" t="s">
        <v>1648</v>
      </c>
    </row>
    <row r="809" spans="1:3" ht="13.5">
      <c r="A809" s="727" t="s">
        <v>44</v>
      </c>
      <c r="B809" s="726" t="s">
        <v>1651</v>
      </c>
      <c r="C809" s="726" t="s">
        <v>1650</v>
      </c>
    </row>
    <row r="810" spans="1:3" ht="13.5">
      <c r="A810" s="727" t="s">
        <v>44</v>
      </c>
      <c r="B810" s="726" t="s">
        <v>1653</v>
      </c>
      <c r="C810" s="726" t="s">
        <v>1652</v>
      </c>
    </row>
    <row r="811" spans="1:3" ht="13.5">
      <c r="A811" s="727" t="s">
        <v>44</v>
      </c>
      <c r="B811" s="726" t="s">
        <v>1655</v>
      </c>
      <c r="C811" s="726" t="s">
        <v>1654</v>
      </c>
    </row>
    <row r="812" spans="1:3" ht="13.5">
      <c r="A812" s="727" t="s">
        <v>44</v>
      </c>
      <c r="B812" s="726" t="s">
        <v>1657</v>
      </c>
      <c r="C812" s="726" t="s">
        <v>1656</v>
      </c>
    </row>
    <row r="813" spans="1:3" ht="13.5">
      <c r="A813" s="727" t="s">
        <v>44</v>
      </c>
      <c r="B813" s="726" t="s">
        <v>1659</v>
      </c>
      <c r="C813" s="726" t="s">
        <v>1658</v>
      </c>
    </row>
    <row r="814" spans="1:3" ht="13.5">
      <c r="A814" s="727" t="s">
        <v>44</v>
      </c>
      <c r="B814" s="726" t="s">
        <v>1661</v>
      </c>
      <c r="C814" s="726" t="s">
        <v>1660</v>
      </c>
    </row>
    <row r="815" spans="1:3" ht="13.5">
      <c r="A815" s="727" t="s">
        <v>44</v>
      </c>
      <c r="B815" s="726" t="s">
        <v>1663</v>
      </c>
      <c r="C815" s="726" t="s">
        <v>1662</v>
      </c>
    </row>
    <row r="816" spans="1:3" ht="13.5">
      <c r="A816" s="727" t="s">
        <v>44</v>
      </c>
      <c r="B816" s="726" t="s">
        <v>1665</v>
      </c>
      <c r="C816" s="726" t="s">
        <v>1664</v>
      </c>
    </row>
    <row r="817" spans="1:3" ht="13.5">
      <c r="A817" s="727" t="s">
        <v>44</v>
      </c>
      <c r="B817" s="726" t="s">
        <v>1667</v>
      </c>
      <c r="C817" s="726" t="s">
        <v>1666</v>
      </c>
    </row>
    <row r="818" spans="1:3" ht="13.5">
      <c r="A818" s="727" t="s">
        <v>44</v>
      </c>
      <c r="B818" s="726" t="s">
        <v>1669</v>
      </c>
      <c r="C818" s="726" t="s">
        <v>1668</v>
      </c>
    </row>
    <row r="819" spans="1:3" ht="13.5">
      <c r="A819" s="727" t="s">
        <v>44</v>
      </c>
      <c r="B819" s="726" t="s">
        <v>1671</v>
      </c>
      <c r="C819" s="726" t="s">
        <v>1670</v>
      </c>
    </row>
    <row r="820" spans="1:3" ht="13.5">
      <c r="A820" s="727" t="s">
        <v>44</v>
      </c>
      <c r="B820" s="726" t="s">
        <v>1673</v>
      </c>
      <c r="C820" s="726" t="s">
        <v>1672</v>
      </c>
    </row>
    <row r="821" spans="1:3" ht="13.5">
      <c r="A821" s="727" t="s">
        <v>44</v>
      </c>
      <c r="B821" s="726" t="s">
        <v>1675</v>
      </c>
      <c r="C821" s="726" t="s">
        <v>1674</v>
      </c>
    </row>
    <row r="822" spans="1:3" ht="13.5">
      <c r="A822" s="727" t="s">
        <v>44</v>
      </c>
      <c r="B822" s="726" t="s">
        <v>1677</v>
      </c>
      <c r="C822" s="726" t="s">
        <v>1676</v>
      </c>
    </row>
    <row r="823" spans="1:3" ht="13.5">
      <c r="A823" s="727" t="s">
        <v>44</v>
      </c>
      <c r="B823" s="726" t="s">
        <v>1679</v>
      </c>
      <c r="C823" s="726" t="s">
        <v>1678</v>
      </c>
    </row>
    <row r="824" spans="1:3" ht="13.5">
      <c r="A824" s="727" t="s">
        <v>44</v>
      </c>
      <c r="B824" s="726" t="s">
        <v>1681</v>
      </c>
      <c r="C824" s="726" t="s">
        <v>1680</v>
      </c>
    </row>
    <row r="825" spans="1:3" ht="13.5">
      <c r="A825" s="727" t="s">
        <v>44</v>
      </c>
      <c r="B825" s="726" t="s">
        <v>1683</v>
      </c>
      <c r="C825" s="726" t="s">
        <v>1682</v>
      </c>
    </row>
    <row r="826" spans="1:3" ht="13.5">
      <c r="A826" s="727" t="s">
        <v>44</v>
      </c>
      <c r="B826" s="726" t="s">
        <v>1685</v>
      </c>
      <c r="C826" s="726" t="s">
        <v>1684</v>
      </c>
    </row>
    <row r="827" spans="1:3" ht="13.5">
      <c r="A827" s="729" t="s">
        <v>4132</v>
      </c>
      <c r="B827" s="728"/>
      <c r="C827" s="728" t="s">
        <v>4131</v>
      </c>
    </row>
    <row r="828" spans="1:3" ht="13.5">
      <c r="A828" s="727" t="s">
        <v>45</v>
      </c>
      <c r="B828" s="726" t="s">
        <v>1687</v>
      </c>
      <c r="C828" s="726" t="s">
        <v>1686</v>
      </c>
    </row>
    <row r="829" spans="1:3" ht="13.5">
      <c r="A829" s="727" t="s">
        <v>45</v>
      </c>
      <c r="B829" s="726" t="s">
        <v>1689</v>
      </c>
      <c r="C829" s="726" t="s">
        <v>1688</v>
      </c>
    </row>
    <row r="830" spans="1:3" ht="13.5">
      <c r="A830" s="727" t="s">
        <v>45</v>
      </c>
      <c r="B830" s="726" t="s">
        <v>1691</v>
      </c>
      <c r="C830" s="726" t="s">
        <v>1690</v>
      </c>
    </row>
    <row r="831" spans="1:3" ht="13.5">
      <c r="A831" s="727" t="s">
        <v>45</v>
      </c>
      <c r="B831" s="726" t="s">
        <v>1693</v>
      </c>
      <c r="C831" s="726" t="s">
        <v>1692</v>
      </c>
    </row>
    <row r="832" spans="1:3" ht="13.5">
      <c r="A832" s="727" t="s">
        <v>45</v>
      </c>
      <c r="B832" s="726" t="s">
        <v>1695</v>
      </c>
      <c r="C832" s="726" t="s">
        <v>1694</v>
      </c>
    </row>
    <row r="833" spans="1:3" ht="13.5">
      <c r="A833" s="727" t="s">
        <v>45</v>
      </c>
      <c r="B833" s="726" t="s">
        <v>1697</v>
      </c>
      <c r="C833" s="726" t="s">
        <v>1696</v>
      </c>
    </row>
    <row r="834" spans="1:3" ht="13.5">
      <c r="A834" s="727" t="s">
        <v>45</v>
      </c>
      <c r="B834" s="726" t="s">
        <v>1699</v>
      </c>
      <c r="C834" s="726" t="s">
        <v>1698</v>
      </c>
    </row>
    <row r="835" spans="1:3" ht="13.5">
      <c r="A835" s="727" t="s">
        <v>45</v>
      </c>
      <c r="B835" s="726" t="s">
        <v>1701</v>
      </c>
      <c r="C835" s="726" t="s">
        <v>1700</v>
      </c>
    </row>
    <row r="836" spans="1:3" ht="13.5">
      <c r="A836" s="727" t="s">
        <v>45</v>
      </c>
      <c r="B836" s="726" t="s">
        <v>1703</v>
      </c>
      <c r="C836" s="726" t="s">
        <v>1702</v>
      </c>
    </row>
    <row r="837" spans="1:3" ht="13.5">
      <c r="A837" s="727" t="s">
        <v>45</v>
      </c>
      <c r="B837" s="726" t="s">
        <v>1705</v>
      </c>
      <c r="C837" s="726" t="s">
        <v>1704</v>
      </c>
    </row>
    <row r="838" spans="1:3" ht="13.5">
      <c r="A838" s="727" t="s">
        <v>45</v>
      </c>
      <c r="B838" s="726" t="s">
        <v>402</v>
      </c>
      <c r="C838" s="726" t="s">
        <v>1706</v>
      </c>
    </row>
    <row r="839" spans="1:3" ht="13.5">
      <c r="A839" s="727" t="s">
        <v>45</v>
      </c>
      <c r="B839" s="726" t="s">
        <v>1708</v>
      </c>
      <c r="C839" s="726" t="s">
        <v>1707</v>
      </c>
    </row>
    <row r="840" spans="1:3" ht="13.5">
      <c r="A840" s="727" t="s">
        <v>45</v>
      </c>
      <c r="B840" s="726" t="s">
        <v>1710</v>
      </c>
      <c r="C840" s="726" t="s">
        <v>1709</v>
      </c>
    </row>
    <row r="841" spans="1:3" ht="13.5">
      <c r="A841" s="727" t="s">
        <v>45</v>
      </c>
      <c r="B841" s="726" t="s">
        <v>1712</v>
      </c>
      <c r="C841" s="726" t="s">
        <v>1711</v>
      </c>
    </row>
    <row r="842" spans="1:3" ht="13.5">
      <c r="A842" s="727" t="s">
        <v>45</v>
      </c>
      <c r="B842" s="726" t="s">
        <v>1714</v>
      </c>
      <c r="C842" s="726" t="s">
        <v>1713</v>
      </c>
    </row>
    <row r="843" spans="1:3" ht="13.5">
      <c r="A843" s="727" t="s">
        <v>45</v>
      </c>
      <c r="B843" s="726" t="s">
        <v>1716</v>
      </c>
      <c r="C843" s="726" t="s">
        <v>1715</v>
      </c>
    </row>
    <row r="844" spans="1:3" ht="13.5">
      <c r="A844" s="727" t="s">
        <v>45</v>
      </c>
      <c r="B844" s="726" t="s">
        <v>1718</v>
      </c>
      <c r="C844" s="726" t="s">
        <v>1717</v>
      </c>
    </row>
    <row r="845" spans="1:3" ht="13.5">
      <c r="A845" s="729" t="s">
        <v>4130</v>
      </c>
      <c r="B845" s="728"/>
      <c r="C845" s="728" t="s">
        <v>4129</v>
      </c>
    </row>
    <row r="846" spans="1:3" ht="13.5">
      <c r="A846" s="727" t="s">
        <v>46</v>
      </c>
      <c r="B846" s="726" t="s">
        <v>1720</v>
      </c>
      <c r="C846" s="726" t="s">
        <v>1719</v>
      </c>
    </row>
    <row r="847" spans="1:3" ht="13.5">
      <c r="A847" s="727" t="s">
        <v>46</v>
      </c>
      <c r="B847" s="726" t="s">
        <v>1722</v>
      </c>
      <c r="C847" s="726" t="s">
        <v>1721</v>
      </c>
    </row>
    <row r="848" spans="1:3" ht="13.5">
      <c r="A848" s="727" t="s">
        <v>46</v>
      </c>
      <c r="B848" s="726" t="s">
        <v>1724</v>
      </c>
      <c r="C848" s="726" t="s">
        <v>1723</v>
      </c>
    </row>
    <row r="849" spans="1:3" ht="13.5">
      <c r="A849" s="727" t="s">
        <v>46</v>
      </c>
      <c r="B849" s="726" t="s">
        <v>1726</v>
      </c>
      <c r="C849" s="726" t="s">
        <v>1725</v>
      </c>
    </row>
    <row r="850" spans="1:3" ht="13.5">
      <c r="A850" s="727" t="s">
        <v>46</v>
      </c>
      <c r="B850" s="726" t="s">
        <v>1728</v>
      </c>
      <c r="C850" s="726" t="s">
        <v>1727</v>
      </c>
    </row>
    <row r="851" spans="1:3" ht="13.5">
      <c r="A851" s="727" t="s">
        <v>46</v>
      </c>
      <c r="B851" s="726" t="s">
        <v>1730</v>
      </c>
      <c r="C851" s="726" t="s">
        <v>1729</v>
      </c>
    </row>
    <row r="852" spans="1:3" ht="13.5">
      <c r="A852" s="727" t="s">
        <v>46</v>
      </c>
      <c r="B852" s="726" t="s">
        <v>1732</v>
      </c>
      <c r="C852" s="726" t="s">
        <v>1731</v>
      </c>
    </row>
    <row r="853" spans="1:3" ht="13.5">
      <c r="A853" s="727" t="s">
        <v>46</v>
      </c>
      <c r="B853" s="726" t="s">
        <v>1734</v>
      </c>
      <c r="C853" s="726" t="s">
        <v>1733</v>
      </c>
    </row>
    <row r="854" spans="1:3" ht="13.5">
      <c r="A854" s="727" t="s">
        <v>46</v>
      </c>
      <c r="B854" s="726" t="s">
        <v>1736</v>
      </c>
      <c r="C854" s="726" t="s">
        <v>1735</v>
      </c>
    </row>
    <row r="855" spans="1:3" ht="13.5">
      <c r="A855" s="727" t="s">
        <v>46</v>
      </c>
      <c r="B855" s="726" t="s">
        <v>1738</v>
      </c>
      <c r="C855" s="726" t="s">
        <v>1737</v>
      </c>
    </row>
    <row r="856" spans="1:3" ht="13.5">
      <c r="A856" s="727" t="s">
        <v>46</v>
      </c>
      <c r="B856" s="726" t="s">
        <v>1740</v>
      </c>
      <c r="C856" s="726" t="s">
        <v>1739</v>
      </c>
    </row>
    <row r="857" spans="1:3" ht="13.5">
      <c r="A857" s="727" t="s">
        <v>46</v>
      </c>
      <c r="B857" s="726" t="s">
        <v>1742</v>
      </c>
      <c r="C857" s="726" t="s">
        <v>1741</v>
      </c>
    </row>
    <row r="858" spans="1:3" ht="13.5">
      <c r="A858" s="727" t="s">
        <v>46</v>
      </c>
      <c r="B858" s="726" t="s">
        <v>1744</v>
      </c>
      <c r="C858" s="726" t="s">
        <v>1743</v>
      </c>
    </row>
    <row r="859" spans="1:3" ht="13.5">
      <c r="A859" s="727" t="s">
        <v>46</v>
      </c>
      <c r="B859" s="726" t="s">
        <v>1746</v>
      </c>
      <c r="C859" s="726" t="s">
        <v>1745</v>
      </c>
    </row>
    <row r="860" spans="1:3" ht="13.5">
      <c r="A860" s="727" t="s">
        <v>46</v>
      </c>
      <c r="B860" s="726" t="s">
        <v>1748</v>
      </c>
      <c r="C860" s="726" t="s">
        <v>1747</v>
      </c>
    </row>
    <row r="861" spans="1:3" ht="13.5">
      <c r="A861" s="727" t="s">
        <v>46</v>
      </c>
      <c r="B861" s="726" t="s">
        <v>1750</v>
      </c>
      <c r="C861" s="726" t="s">
        <v>1749</v>
      </c>
    </row>
    <row r="862" spans="1:3" ht="13.5">
      <c r="A862" s="727" t="s">
        <v>46</v>
      </c>
      <c r="B862" s="726" t="s">
        <v>1752</v>
      </c>
      <c r="C862" s="726" t="s">
        <v>1751</v>
      </c>
    </row>
    <row r="863" spans="1:3" ht="13.5">
      <c r="A863" s="727" t="s">
        <v>46</v>
      </c>
      <c r="B863" s="726" t="s">
        <v>1754</v>
      </c>
      <c r="C863" s="726" t="s">
        <v>1753</v>
      </c>
    </row>
    <row r="864" spans="1:3" ht="13.5">
      <c r="A864" s="727" t="s">
        <v>46</v>
      </c>
      <c r="B864" s="726" t="s">
        <v>510</v>
      </c>
      <c r="C864" s="726" t="s">
        <v>1755</v>
      </c>
    </row>
    <row r="865" spans="1:3" ht="13.5">
      <c r="A865" s="727" t="s">
        <v>46</v>
      </c>
      <c r="B865" s="726" t="s">
        <v>1757</v>
      </c>
      <c r="C865" s="726" t="s">
        <v>1756</v>
      </c>
    </row>
    <row r="866" spans="1:3" ht="13.5">
      <c r="A866" s="727" t="s">
        <v>46</v>
      </c>
      <c r="B866" s="726" t="s">
        <v>1759</v>
      </c>
      <c r="C866" s="726" t="s">
        <v>1758</v>
      </c>
    </row>
    <row r="867" spans="1:3" ht="13.5">
      <c r="A867" s="727" t="s">
        <v>46</v>
      </c>
      <c r="B867" s="726" t="s">
        <v>1761</v>
      </c>
      <c r="C867" s="726" t="s">
        <v>1760</v>
      </c>
    </row>
    <row r="868" spans="1:3" ht="13.5">
      <c r="A868" s="727" t="s">
        <v>46</v>
      </c>
      <c r="B868" s="726" t="s">
        <v>1763</v>
      </c>
      <c r="C868" s="726" t="s">
        <v>1762</v>
      </c>
    </row>
    <row r="869" spans="1:3" ht="13.5">
      <c r="A869" s="727" t="s">
        <v>46</v>
      </c>
      <c r="B869" s="726" t="s">
        <v>1765</v>
      </c>
      <c r="C869" s="726" t="s">
        <v>1764</v>
      </c>
    </row>
    <row r="870" spans="1:3" ht="13.5">
      <c r="A870" s="727" t="s">
        <v>46</v>
      </c>
      <c r="B870" s="726" t="s">
        <v>1767</v>
      </c>
      <c r="C870" s="726" t="s">
        <v>1766</v>
      </c>
    </row>
    <row r="871" spans="1:3" ht="13.5">
      <c r="A871" s="727" t="s">
        <v>46</v>
      </c>
      <c r="B871" s="726" t="s">
        <v>1769</v>
      </c>
      <c r="C871" s="726" t="s">
        <v>1768</v>
      </c>
    </row>
    <row r="872" spans="1:3" ht="13.5">
      <c r="A872" s="727" t="s">
        <v>46</v>
      </c>
      <c r="B872" s="726" t="s">
        <v>1771</v>
      </c>
      <c r="C872" s="726" t="s">
        <v>1770</v>
      </c>
    </row>
    <row r="873" spans="1:3" ht="13.5">
      <c r="A873" s="727" t="s">
        <v>46</v>
      </c>
      <c r="B873" s="726" t="s">
        <v>1773</v>
      </c>
      <c r="C873" s="726" t="s">
        <v>1772</v>
      </c>
    </row>
    <row r="874" spans="1:3" ht="13.5">
      <c r="A874" s="729" t="s">
        <v>4128</v>
      </c>
      <c r="B874" s="728"/>
      <c r="C874" s="728" t="s">
        <v>4127</v>
      </c>
    </row>
    <row r="875" spans="1:3" ht="13.5">
      <c r="A875" s="727" t="s">
        <v>47</v>
      </c>
      <c r="B875" s="726" t="s">
        <v>1775</v>
      </c>
      <c r="C875" s="726" t="s">
        <v>1774</v>
      </c>
    </row>
    <row r="876" spans="1:3" ht="13.5">
      <c r="A876" s="727" t="s">
        <v>47</v>
      </c>
      <c r="B876" s="726" t="s">
        <v>1777</v>
      </c>
      <c r="C876" s="726" t="s">
        <v>1776</v>
      </c>
    </row>
    <row r="877" spans="1:3" ht="13.5">
      <c r="A877" s="727" t="s">
        <v>47</v>
      </c>
      <c r="B877" s="726" t="s">
        <v>1779</v>
      </c>
      <c r="C877" s="726" t="s">
        <v>1778</v>
      </c>
    </row>
    <row r="878" spans="1:3" ht="13.5">
      <c r="A878" s="727" t="s">
        <v>47</v>
      </c>
      <c r="B878" s="726" t="s">
        <v>1781</v>
      </c>
      <c r="C878" s="726" t="s">
        <v>1780</v>
      </c>
    </row>
    <row r="879" spans="1:3" ht="13.5">
      <c r="A879" s="727" t="s">
        <v>47</v>
      </c>
      <c r="B879" s="726" t="s">
        <v>1783</v>
      </c>
      <c r="C879" s="726" t="s">
        <v>1782</v>
      </c>
    </row>
    <row r="880" spans="1:3" ht="13.5">
      <c r="A880" s="727" t="s">
        <v>47</v>
      </c>
      <c r="B880" s="726" t="s">
        <v>1785</v>
      </c>
      <c r="C880" s="726" t="s">
        <v>1784</v>
      </c>
    </row>
    <row r="881" spans="1:3" ht="13.5">
      <c r="A881" s="727" t="s">
        <v>47</v>
      </c>
      <c r="B881" s="726" t="s">
        <v>1787</v>
      </c>
      <c r="C881" s="726" t="s">
        <v>1786</v>
      </c>
    </row>
    <row r="882" spans="1:3" ht="13.5">
      <c r="A882" s="727" t="s">
        <v>47</v>
      </c>
      <c r="B882" s="726" t="s">
        <v>1789</v>
      </c>
      <c r="C882" s="726" t="s">
        <v>1788</v>
      </c>
    </row>
    <row r="883" spans="1:3" ht="13.5">
      <c r="A883" s="727" t="s">
        <v>47</v>
      </c>
      <c r="B883" s="726" t="s">
        <v>1791</v>
      </c>
      <c r="C883" s="726" t="s">
        <v>1790</v>
      </c>
    </row>
    <row r="884" spans="1:3" ht="13.5">
      <c r="A884" s="727" t="s">
        <v>47</v>
      </c>
      <c r="B884" s="726" t="s">
        <v>1793</v>
      </c>
      <c r="C884" s="726" t="s">
        <v>1792</v>
      </c>
    </row>
    <row r="885" spans="1:3" ht="13.5">
      <c r="A885" s="727" t="s">
        <v>47</v>
      </c>
      <c r="B885" s="726" t="s">
        <v>1795</v>
      </c>
      <c r="C885" s="726" t="s">
        <v>1794</v>
      </c>
    </row>
    <row r="886" spans="1:3" ht="13.5">
      <c r="A886" s="727" t="s">
        <v>47</v>
      </c>
      <c r="B886" s="726" t="s">
        <v>1797</v>
      </c>
      <c r="C886" s="726" t="s">
        <v>1796</v>
      </c>
    </row>
    <row r="887" spans="1:3" ht="13.5">
      <c r="A887" s="727" t="s">
        <v>47</v>
      </c>
      <c r="B887" s="726" t="s">
        <v>1799</v>
      </c>
      <c r="C887" s="726" t="s">
        <v>1798</v>
      </c>
    </row>
    <row r="888" spans="1:3" ht="13.5">
      <c r="A888" s="727" t="s">
        <v>47</v>
      </c>
      <c r="B888" s="726" t="s">
        <v>1801</v>
      </c>
      <c r="C888" s="726" t="s">
        <v>1800</v>
      </c>
    </row>
    <row r="889" spans="1:3" ht="13.5">
      <c r="A889" s="727" t="s">
        <v>47</v>
      </c>
      <c r="B889" s="726" t="s">
        <v>1803</v>
      </c>
      <c r="C889" s="726" t="s">
        <v>1802</v>
      </c>
    </row>
    <row r="890" spans="1:3" ht="13.5">
      <c r="A890" s="727" t="s">
        <v>47</v>
      </c>
      <c r="B890" s="726" t="s">
        <v>1805</v>
      </c>
      <c r="C890" s="726" t="s">
        <v>1804</v>
      </c>
    </row>
    <row r="891" spans="1:3" ht="13.5">
      <c r="A891" s="727" t="s">
        <v>47</v>
      </c>
      <c r="B891" s="726" t="s">
        <v>1807</v>
      </c>
      <c r="C891" s="726" t="s">
        <v>1806</v>
      </c>
    </row>
    <row r="892" spans="1:3" ht="13.5">
      <c r="A892" s="727" t="s">
        <v>47</v>
      </c>
      <c r="B892" s="726" t="s">
        <v>1809</v>
      </c>
      <c r="C892" s="726" t="s">
        <v>1808</v>
      </c>
    </row>
    <row r="893" spans="1:3" ht="13.5">
      <c r="A893" s="727" t="s">
        <v>47</v>
      </c>
      <c r="B893" s="726" t="s">
        <v>1811</v>
      </c>
      <c r="C893" s="726" t="s">
        <v>1810</v>
      </c>
    </row>
    <row r="894" spans="1:3" ht="13.5">
      <c r="A894" s="727" t="s">
        <v>47</v>
      </c>
      <c r="B894" s="726" t="s">
        <v>1813</v>
      </c>
      <c r="C894" s="726" t="s">
        <v>1812</v>
      </c>
    </row>
    <row r="895" spans="1:3" ht="13.5">
      <c r="A895" s="727" t="s">
        <v>47</v>
      </c>
      <c r="B895" s="726" t="s">
        <v>1815</v>
      </c>
      <c r="C895" s="726" t="s">
        <v>1814</v>
      </c>
    </row>
    <row r="896" spans="1:3" ht="13.5">
      <c r="A896" s="727" t="s">
        <v>47</v>
      </c>
      <c r="B896" s="726" t="s">
        <v>1081</v>
      </c>
      <c r="C896" s="726" t="s">
        <v>1816</v>
      </c>
    </row>
    <row r="897" spans="1:3" ht="13.5">
      <c r="A897" s="727" t="s">
        <v>47</v>
      </c>
      <c r="B897" s="726" t="s">
        <v>1818</v>
      </c>
      <c r="C897" s="726" t="s">
        <v>1817</v>
      </c>
    </row>
    <row r="898" spans="1:3" ht="13.5">
      <c r="A898" s="727" t="s">
        <v>47</v>
      </c>
      <c r="B898" s="726" t="s">
        <v>1820</v>
      </c>
      <c r="C898" s="726" t="s">
        <v>1819</v>
      </c>
    </row>
    <row r="899" spans="1:3" ht="13.5">
      <c r="A899" s="727" t="s">
        <v>47</v>
      </c>
      <c r="B899" s="726" t="s">
        <v>1822</v>
      </c>
      <c r="C899" s="726" t="s">
        <v>1821</v>
      </c>
    </row>
    <row r="900" spans="1:3" ht="13.5">
      <c r="A900" s="727" t="s">
        <v>47</v>
      </c>
      <c r="B900" s="726" t="s">
        <v>1824</v>
      </c>
      <c r="C900" s="726" t="s">
        <v>1823</v>
      </c>
    </row>
    <row r="901" spans="1:3" ht="13.5">
      <c r="A901" s="727" t="s">
        <v>47</v>
      </c>
      <c r="B901" s="726" t="s">
        <v>1826</v>
      </c>
      <c r="C901" s="726" t="s">
        <v>1825</v>
      </c>
    </row>
    <row r="902" spans="1:3" ht="13.5">
      <c r="A902" s="727" t="s">
        <v>47</v>
      </c>
      <c r="B902" s="726" t="s">
        <v>1828</v>
      </c>
      <c r="C902" s="726" t="s">
        <v>1827</v>
      </c>
    </row>
    <row r="903" spans="1:3" ht="13.5">
      <c r="A903" s="727" t="s">
        <v>47</v>
      </c>
      <c r="B903" s="726" t="s">
        <v>1830</v>
      </c>
      <c r="C903" s="726" t="s">
        <v>1829</v>
      </c>
    </row>
    <row r="904" spans="1:3" ht="13.5">
      <c r="A904" s="727" t="s">
        <v>47</v>
      </c>
      <c r="B904" s="726" t="s">
        <v>1832</v>
      </c>
      <c r="C904" s="726" t="s">
        <v>1831</v>
      </c>
    </row>
    <row r="905" spans="1:3" ht="13.5">
      <c r="A905" s="727" t="s">
        <v>47</v>
      </c>
      <c r="B905" s="726" t="s">
        <v>1834</v>
      </c>
      <c r="C905" s="726" t="s">
        <v>1833</v>
      </c>
    </row>
    <row r="906" spans="1:3" ht="13.5">
      <c r="A906" s="727" t="s">
        <v>47</v>
      </c>
      <c r="B906" s="726" t="s">
        <v>1836</v>
      </c>
      <c r="C906" s="726" t="s">
        <v>1835</v>
      </c>
    </row>
    <row r="907" spans="1:3" ht="13.5">
      <c r="A907" s="727" t="s">
        <v>47</v>
      </c>
      <c r="B907" s="726" t="s">
        <v>1838</v>
      </c>
      <c r="C907" s="726" t="s">
        <v>1837</v>
      </c>
    </row>
    <row r="908" spans="1:3" ht="13.5">
      <c r="A908" s="727" t="s">
        <v>47</v>
      </c>
      <c r="B908" s="726" t="s">
        <v>1840</v>
      </c>
      <c r="C908" s="726" t="s">
        <v>1839</v>
      </c>
    </row>
    <row r="909" spans="1:3" ht="13.5">
      <c r="A909" s="727" t="s">
        <v>47</v>
      </c>
      <c r="B909" s="726" t="s">
        <v>1842</v>
      </c>
      <c r="C909" s="726" t="s">
        <v>1841</v>
      </c>
    </row>
    <row r="910" spans="1:3" ht="13.5">
      <c r="A910" s="727" t="s">
        <v>47</v>
      </c>
      <c r="B910" s="726" t="s">
        <v>1844</v>
      </c>
      <c r="C910" s="726" t="s">
        <v>1843</v>
      </c>
    </row>
    <row r="911" spans="1:3" ht="13.5">
      <c r="A911" s="727" t="s">
        <v>47</v>
      </c>
      <c r="B911" s="726" t="s">
        <v>1846</v>
      </c>
      <c r="C911" s="726" t="s">
        <v>1845</v>
      </c>
    </row>
    <row r="912" spans="1:3" ht="13.5">
      <c r="A912" s="727" t="s">
        <v>47</v>
      </c>
      <c r="B912" s="726" t="s">
        <v>1848</v>
      </c>
      <c r="C912" s="726" t="s">
        <v>1847</v>
      </c>
    </row>
    <row r="913" spans="1:3" ht="13.5">
      <c r="A913" s="727" t="s">
        <v>47</v>
      </c>
      <c r="B913" s="726" t="s">
        <v>1850</v>
      </c>
      <c r="C913" s="726" t="s">
        <v>1849</v>
      </c>
    </row>
    <row r="914" spans="1:3" ht="13.5">
      <c r="A914" s="727" t="s">
        <v>47</v>
      </c>
      <c r="B914" s="726" t="s">
        <v>1852</v>
      </c>
      <c r="C914" s="726" t="s">
        <v>1851</v>
      </c>
    </row>
    <row r="915" spans="1:3" ht="13.5">
      <c r="A915" s="727" t="s">
        <v>47</v>
      </c>
      <c r="B915" s="726" t="s">
        <v>1854</v>
      </c>
      <c r="C915" s="726" t="s">
        <v>1853</v>
      </c>
    </row>
    <row r="916" spans="1:3" ht="13.5">
      <c r="A916" s="727" t="s">
        <v>47</v>
      </c>
      <c r="B916" s="726" t="s">
        <v>1856</v>
      </c>
      <c r="C916" s="726" t="s">
        <v>1855</v>
      </c>
    </row>
    <row r="917" spans="1:3" ht="13.5">
      <c r="A917" s="727" t="s">
        <v>47</v>
      </c>
      <c r="B917" s="726" t="s">
        <v>1858</v>
      </c>
      <c r="C917" s="726" t="s">
        <v>1857</v>
      </c>
    </row>
    <row r="918" spans="1:3" ht="13.5">
      <c r="A918" s="727" t="s">
        <v>47</v>
      </c>
      <c r="B918" s="726" t="s">
        <v>1860</v>
      </c>
      <c r="C918" s="726" t="s">
        <v>1859</v>
      </c>
    </row>
    <row r="919" spans="1:3" ht="13.5">
      <c r="A919" s="727" t="s">
        <v>47</v>
      </c>
      <c r="B919" s="726" t="s">
        <v>1862</v>
      </c>
      <c r="C919" s="726" t="s">
        <v>1861</v>
      </c>
    </row>
    <row r="920" spans="1:3" ht="13.5">
      <c r="A920" s="727" t="s">
        <v>47</v>
      </c>
      <c r="B920" s="726" t="s">
        <v>1864</v>
      </c>
      <c r="C920" s="726" t="s">
        <v>1863</v>
      </c>
    </row>
    <row r="921" spans="1:3" ht="13.5">
      <c r="A921" s="727" t="s">
        <v>47</v>
      </c>
      <c r="B921" s="726" t="s">
        <v>1866</v>
      </c>
      <c r="C921" s="726" t="s">
        <v>1865</v>
      </c>
    </row>
    <row r="922" spans="1:3" ht="13.5">
      <c r="A922" s="727" t="s">
        <v>47</v>
      </c>
      <c r="B922" s="726" t="s">
        <v>1868</v>
      </c>
      <c r="C922" s="726" t="s">
        <v>1867</v>
      </c>
    </row>
    <row r="923" spans="1:3" ht="13.5">
      <c r="A923" s="727" t="s">
        <v>47</v>
      </c>
      <c r="B923" s="726" t="s">
        <v>1870</v>
      </c>
      <c r="C923" s="726" t="s">
        <v>1869</v>
      </c>
    </row>
    <row r="924" spans="1:3" ht="13.5">
      <c r="A924" s="727" t="s">
        <v>47</v>
      </c>
      <c r="B924" s="726" t="s">
        <v>1872</v>
      </c>
      <c r="C924" s="726" t="s">
        <v>1871</v>
      </c>
    </row>
    <row r="925" spans="1:3" ht="13.5">
      <c r="A925" s="727" t="s">
        <v>47</v>
      </c>
      <c r="B925" s="726" t="s">
        <v>1874</v>
      </c>
      <c r="C925" s="726" t="s">
        <v>1873</v>
      </c>
    </row>
    <row r="926" spans="1:3" ht="13.5">
      <c r="A926" s="727" t="s">
        <v>47</v>
      </c>
      <c r="B926" s="726" t="s">
        <v>1876</v>
      </c>
      <c r="C926" s="726" t="s">
        <v>1875</v>
      </c>
    </row>
    <row r="927" spans="1:3" ht="13.5">
      <c r="A927" s="727" t="s">
        <v>47</v>
      </c>
      <c r="B927" s="726" t="s">
        <v>1878</v>
      </c>
      <c r="C927" s="726" t="s">
        <v>1877</v>
      </c>
    </row>
    <row r="928" spans="1:3" ht="13.5">
      <c r="A928" s="727" t="s">
        <v>47</v>
      </c>
      <c r="B928" s="726" t="s">
        <v>1880</v>
      </c>
      <c r="C928" s="726" t="s">
        <v>1879</v>
      </c>
    </row>
    <row r="929" spans="1:3" ht="13.5">
      <c r="A929" s="727" t="s">
        <v>47</v>
      </c>
      <c r="B929" s="726" t="s">
        <v>1882</v>
      </c>
      <c r="C929" s="726" t="s">
        <v>1881</v>
      </c>
    </row>
    <row r="930" spans="1:3" ht="13.5">
      <c r="A930" s="727" t="s">
        <v>47</v>
      </c>
      <c r="B930" s="726" t="s">
        <v>1884</v>
      </c>
      <c r="C930" s="726" t="s">
        <v>1883</v>
      </c>
    </row>
    <row r="931" spans="1:3" ht="13.5">
      <c r="A931" s="727" t="s">
        <v>47</v>
      </c>
      <c r="B931" s="726" t="s">
        <v>1886</v>
      </c>
      <c r="C931" s="726" t="s">
        <v>1885</v>
      </c>
    </row>
    <row r="932" spans="1:3" ht="13.5">
      <c r="A932" s="727" t="s">
        <v>47</v>
      </c>
      <c r="B932" s="726" t="s">
        <v>1888</v>
      </c>
      <c r="C932" s="726" t="s">
        <v>1887</v>
      </c>
    </row>
    <row r="933" spans="1:3" ht="13.5">
      <c r="A933" s="727" t="s">
        <v>47</v>
      </c>
      <c r="B933" s="726" t="s">
        <v>1890</v>
      </c>
      <c r="C933" s="726" t="s">
        <v>1889</v>
      </c>
    </row>
    <row r="934" spans="1:3" ht="13.5">
      <c r="A934" s="727" t="s">
        <v>47</v>
      </c>
      <c r="B934" s="726" t="s">
        <v>1892</v>
      </c>
      <c r="C934" s="726" t="s">
        <v>1891</v>
      </c>
    </row>
    <row r="935" spans="1:3" ht="13.5">
      <c r="A935" s="727" t="s">
        <v>47</v>
      </c>
      <c r="B935" s="726" t="s">
        <v>1894</v>
      </c>
      <c r="C935" s="726" t="s">
        <v>1893</v>
      </c>
    </row>
    <row r="936" spans="1:3" ht="13.5">
      <c r="A936" s="727" t="s">
        <v>47</v>
      </c>
      <c r="B936" s="726" t="s">
        <v>1896</v>
      </c>
      <c r="C936" s="726" t="s">
        <v>1895</v>
      </c>
    </row>
    <row r="937" spans="1:3" ht="13.5">
      <c r="A937" s="727" t="s">
        <v>47</v>
      </c>
      <c r="B937" s="726" t="s">
        <v>1616</v>
      </c>
      <c r="C937" s="726" t="s">
        <v>1897</v>
      </c>
    </row>
    <row r="938" spans="1:3" ht="13.5">
      <c r="A938" s="727" t="s">
        <v>47</v>
      </c>
      <c r="B938" s="726" t="s">
        <v>1899</v>
      </c>
      <c r="C938" s="726" t="s">
        <v>1898</v>
      </c>
    </row>
    <row r="939" spans="1:3" ht="13.5">
      <c r="A939" s="727" t="s">
        <v>47</v>
      </c>
      <c r="B939" s="726" t="s">
        <v>402</v>
      </c>
      <c r="C939" s="726" t="s">
        <v>1900</v>
      </c>
    </row>
    <row r="940" spans="1:3" ht="13.5">
      <c r="A940" s="727" t="s">
        <v>47</v>
      </c>
      <c r="B940" s="726" t="s">
        <v>1902</v>
      </c>
      <c r="C940" s="726" t="s">
        <v>1901</v>
      </c>
    </row>
    <row r="941" spans="1:3" ht="13.5">
      <c r="A941" s="727" t="s">
        <v>47</v>
      </c>
      <c r="B941" s="726" t="s">
        <v>1904</v>
      </c>
      <c r="C941" s="726" t="s">
        <v>1903</v>
      </c>
    </row>
    <row r="942" spans="1:3" ht="13.5">
      <c r="A942" s="727" t="s">
        <v>47</v>
      </c>
      <c r="B942" s="726" t="s">
        <v>1906</v>
      </c>
      <c r="C942" s="726" t="s">
        <v>1905</v>
      </c>
    </row>
    <row r="943" spans="1:3" ht="13.5">
      <c r="A943" s="727" t="s">
        <v>47</v>
      </c>
      <c r="B943" s="726" t="s">
        <v>1908</v>
      </c>
      <c r="C943" s="726" t="s">
        <v>1907</v>
      </c>
    </row>
    <row r="944" spans="1:3" ht="13.5">
      <c r="A944" s="727" t="s">
        <v>47</v>
      </c>
      <c r="B944" s="726" t="s">
        <v>1910</v>
      </c>
      <c r="C944" s="726" t="s">
        <v>1909</v>
      </c>
    </row>
    <row r="945" spans="1:3" ht="13.5">
      <c r="A945" s="727" t="s">
        <v>47</v>
      </c>
      <c r="B945" s="726" t="s">
        <v>1095</v>
      </c>
      <c r="C945" s="726" t="s">
        <v>1911</v>
      </c>
    </row>
    <row r="946" spans="1:3" ht="13.5">
      <c r="A946" s="727" t="s">
        <v>47</v>
      </c>
      <c r="B946" s="726" t="s">
        <v>1913</v>
      </c>
      <c r="C946" s="726" t="s">
        <v>1912</v>
      </c>
    </row>
    <row r="947" spans="1:3" ht="13.5">
      <c r="A947" s="727" t="s">
        <v>47</v>
      </c>
      <c r="B947" s="726" t="s">
        <v>1915</v>
      </c>
      <c r="C947" s="726" t="s">
        <v>1914</v>
      </c>
    </row>
    <row r="948" spans="1:3" ht="13.5">
      <c r="A948" s="727" t="s">
        <v>47</v>
      </c>
      <c r="B948" s="726" t="s">
        <v>1917</v>
      </c>
      <c r="C948" s="726" t="s">
        <v>1916</v>
      </c>
    </row>
    <row r="949" spans="1:3" ht="13.5">
      <c r="A949" s="727" t="s">
        <v>47</v>
      </c>
      <c r="B949" s="726" t="s">
        <v>1919</v>
      </c>
      <c r="C949" s="726" t="s">
        <v>1918</v>
      </c>
    </row>
    <row r="950" spans="1:3" ht="13.5">
      <c r="A950" s="727" t="s">
        <v>47</v>
      </c>
      <c r="B950" s="726" t="s">
        <v>1921</v>
      </c>
      <c r="C950" s="726" t="s">
        <v>1920</v>
      </c>
    </row>
    <row r="951" spans="1:3" ht="13.5">
      <c r="A951" s="727" t="s">
        <v>47</v>
      </c>
      <c r="B951" s="726" t="s">
        <v>1923</v>
      </c>
      <c r="C951" s="726" t="s">
        <v>1922</v>
      </c>
    </row>
    <row r="952" spans="1:3" ht="13.5">
      <c r="A952" s="727" t="s">
        <v>47</v>
      </c>
      <c r="B952" s="726" t="s">
        <v>1925</v>
      </c>
      <c r="C952" s="726" t="s">
        <v>1924</v>
      </c>
    </row>
    <row r="953" spans="1:3" ht="13.5">
      <c r="A953" s="727" t="s">
        <v>47</v>
      </c>
      <c r="B953" s="726" t="s">
        <v>1927</v>
      </c>
      <c r="C953" s="726" t="s">
        <v>1926</v>
      </c>
    </row>
    <row r="954" spans="1:3" ht="13.5">
      <c r="A954" s="727" t="s">
        <v>47</v>
      </c>
      <c r="B954" s="726" t="s">
        <v>1929</v>
      </c>
      <c r="C954" s="726" t="s">
        <v>1928</v>
      </c>
    </row>
    <row r="955" spans="1:3" ht="13.5">
      <c r="A955" s="729" t="s">
        <v>4126</v>
      </c>
      <c r="B955" s="728"/>
      <c r="C955" s="728" t="s">
        <v>4125</v>
      </c>
    </row>
    <row r="956" spans="1:3" ht="13.5">
      <c r="A956" s="727" t="s">
        <v>48</v>
      </c>
      <c r="B956" s="726" t="s">
        <v>1931</v>
      </c>
      <c r="C956" s="726" t="s">
        <v>1930</v>
      </c>
    </row>
    <row r="957" spans="1:3" ht="13.5">
      <c r="A957" s="727" t="s">
        <v>48</v>
      </c>
      <c r="B957" s="726" t="s">
        <v>1933</v>
      </c>
      <c r="C957" s="726" t="s">
        <v>1932</v>
      </c>
    </row>
    <row r="958" spans="1:3" ht="13.5">
      <c r="A958" s="727" t="s">
        <v>48</v>
      </c>
      <c r="B958" s="726" t="s">
        <v>1935</v>
      </c>
      <c r="C958" s="726" t="s">
        <v>1934</v>
      </c>
    </row>
    <row r="959" spans="1:3" ht="13.5">
      <c r="A959" s="727" t="s">
        <v>48</v>
      </c>
      <c r="B959" s="726" t="s">
        <v>1937</v>
      </c>
      <c r="C959" s="726" t="s">
        <v>1936</v>
      </c>
    </row>
    <row r="960" spans="1:3" ht="13.5">
      <c r="A960" s="727" t="s">
        <v>48</v>
      </c>
      <c r="B960" s="726" t="s">
        <v>1939</v>
      </c>
      <c r="C960" s="726" t="s">
        <v>1938</v>
      </c>
    </row>
    <row r="961" spans="1:3" ht="13.5">
      <c r="A961" s="727" t="s">
        <v>48</v>
      </c>
      <c r="B961" s="726" t="s">
        <v>1941</v>
      </c>
      <c r="C961" s="726" t="s">
        <v>1940</v>
      </c>
    </row>
    <row r="962" spans="1:3" ht="13.5">
      <c r="A962" s="727" t="s">
        <v>48</v>
      </c>
      <c r="B962" s="726" t="s">
        <v>1943</v>
      </c>
      <c r="C962" s="726" t="s">
        <v>1942</v>
      </c>
    </row>
    <row r="963" spans="1:3" ht="13.5">
      <c r="A963" s="727" t="s">
        <v>48</v>
      </c>
      <c r="B963" s="726" t="s">
        <v>1945</v>
      </c>
      <c r="C963" s="726" t="s">
        <v>1944</v>
      </c>
    </row>
    <row r="964" spans="1:3" ht="13.5">
      <c r="A964" s="727" t="s">
        <v>48</v>
      </c>
      <c r="B964" s="726" t="s">
        <v>1947</v>
      </c>
      <c r="C964" s="726" t="s">
        <v>1946</v>
      </c>
    </row>
    <row r="965" spans="1:3" ht="13.5">
      <c r="A965" s="727" t="s">
        <v>48</v>
      </c>
      <c r="B965" s="726" t="s">
        <v>1949</v>
      </c>
      <c r="C965" s="726" t="s">
        <v>1948</v>
      </c>
    </row>
    <row r="966" spans="1:3" ht="13.5">
      <c r="A966" s="727" t="s">
        <v>48</v>
      </c>
      <c r="B966" s="726" t="s">
        <v>1951</v>
      </c>
      <c r="C966" s="726" t="s">
        <v>1950</v>
      </c>
    </row>
    <row r="967" spans="1:3" ht="13.5">
      <c r="A967" s="727" t="s">
        <v>48</v>
      </c>
      <c r="B967" s="726" t="s">
        <v>1953</v>
      </c>
      <c r="C967" s="726" t="s">
        <v>1952</v>
      </c>
    </row>
    <row r="968" spans="1:3" ht="13.5">
      <c r="A968" s="727" t="s">
        <v>48</v>
      </c>
      <c r="B968" s="726" t="s">
        <v>1955</v>
      </c>
      <c r="C968" s="726" t="s">
        <v>1954</v>
      </c>
    </row>
    <row r="969" spans="1:3" ht="13.5">
      <c r="A969" s="727" t="s">
        <v>48</v>
      </c>
      <c r="B969" s="726" t="s">
        <v>1957</v>
      </c>
      <c r="C969" s="726" t="s">
        <v>1956</v>
      </c>
    </row>
    <row r="970" spans="1:3" ht="13.5">
      <c r="A970" s="727" t="s">
        <v>48</v>
      </c>
      <c r="B970" s="726" t="s">
        <v>1959</v>
      </c>
      <c r="C970" s="726" t="s">
        <v>1958</v>
      </c>
    </row>
    <row r="971" spans="1:3" ht="13.5">
      <c r="A971" s="727" t="s">
        <v>48</v>
      </c>
      <c r="B971" s="726" t="s">
        <v>1961</v>
      </c>
      <c r="C971" s="726" t="s">
        <v>1960</v>
      </c>
    </row>
    <row r="972" spans="1:3" ht="13.5">
      <c r="A972" s="727" t="s">
        <v>48</v>
      </c>
      <c r="B972" s="726" t="s">
        <v>1963</v>
      </c>
      <c r="C972" s="726" t="s">
        <v>1962</v>
      </c>
    </row>
    <row r="973" spans="1:3" ht="13.5">
      <c r="A973" s="727" t="s">
        <v>48</v>
      </c>
      <c r="B973" s="726" t="s">
        <v>1965</v>
      </c>
      <c r="C973" s="726" t="s">
        <v>1964</v>
      </c>
    </row>
    <row r="974" spans="1:3" ht="13.5">
      <c r="A974" s="727" t="s">
        <v>48</v>
      </c>
      <c r="B974" s="726" t="s">
        <v>1967</v>
      </c>
      <c r="C974" s="726" t="s">
        <v>1966</v>
      </c>
    </row>
    <row r="975" spans="1:3" ht="13.5">
      <c r="A975" s="727" t="s">
        <v>48</v>
      </c>
      <c r="B975" s="726" t="s">
        <v>1969</v>
      </c>
      <c r="C975" s="726" t="s">
        <v>1968</v>
      </c>
    </row>
    <row r="976" spans="1:3" ht="13.5">
      <c r="A976" s="727" t="s">
        <v>48</v>
      </c>
      <c r="B976" s="726" t="s">
        <v>1971</v>
      </c>
      <c r="C976" s="726" t="s">
        <v>1970</v>
      </c>
    </row>
    <row r="977" spans="1:3" ht="13.5">
      <c r="A977" s="727" t="s">
        <v>48</v>
      </c>
      <c r="B977" s="726" t="s">
        <v>1973</v>
      </c>
      <c r="C977" s="726" t="s">
        <v>1972</v>
      </c>
    </row>
    <row r="978" spans="1:3" ht="13.5">
      <c r="A978" s="727" t="s">
        <v>48</v>
      </c>
      <c r="B978" s="726" t="s">
        <v>1975</v>
      </c>
      <c r="C978" s="726" t="s">
        <v>1974</v>
      </c>
    </row>
    <row r="979" spans="1:3" ht="13.5">
      <c r="A979" s="727" t="s">
        <v>48</v>
      </c>
      <c r="B979" s="726" t="s">
        <v>1977</v>
      </c>
      <c r="C979" s="726" t="s">
        <v>1976</v>
      </c>
    </row>
    <row r="980" spans="1:3" ht="13.5">
      <c r="A980" s="727" t="s">
        <v>48</v>
      </c>
      <c r="B980" s="726" t="s">
        <v>1979</v>
      </c>
      <c r="C980" s="726" t="s">
        <v>1978</v>
      </c>
    </row>
    <row r="981" spans="1:3" ht="13.5">
      <c r="A981" s="727" t="s">
        <v>48</v>
      </c>
      <c r="B981" s="726" t="s">
        <v>1981</v>
      </c>
      <c r="C981" s="726" t="s">
        <v>1980</v>
      </c>
    </row>
    <row r="982" spans="1:3" ht="13.5">
      <c r="A982" s="727" t="s">
        <v>48</v>
      </c>
      <c r="B982" s="726" t="s">
        <v>1983</v>
      </c>
      <c r="C982" s="726" t="s">
        <v>1982</v>
      </c>
    </row>
    <row r="983" spans="1:3" ht="13.5">
      <c r="A983" s="727" t="s">
        <v>48</v>
      </c>
      <c r="B983" s="726" t="s">
        <v>1985</v>
      </c>
      <c r="C983" s="726" t="s">
        <v>1984</v>
      </c>
    </row>
    <row r="984" spans="1:3" ht="13.5">
      <c r="A984" s="727" t="s">
        <v>48</v>
      </c>
      <c r="B984" s="726" t="s">
        <v>1987</v>
      </c>
      <c r="C984" s="726" t="s">
        <v>1986</v>
      </c>
    </row>
    <row r="985" spans="1:3" ht="13.5">
      <c r="A985" s="727" t="s">
        <v>48</v>
      </c>
      <c r="B985" s="726" t="s">
        <v>1989</v>
      </c>
      <c r="C985" s="726" t="s">
        <v>1988</v>
      </c>
    </row>
    <row r="986" spans="1:3" ht="13.5">
      <c r="A986" s="727" t="s">
        <v>48</v>
      </c>
      <c r="B986" s="726" t="s">
        <v>1991</v>
      </c>
      <c r="C986" s="726" t="s">
        <v>1990</v>
      </c>
    </row>
    <row r="987" spans="1:3" ht="13.5">
      <c r="A987" s="727" t="s">
        <v>48</v>
      </c>
      <c r="B987" s="726" t="s">
        <v>402</v>
      </c>
      <c r="C987" s="726" t="s">
        <v>1992</v>
      </c>
    </row>
    <row r="988" spans="1:3" ht="13.5">
      <c r="A988" s="727" t="s">
        <v>48</v>
      </c>
      <c r="B988" s="726" t="s">
        <v>1994</v>
      </c>
      <c r="C988" s="726" t="s">
        <v>1993</v>
      </c>
    </row>
    <row r="989" spans="1:3" ht="13.5">
      <c r="A989" s="727" t="s">
        <v>48</v>
      </c>
      <c r="B989" s="726" t="s">
        <v>1996</v>
      </c>
      <c r="C989" s="726" t="s">
        <v>1995</v>
      </c>
    </row>
    <row r="990" spans="1:3" ht="13.5">
      <c r="A990" s="727" t="s">
        <v>48</v>
      </c>
      <c r="B990" s="726" t="s">
        <v>1998</v>
      </c>
      <c r="C990" s="726" t="s">
        <v>1997</v>
      </c>
    </row>
    <row r="991" spans="1:3" ht="13.5">
      <c r="A991" s="727" t="s">
        <v>48</v>
      </c>
      <c r="B991" s="726" t="s">
        <v>2000</v>
      </c>
      <c r="C991" s="726" t="s">
        <v>1999</v>
      </c>
    </row>
    <row r="992" spans="1:3" ht="13.5">
      <c r="A992" s="727" t="s">
        <v>48</v>
      </c>
      <c r="B992" s="726" t="s">
        <v>2002</v>
      </c>
      <c r="C992" s="726" t="s">
        <v>2001</v>
      </c>
    </row>
    <row r="993" spans="1:3" ht="13.5">
      <c r="A993" s="727" t="s">
        <v>48</v>
      </c>
      <c r="B993" s="726" t="s">
        <v>2004</v>
      </c>
      <c r="C993" s="726" t="s">
        <v>2003</v>
      </c>
    </row>
    <row r="994" spans="1:3" ht="13.5">
      <c r="A994" s="727" t="s">
        <v>48</v>
      </c>
      <c r="B994" s="726" t="s">
        <v>2006</v>
      </c>
      <c r="C994" s="726" t="s">
        <v>2005</v>
      </c>
    </row>
    <row r="995" spans="1:3" ht="13.5">
      <c r="A995" s="727" t="s">
        <v>48</v>
      </c>
      <c r="B995" s="726" t="s">
        <v>2008</v>
      </c>
      <c r="C995" s="726" t="s">
        <v>2007</v>
      </c>
    </row>
    <row r="996" spans="1:3" ht="13.5">
      <c r="A996" s="727" t="s">
        <v>48</v>
      </c>
      <c r="B996" s="726" t="s">
        <v>2010</v>
      </c>
      <c r="C996" s="726" t="s">
        <v>2009</v>
      </c>
    </row>
    <row r="997" spans="1:3" ht="13.5">
      <c r="A997" s="727" t="s">
        <v>48</v>
      </c>
      <c r="B997" s="726" t="s">
        <v>2012</v>
      </c>
      <c r="C997" s="726" t="s">
        <v>2011</v>
      </c>
    </row>
    <row r="998" spans="1:3" ht="13.5">
      <c r="A998" s="729" t="s">
        <v>4124</v>
      </c>
      <c r="B998" s="728"/>
      <c r="C998" s="728" t="s">
        <v>4123</v>
      </c>
    </row>
    <row r="999" spans="1:3" ht="13.5">
      <c r="A999" s="727" t="s">
        <v>49</v>
      </c>
      <c r="B999" s="726" t="s">
        <v>2014</v>
      </c>
      <c r="C999" s="726" t="s">
        <v>2013</v>
      </c>
    </row>
    <row r="1000" spans="1:3" ht="13.5">
      <c r="A1000" s="727" t="s">
        <v>49</v>
      </c>
      <c r="B1000" s="726" t="s">
        <v>2015</v>
      </c>
      <c r="C1000" s="726" t="s">
        <v>4122</v>
      </c>
    </row>
    <row r="1001" spans="1:3" ht="13.5">
      <c r="A1001" s="727" t="s">
        <v>49</v>
      </c>
      <c r="B1001" s="726" t="s">
        <v>2017</v>
      </c>
      <c r="C1001" s="726" t="s">
        <v>2016</v>
      </c>
    </row>
    <row r="1002" spans="1:3" ht="13.5">
      <c r="A1002" s="727" t="s">
        <v>49</v>
      </c>
      <c r="B1002" s="726" t="s">
        <v>2019</v>
      </c>
      <c r="C1002" s="726" t="s">
        <v>2018</v>
      </c>
    </row>
    <row r="1003" spans="1:3" ht="13.5">
      <c r="A1003" s="727" t="s">
        <v>49</v>
      </c>
      <c r="B1003" s="726" t="s">
        <v>2021</v>
      </c>
      <c r="C1003" s="726" t="s">
        <v>2020</v>
      </c>
    </row>
    <row r="1004" spans="1:3" ht="13.5">
      <c r="A1004" s="727" t="s">
        <v>49</v>
      </c>
      <c r="B1004" s="726" t="s">
        <v>2023</v>
      </c>
      <c r="C1004" s="726" t="s">
        <v>2022</v>
      </c>
    </row>
    <row r="1005" spans="1:3" ht="13.5">
      <c r="A1005" s="727" t="s">
        <v>49</v>
      </c>
      <c r="B1005" s="726" t="s">
        <v>2025</v>
      </c>
      <c r="C1005" s="726" t="s">
        <v>2024</v>
      </c>
    </row>
    <row r="1006" spans="1:3" ht="13.5">
      <c r="A1006" s="727" t="s">
        <v>49</v>
      </c>
      <c r="B1006" s="726" t="s">
        <v>2027</v>
      </c>
      <c r="C1006" s="726" t="s">
        <v>2026</v>
      </c>
    </row>
    <row r="1007" spans="1:3" ht="13.5">
      <c r="A1007" s="727" t="s">
        <v>49</v>
      </c>
      <c r="B1007" s="726" t="s">
        <v>2029</v>
      </c>
      <c r="C1007" s="726" t="s">
        <v>2028</v>
      </c>
    </row>
    <row r="1008" spans="1:3" ht="13.5">
      <c r="A1008" s="727" t="s">
        <v>49</v>
      </c>
      <c r="B1008" s="726" t="s">
        <v>2031</v>
      </c>
      <c r="C1008" s="726" t="s">
        <v>2030</v>
      </c>
    </row>
    <row r="1009" spans="1:3" ht="13.5">
      <c r="A1009" s="727" t="s">
        <v>49</v>
      </c>
      <c r="B1009" s="726" t="s">
        <v>2033</v>
      </c>
      <c r="C1009" s="726" t="s">
        <v>2032</v>
      </c>
    </row>
    <row r="1010" spans="1:3" ht="13.5">
      <c r="A1010" s="727" t="s">
        <v>49</v>
      </c>
      <c r="B1010" s="726" t="s">
        <v>2035</v>
      </c>
      <c r="C1010" s="726" t="s">
        <v>2034</v>
      </c>
    </row>
    <row r="1011" spans="1:3" ht="13.5">
      <c r="A1011" s="727" t="s">
        <v>49</v>
      </c>
      <c r="B1011" s="726" t="s">
        <v>2037</v>
      </c>
      <c r="C1011" s="726" t="s">
        <v>2036</v>
      </c>
    </row>
    <row r="1012" spans="1:3" ht="13.5">
      <c r="A1012" s="727" t="s">
        <v>49</v>
      </c>
      <c r="B1012" s="726" t="s">
        <v>2039</v>
      </c>
      <c r="C1012" s="726" t="s">
        <v>2038</v>
      </c>
    </row>
    <row r="1013" spans="1:3" ht="13.5">
      <c r="A1013" s="727" t="s">
        <v>49</v>
      </c>
      <c r="B1013" s="726" t="s">
        <v>2041</v>
      </c>
      <c r="C1013" s="726" t="s">
        <v>2040</v>
      </c>
    </row>
    <row r="1014" spans="1:3" ht="13.5">
      <c r="A1014" s="727" t="s">
        <v>49</v>
      </c>
      <c r="B1014" s="726" t="s">
        <v>2043</v>
      </c>
      <c r="C1014" s="726" t="s">
        <v>2042</v>
      </c>
    </row>
    <row r="1015" spans="1:3" ht="13.5">
      <c r="A1015" s="727" t="s">
        <v>49</v>
      </c>
      <c r="B1015" s="726" t="s">
        <v>2045</v>
      </c>
      <c r="C1015" s="726" t="s">
        <v>2044</v>
      </c>
    </row>
    <row r="1016" spans="1:3" ht="13.5">
      <c r="A1016" s="727" t="s">
        <v>49</v>
      </c>
      <c r="B1016" s="726" t="s">
        <v>2047</v>
      </c>
      <c r="C1016" s="726" t="s">
        <v>2046</v>
      </c>
    </row>
    <row r="1017" spans="1:3" ht="13.5">
      <c r="A1017" s="727" t="s">
        <v>49</v>
      </c>
      <c r="B1017" s="726" t="s">
        <v>2049</v>
      </c>
      <c r="C1017" s="726" t="s">
        <v>2048</v>
      </c>
    </row>
    <row r="1018" spans="1:3" ht="13.5">
      <c r="A1018" s="727" t="s">
        <v>49</v>
      </c>
      <c r="B1018" s="726" t="s">
        <v>2051</v>
      </c>
      <c r="C1018" s="726" t="s">
        <v>2050</v>
      </c>
    </row>
    <row r="1019" spans="1:3" ht="13.5">
      <c r="A1019" s="727" t="s">
        <v>49</v>
      </c>
      <c r="B1019" s="726" t="s">
        <v>2053</v>
      </c>
      <c r="C1019" s="726" t="s">
        <v>2052</v>
      </c>
    </row>
    <row r="1020" spans="1:3" ht="13.5">
      <c r="A1020" s="727" t="s">
        <v>49</v>
      </c>
      <c r="B1020" s="726" t="s">
        <v>2055</v>
      </c>
      <c r="C1020" s="726" t="s">
        <v>2054</v>
      </c>
    </row>
    <row r="1021" spans="1:3" ht="13.5">
      <c r="A1021" s="727" t="s">
        <v>49</v>
      </c>
      <c r="B1021" s="726" t="s">
        <v>2057</v>
      </c>
      <c r="C1021" s="726" t="s">
        <v>2056</v>
      </c>
    </row>
    <row r="1022" spans="1:3" ht="13.5">
      <c r="A1022" s="727" t="s">
        <v>49</v>
      </c>
      <c r="B1022" s="726" t="s">
        <v>2059</v>
      </c>
      <c r="C1022" s="726" t="s">
        <v>2058</v>
      </c>
    </row>
    <row r="1023" spans="1:3" ht="13.5">
      <c r="A1023" s="727" t="s">
        <v>49</v>
      </c>
      <c r="B1023" s="726" t="s">
        <v>2061</v>
      </c>
      <c r="C1023" s="726" t="s">
        <v>2060</v>
      </c>
    </row>
    <row r="1024" spans="1:3" ht="13.5">
      <c r="A1024" s="727" t="s">
        <v>49</v>
      </c>
      <c r="B1024" s="726" t="s">
        <v>2063</v>
      </c>
      <c r="C1024" s="726" t="s">
        <v>2062</v>
      </c>
    </row>
    <row r="1025" spans="1:3" ht="13.5">
      <c r="A1025" s="727" t="s">
        <v>49</v>
      </c>
      <c r="B1025" s="726" t="s">
        <v>2065</v>
      </c>
      <c r="C1025" s="726" t="s">
        <v>2064</v>
      </c>
    </row>
    <row r="1026" spans="1:3" ht="13.5">
      <c r="A1026" s="727" t="s">
        <v>49</v>
      </c>
      <c r="B1026" s="726" t="s">
        <v>2067</v>
      </c>
      <c r="C1026" s="726" t="s">
        <v>2066</v>
      </c>
    </row>
    <row r="1027" spans="1:3" ht="13.5">
      <c r="A1027" s="727" t="s">
        <v>49</v>
      </c>
      <c r="B1027" s="726" t="s">
        <v>2069</v>
      </c>
      <c r="C1027" s="726" t="s">
        <v>2068</v>
      </c>
    </row>
    <row r="1028" spans="1:3" ht="13.5">
      <c r="A1028" s="727" t="s">
        <v>49</v>
      </c>
      <c r="B1028" s="726" t="s">
        <v>388</v>
      </c>
      <c r="C1028" s="726" t="s">
        <v>2070</v>
      </c>
    </row>
    <row r="1029" spans="1:3" ht="13.5">
      <c r="A1029" s="727" t="s">
        <v>49</v>
      </c>
      <c r="B1029" s="726" t="s">
        <v>2072</v>
      </c>
      <c r="C1029" s="726" t="s">
        <v>2071</v>
      </c>
    </row>
    <row r="1030" spans="1:3" ht="13.5">
      <c r="A1030" s="727" t="s">
        <v>49</v>
      </c>
      <c r="B1030" s="726" t="s">
        <v>2074</v>
      </c>
      <c r="C1030" s="726" t="s">
        <v>2073</v>
      </c>
    </row>
    <row r="1031" spans="1:3" ht="13.5">
      <c r="A1031" s="727" t="s">
        <v>49</v>
      </c>
      <c r="B1031" s="726" t="s">
        <v>2076</v>
      </c>
      <c r="C1031" s="726" t="s">
        <v>2075</v>
      </c>
    </row>
    <row r="1032" spans="1:3" ht="13.5">
      <c r="A1032" s="727" t="s">
        <v>49</v>
      </c>
      <c r="B1032" s="726" t="s">
        <v>2078</v>
      </c>
      <c r="C1032" s="726" t="s">
        <v>2077</v>
      </c>
    </row>
    <row r="1033" spans="1:3" ht="13.5">
      <c r="A1033" s="727" t="s">
        <v>49</v>
      </c>
      <c r="B1033" s="726" t="s">
        <v>2080</v>
      </c>
      <c r="C1033" s="726" t="s">
        <v>2079</v>
      </c>
    </row>
    <row r="1034" spans="1:3" ht="13.5">
      <c r="A1034" s="727" t="s">
        <v>49</v>
      </c>
      <c r="B1034" s="726" t="s">
        <v>162</v>
      </c>
      <c r="C1034" s="726" t="s">
        <v>2081</v>
      </c>
    </row>
    <row r="1035" spans="1:3" ht="13.5">
      <c r="A1035" s="727" t="s">
        <v>49</v>
      </c>
      <c r="B1035" s="726" t="s">
        <v>2083</v>
      </c>
      <c r="C1035" s="726" t="s">
        <v>2082</v>
      </c>
    </row>
    <row r="1036" spans="1:3" ht="13.5">
      <c r="A1036" s="729" t="s">
        <v>4121</v>
      </c>
      <c r="B1036" s="728"/>
      <c r="C1036" s="728" t="s">
        <v>4120</v>
      </c>
    </row>
    <row r="1037" spans="1:3" ht="13.5">
      <c r="A1037" s="727" t="s">
        <v>50</v>
      </c>
      <c r="B1037" s="726" t="s">
        <v>2085</v>
      </c>
      <c r="C1037" s="726" t="s">
        <v>2084</v>
      </c>
    </row>
    <row r="1038" spans="1:3" ht="13.5">
      <c r="A1038" s="727" t="s">
        <v>50</v>
      </c>
      <c r="B1038" s="726" t="s">
        <v>2087</v>
      </c>
      <c r="C1038" s="726" t="s">
        <v>2086</v>
      </c>
    </row>
    <row r="1039" spans="1:3" ht="13.5">
      <c r="A1039" s="727" t="s">
        <v>50</v>
      </c>
      <c r="B1039" s="726" t="s">
        <v>2089</v>
      </c>
      <c r="C1039" s="726" t="s">
        <v>2088</v>
      </c>
    </row>
    <row r="1040" spans="1:3" ht="13.5">
      <c r="A1040" s="727" t="s">
        <v>50</v>
      </c>
      <c r="B1040" s="726" t="s">
        <v>2091</v>
      </c>
      <c r="C1040" s="726" t="s">
        <v>2090</v>
      </c>
    </row>
    <row r="1041" spans="1:3" ht="13.5">
      <c r="A1041" s="727" t="s">
        <v>50</v>
      </c>
      <c r="B1041" s="726" t="s">
        <v>2093</v>
      </c>
      <c r="C1041" s="726" t="s">
        <v>2092</v>
      </c>
    </row>
    <row r="1042" spans="1:3" ht="13.5">
      <c r="A1042" s="727" t="s">
        <v>50</v>
      </c>
      <c r="B1042" s="726" t="s">
        <v>2095</v>
      </c>
      <c r="C1042" s="726" t="s">
        <v>2094</v>
      </c>
    </row>
    <row r="1043" spans="1:3" ht="13.5">
      <c r="A1043" s="727" t="s">
        <v>50</v>
      </c>
      <c r="B1043" s="726" t="s">
        <v>2097</v>
      </c>
      <c r="C1043" s="726" t="s">
        <v>2096</v>
      </c>
    </row>
    <row r="1044" spans="1:3" ht="13.5">
      <c r="A1044" s="727" t="s">
        <v>50</v>
      </c>
      <c r="B1044" s="726" t="s">
        <v>2099</v>
      </c>
      <c r="C1044" s="726" t="s">
        <v>2098</v>
      </c>
    </row>
    <row r="1045" spans="1:3" ht="13.5">
      <c r="A1045" s="727" t="s">
        <v>50</v>
      </c>
      <c r="B1045" s="726" t="s">
        <v>2101</v>
      </c>
      <c r="C1045" s="726" t="s">
        <v>2100</v>
      </c>
    </row>
    <row r="1046" spans="1:3" ht="13.5">
      <c r="A1046" s="727" t="s">
        <v>50</v>
      </c>
      <c r="B1046" s="726" t="s">
        <v>2103</v>
      </c>
      <c r="C1046" s="726" t="s">
        <v>2102</v>
      </c>
    </row>
    <row r="1047" spans="1:3" ht="13.5">
      <c r="A1047" s="727" t="s">
        <v>50</v>
      </c>
      <c r="B1047" s="726" t="s">
        <v>2105</v>
      </c>
      <c r="C1047" s="726" t="s">
        <v>2104</v>
      </c>
    </row>
    <row r="1048" spans="1:3" ht="13.5">
      <c r="A1048" s="727" t="s">
        <v>50</v>
      </c>
      <c r="B1048" s="726" t="s">
        <v>2107</v>
      </c>
      <c r="C1048" s="726" t="s">
        <v>2106</v>
      </c>
    </row>
    <row r="1049" spans="1:3" ht="13.5">
      <c r="A1049" s="727" t="s">
        <v>50</v>
      </c>
      <c r="B1049" s="726" t="s">
        <v>2109</v>
      </c>
      <c r="C1049" s="726" t="s">
        <v>2108</v>
      </c>
    </row>
    <row r="1050" spans="1:3" ht="13.5">
      <c r="A1050" s="727" t="s">
        <v>50</v>
      </c>
      <c r="B1050" s="726" t="s">
        <v>2111</v>
      </c>
      <c r="C1050" s="726" t="s">
        <v>2110</v>
      </c>
    </row>
    <row r="1051" spans="1:3" ht="13.5">
      <c r="A1051" s="727" t="s">
        <v>50</v>
      </c>
      <c r="B1051" s="726" t="s">
        <v>2113</v>
      </c>
      <c r="C1051" s="726" t="s">
        <v>2112</v>
      </c>
    </row>
    <row r="1052" spans="1:3" ht="13.5">
      <c r="A1052" s="727" t="s">
        <v>50</v>
      </c>
      <c r="B1052" s="726" t="s">
        <v>2115</v>
      </c>
      <c r="C1052" s="726" t="s">
        <v>2114</v>
      </c>
    </row>
    <row r="1053" spans="1:3" ht="13.5">
      <c r="A1053" s="727" t="s">
        <v>50</v>
      </c>
      <c r="B1053" s="726" t="s">
        <v>2117</v>
      </c>
      <c r="C1053" s="726" t="s">
        <v>2116</v>
      </c>
    </row>
    <row r="1054" spans="1:3" ht="13.5">
      <c r="A1054" s="727" t="s">
        <v>50</v>
      </c>
      <c r="B1054" s="726" t="s">
        <v>2119</v>
      </c>
      <c r="C1054" s="726" t="s">
        <v>2118</v>
      </c>
    </row>
    <row r="1055" spans="1:3" ht="13.5">
      <c r="A1055" s="727" t="s">
        <v>50</v>
      </c>
      <c r="B1055" s="726" t="s">
        <v>2121</v>
      </c>
      <c r="C1055" s="726" t="s">
        <v>2120</v>
      </c>
    </row>
    <row r="1056" spans="1:3" ht="13.5">
      <c r="A1056" s="727" t="s">
        <v>50</v>
      </c>
      <c r="B1056" s="726" t="s">
        <v>2123</v>
      </c>
      <c r="C1056" s="726" t="s">
        <v>2122</v>
      </c>
    </row>
    <row r="1057" spans="1:3" ht="13.5">
      <c r="A1057" s="727" t="s">
        <v>50</v>
      </c>
      <c r="B1057" s="726" t="s">
        <v>2125</v>
      </c>
      <c r="C1057" s="726" t="s">
        <v>2124</v>
      </c>
    </row>
    <row r="1058" spans="1:3" ht="13.5">
      <c r="A1058" s="727" t="s">
        <v>50</v>
      </c>
      <c r="B1058" s="726" t="s">
        <v>2127</v>
      </c>
      <c r="C1058" s="726" t="s">
        <v>2126</v>
      </c>
    </row>
    <row r="1059" spans="1:3" ht="13.5">
      <c r="A1059" s="727" t="s">
        <v>50</v>
      </c>
      <c r="B1059" s="726" t="s">
        <v>2129</v>
      </c>
      <c r="C1059" s="726" t="s">
        <v>2128</v>
      </c>
    </row>
    <row r="1060" spans="1:3" ht="13.5">
      <c r="A1060" s="727" t="s">
        <v>50</v>
      </c>
      <c r="B1060" s="726" t="s">
        <v>2131</v>
      </c>
      <c r="C1060" s="726" t="s">
        <v>2130</v>
      </c>
    </row>
    <row r="1061" spans="1:3" ht="13.5">
      <c r="A1061" s="727" t="s">
        <v>50</v>
      </c>
      <c r="B1061" s="726" t="s">
        <v>2133</v>
      </c>
      <c r="C1061" s="726" t="s">
        <v>2132</v>
      </c>
    </row>
    <row r="1062" spans="1:3" ht="13.5">
      <c r="A1062" s="727" t="s">
        <v>50</v>
      </c>
      <c r="B1062" s="726" t="s">
        <v>2135</v>
      </c>
      <c r="C1062" s="726" t="s">
        <v>2134</v>
      </c>
    </row>
    <row r="1063" spans="1:3" ht="13.5">
      <c r="A1063" s="727" t="s">
        <v>50</v>
      </c>
      <c r="B1063" s="726" t="s">
        <v>2137</v>
      </c>
      <c r="C1063" s="726" t="s">
        <v>2136</v>
      </c>
    </row>
    <row r="1064" spans="1:3" ht="13.5">
      <c r="A1064" s="727" t="s">
        <v>50</v>
      </c>
      <c r="B1064" s="726" t="s">
        <v>2139</v>
      </c>
      <c r="C1064" s="726" t="s">
        <v>2138</v>
      </c>
    </row>
    <row r="1065" spans="1:3" ht="13.5">
      <c r="A1065" s="727" t="s">
        <v>50</v>
      </c>
      <c r="B1065" s="726" t="s">
        <v>2141</v>
      </c>
      <c r="C1065" s="726" t="s">
        <v>2140</v>
      </c>
    </row>
    <row r="1066" spans="1:3" ht="13.5">
      <c r="A1066" s="727" t="s">
        <v>50</v>
      </c>
      <c r="B1066" s="726" t="s">
        <v>2143</v>
      </c>
      <c r="C1066" s="726" t="s">
        <v>2142</v>
      </c>
    </row>
    <row r="1067" spans="1:3" ht="13.5">
      <c r="A1067" s="727" t="s">
        <v>50</v>
      </c>
      <c r="B1067" s="726" t="s">
        <v>2145</v>
      </c>
      <c r="C1067" s="726" t="s">
        <v>2144</v>
      </c>
    </row>
    <row r="1068" spans="1:3" ht="13.5">
      <c r="A1068" s="727" t="s">
        <v>50</v>
      </c>
      <c r="B1068" s="726" t="s">
        <v>2147</v>
      </c>
      <c r="C1068" s="726" t="s">
        <v>2146</v>
      </c>
    </row>
    <row r="1069" spans="1:3" ht="13.5">
      <c r="A1069" s="727" t="s">
        <v>50</v>
      </c>
      <c r="B1069" s="726" t="s">
        <v>2149</v>
      </c>
      <c r="C1069" s="726" t="s">
        <v>2148</v>
      </c>
    </row>
    <row r="1070" spans="1:3" ht="13.5">
      <c r="A1070" s="727" t="s">
        <v>50</v>
      </c>
      <c r="B1070" s="726" t="s">
        <v>2151</v>
      </c>
      <c r="C1070" s="726" t="s">
        <v>2150</v>
      </c>
    </row>
    <row r="1071" spans="1:3" ht="13.5">
      <c r="A1071" s="727" t="s">
        <v>50</v>
      </c>
      <c r="B1071" s="726" t="s">
        <v>2153</v>
      </c>
      <c r="C1071" s="726" t="s">
        <v>2152</v>
      </c>
    </row>
    <row r="1072" spans="1:3" ht="13.5">
      <c r="A1072" s="727" t="s">
        <v>50</v>
      </c>
      <c r="B1072" s="726" t="s">
        <v>2155</v>
      </c>
      <c r="C1072" s="726" t="s">
        <v>2154</v>
      </c>
    </row>
    <row r="1073" spans="1:3" ht="13.5">
      <c r="A1073" s="727" t="s">
        <v>50</v>
      </c>
      <c r="B1073" s="726" t="s">
        <v>2157</v>
      </c>
      <c r="C1073" s="726" t="s">
        <v>2156</v>
      </c>
    </row>
    <row r="1074" spans="1:3" ht="13.5">
      <c r="A1074" s="727" t="s">
        <v>50</v>
      </c>
      <c r="B1074" s="726" t="s">
        <v>2159</v>
      </c>
      <c r="C1074" s="726" t="s">
        <v>2158</v>
      </c>
    </row>
    <row r="1075" spans="1:3" ht="13.5">
      <c r="A1075" s="727" t="s">
        <v>50</v>
      </c>
      <c r="B1075" s="726" t="s">
        <v>2161</v>
      </c>
      <c r="C1075" s="726" t="s">
        <v>2160</v>
      </c>
    </row>
    <row r="1076" spans="1:3" ht="13.5">
      <c r="A1076" s="727" t="s">
        <v>50</v>
      </c>
      <c r="B1076" s="726" t="s">
        <v>2163</v>
      </c>
      <c r="C1076" s="726" t="s">
        <v>2162</v>
      </c>
    </row>
    <row r="1077" spans="1:3" ht="13.5">
      <c r="A1077" s="727" t="s">
        <v>50</v>
      </c>
      <c r="B1077" s="726" t="s">
        <v>2165</v>
      </c>
      <c r="C1077" s="726" t="s">
        <v>2164</v>
      </c>
    </row>
    <row r="1078" spans="1:3" ht="13.5">
      <c r="A1078" s="727" t="s">
        <v>50</v>
      </c>
      <c r="B1078" s="726" t="s">
        <v>2167</v>
      </c>
      <c r="C1078" s="726" t="s">
        <v>2166</v>
      </c>
    </row>
    <row r="1079" spans="1:3" ht="13.5">
      <c r="A1079" s="727" t="s">
        <v>50</v>
      </c>
      <c r="B1079" s="726" t="s">
        <v>2169</v>
      </c>
      <c r="C1079" s="726" t="s">
        <v>2168</v>
      </c>
    </row>
    <row r="1080" spans="1:3" ht="13.5">
      <c r="A1080" s="727" t="s">
        <v>50</v>
      </c>
      <c r="B1080" s="726" t="s">
        <v>2171</v>
      </c>
      <c r="C1080" s="726" t="s">
        <v>2170</v>
      </c>
    </row>
    <row r="1081" spans="1:3" ht="13.5">
      <c r="A1081" s="727" t="s">
        <v>50</v>
      </c>
      <c r="B1081" s="726" t="s">
        <v>2173</v>
      </c>
      <c r="C1081" s="726" t="s">
        <v>2172</v>
      </c>
    </row>
    <row r="1082" spans="1:3" ht="13.5">
      <c r="A1082" s="727" t="s">
        <v>50</v>
      </c>
      <c r="B1082" s="726" t="s">
        <v>2175</v>
      </c>
      <c r="C1082" s="726" t="s">
        <v>2174</v>
      </c>
    </row>
    <row r="1083" spans="1:3" ht="13.5">
      <c r="A1083" s="727" t="s">
        <v>50</v>
      </c>
      <c r="B1083" s="726" t="s">
        <v>2177</v>
      </c>
      <c r="C1083" s="726" t="s">
        <v>2176</v>
      </c>
    </row>
    <row r="1084" spans="1:3" ht="13.5">
      <c r="A1084" s="727" t="s">
        <v>50</v>
      </c>
      <c r="B1084" s="726" t="s">
        <v>2179</v>
      </c>
      <c r="C1084" s="726" t="s">
        <v>2178</v>
      </c>
    </row>
    <row r="1085" spans="1:3" ht="13.5">
      <c r="A1085" s="727" t="s">
        <v>50</v>
      </c>
      <c r="B1085" s="726" t="s">
        <v>2181</v>
      </c>
      <c r="C1085" s="726" t="s">
        <v>2180</v>
      </c>
    </row>
    <row r="1086" spans="1:3" ht="13.5">
      <c r="A1086" s="727" t="s">
        <v>50</v>
      </c>
      <c r="B1086" s="726" t="s">
        <v>2183</v>
      </c>
      <c r="C1086" s="726" t="s">
        <v>2182</v>
      </c>
    </row>
    <row r="1087" spans="1:3" ht="13.5">
      <c r="A1087" s="727" t="s">
        <v>50</v>
      </c>
      <c r="B1087" s="726" t="s">
        <v>1712</v>
      </c>
      <c r="C1087" s="726" t="s">
        <v>2184</v>
      </c>
    </row>
    <row r="1088" spans="1:3" ht="13.5">
      <c r="A1088" s="727" t="s">
        <v>50</v>
      </c>
      <c r="B1088" s="726" t="s">
        <v>2186</v>
      </c>
      <c r="C1088" s="726" t="s">
        <v>2185</v>
      </c>
    </row>
    <row r="1089" spans="1:3" ht="13.5">
      <c r="A1089" s="727" t="s">
        <v>50</v>
      </c>
      <c r="B1089" s="726" t="s">
        <v>2188</v>
      </c>
      <c r="C1089" s="726" t="s">
        <v>2187</v>
      </c>
    </row>
    <row r="1090" spans="1:3" ht="13.5">
      <c r="A1090" s="727" t="s">
        <v>50</v>
      </c>
      <c r="B1090" s="726" t="s">
        <v>2190</v>
      </c>
      <c r="C1090" s="726" t="s">
        <v>2189</v>
      </c>
    </row>
    <row r="1091" spans="1:3" ht="13.5">
      <c r="A1091" s="727" t="s">
        <v>50</v>
      </c>
      <c r="B1091" s="726" t="s">
        <v>2192</v>
      </c>
      <c r="C1091" s="726" t="s">
        <v>2191</v>
      </c>
    </row>
    <row r="1092" spans="1:3" ht="13.5">
      <c r="A1092" s="727" t="s">
        <v>50</v>
      </c>
      <c r="B1092" s="726" t="s">
        <v>2194</v>
      </c>
      <c r="C1092" s="726" t="s">
        <v>2193</v>
      </c>
    </row>
    <row r="1093" spans="1:3" ht="13.5">
      <c r="A1093" s="727" t="s">
        <v>50</v>
      </c>
      <c r="B1093" s="726" t="s">
        <v>2196</v>
      </c>
      <c r="C1093" s="726" t="s">
        <v>2195</v>
      </c>
    </row>
    <row r="1094" spans="1:3" ht="13.5">
      <c r="A1094" s="727" t="s">
        <v>50</v>
      </c>
      <c r="B1094" s="726" t="s">
        <v>2198</v>
      </c>
      <c r="C1094" s="726" t="s">
        <v>2197</v>
      </c>
    </row>
    <row r="1095" spans="1:3" ht="13.5">
      <c r="A1095" s="727" t="s">
        <v>50</v>
      </c>
      <c r="B1095" s="726" t="s">
        <v>2200</v>
      </c>
      <c r="C1095" s="726" t="s">
        <v>2199</v>
      </c>
    </row>
    <row r="1096" spans="1:3" ht="13.5">
      <c r="A1096" s="727" t="s">
        <v>50</v>
      </c>
      <c r="B1096" s="726" t="s">
        <v>2202</v>
      </c>
      <c r="C1096" s="726" t="s">
        <v>2201</v>
      </c>
    </row>
    <row r="1097" spans="1:3" ht="13.5">
      <c r="A1097" s="727" t="s">
        <v>50</v>
      </c>
      <c r="B1097" s="726" t="s">
        <v>2204</v>
      </c>
      <c r="C1097" s="726" t="s">
        <v>2203</v>
      </c>
    </row>
    <row r="1098" spans="1:3" ht="13.5">
      <c r="A1098" s="729" t="s">
        <v>4119</v>
      </c>
      <c r="B1098" s="728"/>
      <c r="C1098" s="728" t="s">
        <v>4118</v>
      </c>
    </row>
    <row r="1099" spans="1:3" ht="13.5">
      <c r="A1099" s="727" t="s">
        <v>51</v>
      </c>
      <c r="B1099" s="726" t="s">
        <v>2206</v>
      </c>
      <c r="C1099" s="726" t="s">
        <v>2205</v>
      </c>
    </row>
    <row r="1100" spans="1:3" ht="13.5">
      <c r="A1100" s="727" t="s">
        <v>51</v>
      </c>
      <c r="B1100" s="726" t="s">
        <v>2208</v>
      </c>
      <c r="C1100" s="726" t="s">
        <v>2207</v>
      </c>
    </row>
    <row r="1101" spans="1:3" ht="13.5">
      <c r="A1101" s="727" t="s">
        <v>51</v>
      </c>
      <c r="B1101" s="726" t="s">
        <v>2210</v>
      </c>
      <c r="C1101" s="726" t="s">
        <v>2209</v>
      </c>
    </row>
    <row r="1102" spans="1:3" ht="13.5">
      <c r="A1102" s="727" t="s">
        <v>51</v>
      </c>
      <c r="B1102" s="726" t="s">
        <v>2212</v>
      </c>
      <c r="C1102" s="726" t="s">
        <v>2211</v>
      </c>
    </row>
    <row r="1103" spans="1:3" ht="13.5">
      <c r="A1103" s="727" t="s">
        <v>51</v>
      </c>
      <c r="B1103" s="726" t="s">
        <v>2214</v>
      </c>
      <c r="C1103" s="726" t="s">
        <v>2213</v>
      </c>
    </row>
    <row r="1104" spans="1:3" ht="13.5">
      <c r="A1104" s="727" t="s">
        <v>51</v>
      </c>
      <c r="B1104" s="726" t="s">
        <v>2216</v>
      </c>
      <c r="C1104" s="726" t="s">
        <v>2215</v>
      </c>
    </row>
    <row r="1105" spans="1:3" ht="13.5">
      <c r="A1105" s="727" t="s">
        <v>51</v>
      </c>
      <c r="B1105" s="726" t="s">
        <v>2218</v>
      </c>
      <c r="C1105" s="726" t="s">
        <v>2217</v>
      </c>
    </row>
    <row r="1106" spans="1:3" ht="13.5">
      <c r="A1106" s="727" t="s">
        <v>51</v>
      </c>
      <c r="B1106" s="726" t="s">
        <v>2220</v>
      </c>
      <c r="C1106" s="726" t="s">
        <v>2219</v>
      </c>
    </row>
    <row r="1107" spans="1:3" ht="13.5">
      <c r="A1107" s="727" t="s">
        <v>51</v>
      </c>
      <c r="B1107" s="726" t="s">
        <v>2222</v>
      </c>
      <c r="C1107" s="726" t="s">
        <v>2221</v>
      </c>
    </row>
    <row r="1108" spans="1:3" ht="13.5">
      <c r="A1108" s="727" t="s">
        <v>51</v>
      </c>
      <c r="B1108" s="726" t="s">
        <v>2224</v>
      </c>
      <c r="C1108" s="726" t="s">
        <v>2223</v>
      </c>
    </row>
    <row r="1109" spans="1:3" ht="13.5">
      <c r="A1109" s="727" t="s">
        <v>51</v>
      </c>
      <c r="B1109" s="726" t="s">
        <v>2226</v>
      </c>
      <c r="C1109" s="726" t="s">
        <v>2225</v>
      </c>
    </row>
    <row r="1110" spans="1:3" ht="13.5">
      <c r="A1110" s="727" t="s">
        <v>51</v>
      </c>
      <c r="B1110" s="726" t="s">
        <v>2228</v>
      </c>
      <c r="C1110" s="726" t="s">
        <v>2227</v>
      </c>
    </row>
    <row r="1111" spans="1:3" ht="13.5">
      <c r="A1111" s="727" t="s">
        <v>51</v>
      </c>
      <c r="B1111" s="726" t="s">
        <v>2230</v>
      </c>
      <c r="C1111" s="726" t="s">
        <v>2229</v>
      </c>
    </row>
    <row r="1112" spans="1:3" ht="13.5">
      <c r="A1112" s="727" t="s">
        <v>51</v>
      </c>
      <c r="B1112" s="726" t="s">
        <v>2232</v>
      </c>
      <c r="C1112" s="726" t="s">
        <v>2231</v>
      </c>
    </row>
    <row r="1113" spans="1:3" ht="13.5">
      <c r="A1113" s="727" t="s">
        <v>51</v>
      </c>
      <c r="B1113" s="726" t="s">
        <v>2234</v>
      </c>
      <c r="C1113" s="726" t="s">
        <v>2233</v>
      </c>
    </row>
    <row r="1114" spans="1:3" ht="13.5">
      <c r="A1114" s="727" t="s">
        <v>51</v>
      </c>
      <c r="B1114" s="726" t="s">
        <v>2236</v>
      </c>
      <c r="C1114" s="726" t="s">
        <v>2235</v>
      </c>
    </row>
    <row r="1115" spans="1:3" ht="13.5">
      <c r="A1115" s="727" t="s">
        <v>51</v>
      </c>
      <c r="B1115" s="726" t="s">
        <v>2238</v>
      </c>
      <c r="C1115" s="726" t="s">
        <v>2237</v>
      </c>
    </row>
    <row r="1116" spans="1:3" ht="13.5">
      <c r="A1116" s="727" t="s">
        <v>51</v>
      </c>
      <c r="B1116" s="726" t="s">
        <v>742</v>
      </c>
      <c r="C1116" s="726" t="s">
        <v>2239</v>
      </c>
    </row>
    <row r="1117" spans="1:3" ht="13.5">
      <c r="A1117" s="727" t="s">
        <v>51</v>
      </c>
      <c r="B1117" s="726" t="s">
        <v>2241</v>
      </c>
      <c r="C1117" s="726" t="s">
        <v>2240</v>
      </c>
    </row>
    <row r="1118" spans="1:3" ht="13.5">
      <c r="A1118" s="727" t="s">
        <v>51</v>
      </c>
      <c r="B1118" s="726" t="s">
        <v>2243</v>
      </c>
      <c r="C1118" s="726" t="s">
        <v>2242</v>
      </c>
    </row>
    <row r="1119" spans="1:3" ht="13.5">
      <c r="A1119" s="727" t="s">
        <v>51</v>
      </c>
      <c r="B1119" s="726" t="s">
        <v>1110</v>
      </c>
      <c r="C1119" s="726" t="s">
        <v>2244</v>
      </c>
    </row>
    <row r="1120" spans="1:3" ht="13.5">
      <c r="A1120" s="727" t="s">
        <v>51</v>
      </c>
      <c r="B1120" s="726" t="s">
        <v>2246</v>
      </c>
      <c r="C1120" s="726" t="s">
        <v>2245</v>
      </c>
    </row>
    <row r="1121" spans="1:3" ht="13.5">
      <c r="A1121" s="727" t="s">
        <v>51</v>
      </c>
      <c r="B1121" s="726" t="s">
        <v>2248</v>
      </c>
      <c r="C1121" s="726" t="s">
        <v>2247</v>
      </c>
    </row>
    <row r="1122" spans="1:3" ht="13.5">
      <c r="A1122" s="727" t="s">
        <v>51</v>
      </c>
      <c r="B1122" s="726" t="s">
        <v>2250</v>
      </c>
      <c r="C1122" s="726" t="s">
        <v>2249</v>
      </c>
    </row>
    <row r="1123" spans="1:3" ht="13.5">
      <c r="A1123" s="727" t="s">
        <v>51</v>
      </c>
      <c r="B1123" s="726" t="s">
        <v>2252</v>
      </c>
      <c r="C1123" s="726" t="s">
        <v>2251</v>
      </c>
    </row>
    <row r="1124" spans="1:3" ht="13.5">
      <c r="A1124" s="727" t="s">
        <v>51</v>
      </c>
      <c r="B1124" s="726" t="s">
        <v>2254</v>
      </c>
      <c r="C1124" s="726" t="s">
        <v>2253</v>
      </c>
    </row>
    <row r="1125" spans="1:3" ht="13.5">
      <c r="A1125" s="727" t="s">
        <v>51</v>
      </c>
      <c r="B1125" s="726" t="s">
        <v>2256</v>
      </c>
      <c r="C1125" s="726" t="s">
        <v>2255</v>
      </c>
    </row>
    <row r="1126" spans="1:3" ht="13.5">
      <c r="A1126" s="727" t="s">
        <v>51</v>
      </c>
      <c r="B1126" s="726" t="s">
        <v>2258</v>
      </c>
      <c r="C1126" s="726" t="s">
        <v>2257</v>
      </c>
    </row>
    <row r="1127" spans="1:3" ht="13.5">
      <c r="A1127" s="727" t="s">
        <v>51</v>
      </c>
      <c r="B1127" s="726" t="s">
        <v>2260</v>
      </c>
      <c r="C1127" s="726" t="s">
        <v>2259</v>
      </c>
    </row>
    <row r="1128" spans="1:3" ht="13.5">
      <c r="A1128" s="729" t="s">
        <v>4117</v>
      </c>
      <c r="B1128" s="728"/>
      <c r="C1128" s="728" t="s">
        <v>4116</v>
      </c>
    </row>
    <row r="1129" spans="1:3" ht="13.5">
      <c r="A1129" s="727" t="s">
        <v>52</v>
      </c>
      <c r="B1129" s="726" t="s">
        <v>2262</v>
      </c>
      <c r="C1129" s="726" t="s">
        <v>2261</v>
      </c>
    </row>
    <row r="1130" spans="1:3" ht="13.5">
      <c r="A1130" s="727" t="s">
        <v>52</v>
      </c>
      <c r="B1130" s="726" t="s">
        <v>2264</v>
      </c>
      <c r="C1130" s="726" t="s">
        <v>2263</v>
      </c>
    </row>
    <row r="1131" spans="1:3" ht="13.5">
      <c r="A1131" s="727" t="s">
        <v>52</v>
      </c>
      <c r="B1131" s="726" t="s">
        <v>2266</v>
      </c>
      <c r="C1131" s="726" t="s">
        <v>2265</v>
      </c>
    </row>
    <row r="1132" spans="1:3" ht="13.5">
      <c r="A1132" s="727" t="s">
        <v>52</v>
      </c>
      <c r="B1132" s="726" t="s">
        <v>2268</v>
      </c>
      <c r="C1132" s="726" t="s">
        <v>2267</v>
      </c>
    </row>
    <row r="1133" spans="1:3" ht="13.5">
      <c r="A1133" s="727" t="s">
        <v>52</v>
      </c>
      <c r="B1133" s="726" t="s">
        <v>2270</v>
      </c>
      <c r="C1133" s="726" t="s">
        <v>2269</v>
      </c>
    </row>
    <row r="1134" spans="1:3" ht="13.5">
      <c r="A1134" s="727" t="s">
        <v>52</v>
      </c>
      <c r="B1134" s="726" t="s">
        <v>2272</v>
      </c>
      <c r="C1134" s="726" t="s">
        <v>2271</v>
      </c>
    </row>
    <row r="1135" spans="1:3" ht="13.5">
      <c r="A1135" s="727" t="s">
        <v>52</v>
      </c>
      <c r="B1135" s="726" t="s">
        <v>2274</v>
      </c>
      <c r="C1135" s="726" t="s">
        <v>2273</v>
      </c>
    </row>
    <row r="1136" spans="1:3" ht="13.5">
      <c r="A1136" s="727" t="s">
        <v>52</v>
      </c>
      <c r="B1136" s="726" t="s">
        <v>2276</v>
      </c>
      <c r="C1136" s="726" t="s">
        <v>2275</v>
      </c>
    </row>
    <row r="1137" spans="1:3" ht="13.5">
      <c r="A1137" s="727" t="s">
        <v>52</v>
      </c>
      <c r="B1137" s="726" t="s">
        <v>2278</v>
      </c>
      <c r="C1137" s="726" t="s">
        <v>2277</v>
      </c>
    </row>
    <row r="1138" spans="1:3" ht="13.5">
      <c r="A1138" s="727" t="s">
        <v>52</v>
      </c>
      <c r="B1138" s="726" t="s">
        <v>2280</v>
      </c>
      <c r="C1138" s="726" t="s">
        <v>2279</v>
      </c>
    </row>
    <row r="1139" spans="1:3" ht="13.5">
      <c r="A1139" s="727" t="s">
        <v>52</v>
      </c>
      <c r="B1139" s="726" t="s">
        <v>2282</v>
      </c>
      <c r="C1139" s="726" t="s">
        <v>2281</v>
      </c>
    </row>
    <row r="1140" spans="1:3" ht="13.5">
      <c r="A1140" s="727" t="s">
        <v>52</v>
      </c>
      <c r="B1140" s="726" t="s">
        <v>2284</v>
      </c>
      <c r="C1140" s="726" t="s">
        <v>2283</v>
      </c>
    </row>
    <row r="1141" spans="1:3" ht="13.5">
      <c r="A1141" s="727" t="s">
        <v>52</v>
      </c>
      <c r="B1141" s="726" t="s">
        <v>2286</v>
      </c>
      <c r="C1141" s="726" t="s">
        <v>2285</v>
      </c>
    </row>
    <row r="1142" spans="1:3" ht="13.5">
      <c r="A1142" s="727" t="s">
        <v>52</v>
      </c>
      <c r="B1142" s="726" t="s">
        <v>2288</v>
      </c>
      <c r="C1142" s="726" t="s">
        <v>2287</v>
      </c>
    </row>
    <row r="1143" spans="1:3" ht="13.5">
      <c r="A1143" s="727" t="s">
        <v>52</v>
      </c>
      <c r="B1143" s="726" t="s">
        <v>2290</v>
      </c>
      <c r="C1143" s="726" t="s">
        <v>2289</v>
      </c>
    </row>
    <row r="1144" spans="1:3" ht="13.5">
      <c r="A1144" s="727" t="s">
        <v>52</v>
      </c>
      <c r="B1144" s="726" t="s">
        <v>2292</v>
      </c>
      <c r="C1144" s="726" t="s">
        <v>2291</v>
      </c>
    </row>
    <row r="1145" spans="1:3" ht="13.5">
      <c r="A1145" s="727" t="s">
        <v>52</v>
      </c>
      <c r="B1145" s="726" t="s">
        <v>2294</v>
      </c>
      <c r="C1145" s="726" t="s">
        <v>2293</v>
      </c>
    </row>
    <row r="1146" spans="1:3" ht="13.5">
      <c r="A1146" s="727" t="s">
        <v>52</v>
      </c>
      <c r="B1146" s="726" t="s">
        <v>2296</v>
      </c>
      <c r="C1146" s="726" t="s">
        <v>2295</v>
      </c>
    </row>
    <row r="1147" spans="1:3" ht="13.5">
      <c r="A1147" s="727" t="s">
        <v>52</v>
      </c>
      <c r="B1147" s="726" t="s">
        <v>2298</v>
      </c>
      <c r="C1147" s="726" t="s">
        <v>2297</v>
      </c>
    </row>
    <row r="1148" spans="1:3" ht="13.5">
      <c r="A1148" s="727" t="s">
        <v>52</v>
      </c>
      <c r="B1148" s="726" t="s">
        <v>2300</v>
      </c>
      <c r="C1148" s="726" t="s">
        <v>2299</v>
      </c>
    </row>
    <row r="1149" spans="1:3" ht="13.5">
      <c r="A1149" s="727" t="s">
        <v>52</v>
      </c>
      <c r="B1149" s="726" t="s">
        <v>2302</v>
      </c>
      <c r="C1149" s="726" t="s">
        <v>2301</v>
      </c>
    </row>
    <row r="1150" spans="1:3" ht="13.5">
      <c r="A1150" s="727" t="s">
        <v>52</v>
      </c>
      <c r="B1150" s="726" t="s">
        <v>2304</v>
      </c>
      <c r="C1150" s="726" t="s">
        <v>2303</v>
      </c>
    </row>
    <row r="1151" spans="1:3" ht="13.5">
      <c r="A1151" s="727" t="s">
        <v>52</v>
      </c>
      <c r="B1151" s="726" t="s">
        <v>2306</v>
      </c>
      <c r="C1151" s="726" t="s">
        <v>2305</v>
      </c>
    </row>
    <row r="1152" spans="1:3" ht="13.5">
      <c r="A1152" s="727" t="s">
        <v>52</v>
      </c>
      <c r="B1152" s="726" t="s">
        <v>2308</v>
      </c>
      <c r="C1152" s="726" t="s">
        <v>2307</v>
      </c>
    </row>
    <row r="1153" spans="1:3" ht="13.5">
      <c r="A1153" s="727" t="s">
        <v>52</v>
      </c>
      <c r="B1153" s="726" t="s">
        <v>2310</v>
      </c>
      <c r="C1153" s="726" t="s">
        <v>2309</v>
      </c>
    </row>
    <row r="1154" spans="1:3" ht="13.5">
      <c r="A1154" s="727" t="s">
        <v>52</v>
      </c>
      <c r="B1154" s="726" t="s">
        <v>2312</v>
      </c>
      <c r="C1154" s="726" t="s">
        <v>2311</v>
      </c>
    </row>
    <row r="1155" spans="1:3" ht="13.5">
      <c r="A1155" s="729" t="s">
        <v>4115</v>
      </c>
      <c r="B1155" s="728"/>
      <c r="C1155" s="728" t="s">
        <v>4114</v>
      </c>
    </row>
    <row r="1156" spans="1:3" ht="13.5">
      <c r="A1156" s="727" t="s">
        <v>53</v>
      </c>
      <c r="B1156" s="726" t="s">
        <v>2314</v>
      </c>
      <c r="C1156" s="726" t="s">
        <v>2313</v>
      </c>
    </row>
    <row r="1157" spans="1:3" ht="13.5">
      <c r="A1157" s="727" t="s">
        <v>53</v>
      </c>
      <c r="B1157" s="726" t="s">
        <v>2316</v>
      </c>
      <c r="C1157" s="726" t="s">
        <v>2315</v>
      </c>
    </row>
    <row r="1158" spans="1:3" ht="13.5">
      <c r="A1158" s="727" t="s">
        <v>53</v>
      </c>
      <c r="B1158" s="726" t="s">
        <v>2318</v>
      </c>
      <c r="C1158" s="726" t="s">
        <v>2317</v>
      </c>
    </row>
    <row r="1159" spans="1:3" ht="13.5">
      <c r="A1159" s="727" t="s">
        <v>53</v>
      </c>
      <c r="B1159" s="726" t="s">
        <v>2320</v>
      </c>
      <c r="C1159" s="726" t="s">
        <v>2319</v>
      </c>
    </row>
    <row r="1160" spans="1:3" ht="13.5">
      <c r="A1160" s="727" t="s">
        <v>53</v>
      </c>
      <c r="B1160" s="726" t="s">
        <v>2322</v>
      </c>
      <c r="C1160" s="726" t="s">
        <v>2321</v>
      </c>
    </row>
    <row r="1161" spans="1:3" ht="13.5">
      <c r="A1161" s="727" t="s">
        <v>53</v>
      </c>
      <c r="B1161" s="726" t="s">
        <v>2324</v>
      </c>
      <c r="C1161" s="726" t="s">
        <v>2323</v>
      </c>
    </row>
    <row r="1162" spans="1:3" ht="13.5">
      <c r="A1162" s="727" t="s">
        <v>53</v>
      </c>
      <c r="B1162" s="726" t="s">
        <v>2326</v>
      </c>
      <c r="C1162" s="726" t="s">
        <v>2325</v>
      </c>
    </row>
    <row r="1163" spans="1:3" ht="13.5">
      <c r="A1163" s="727" t="s">
        <v>53</v>
      </c>
      <c r="B1163" s="726" t="s">
        <v>2328</v>
      </c>
      <c r="C1163" s="726" t="s">
        <v>2327</v>
      </c>
    </row>
    <row r="1164" spans="1:3" ht="13.5">
      <c r="A1164" s="727" t="s">
        <v>53</v>
      </c>
      <c r="B1164" s="726" t="s">
        <v>2330</v>
      </c>
      <c r="C1164" s="726" t="s">
        <v>2329</v>
      </c>
    </row>
    <row r="1165" spans="1:3" ht="13.5">
      <c r="A1165" s="727" t="s">
        <v>53</v>
      </c>
      <c r="B1165" s="726" t="s">
        <v>2332</v>
      </c>
      <c r="C1165" s="726" t="s">
        <v>2331</v>
      </c>
    </row>
    <row r="1166" spans="1:3" ht="13.5">
      <c r="A1166" s="727" t="s">
        <v>53</v>
      </c>
      <c r="B1166" s="726" t="s">
        <v>2334</v>
      </c>
      <c r="C1166" s="726" t="s">
        <v>2333</v>
      </c>
    </row>
    <row r="1167" spans="1:3" ht="13.5">
      <c r="A1167" s="727" t="s">
        <v>53</v>
      </c>
      <c r="B1167" s="726" t="s">
        <v>2336</v>
      </c>
      <c r="C1167" s="726" t="s">
        <v>2335</v>
      </c>
    </row>
    <row r="1168" spans="1:3" ht="13.5">
      <c r="A1168" s="727" t="s">
        <v>53</v>
      </c>
      <c r="B1168" s="726" t="s">
        <v>2338</v>
      </c>
      <c r="C1168" s="726" t="s">
        <v>2337</v>
      </c>
    </row>
    <row r="1169" spans="1:3" ht="13.5">
      <c r="A1169" s="727" t="s">
        <v>53</v>
      </c>
      <c r="B1169" s="726" t="s">
        <v>2340</v>
      </c>
      <c r="C1169" s="726" t="s">
        <v>2339</v>
      </c>
    </row>
    <row r="1170" spans="1:3" ht="13.5">
      <c r="A1170" s="727" t="s">
        <v>53</v>
      </c>
      <c r="B1170" s="726" t="s">
        <v>2342</v>
      </c>
      <c r="C1170" s="726" t="s">
        <v>2341</v>
      </c>
    </row>
    <row r="1171" spans="1:3" ht="13.5">
      <c r="A1171" s="727" t="s">
        <v>53</v>
      </c>
      <c r="B1171" s="726" t="s">
        <v>2344</v>
      </c>
      <c r="C1171" s="726" t="s">
        <v>2343</v>
      </c>
    </row>
    <row r="1172" spans="1:3" ht="13.5">
      <c r="A1172" s="727" t="s">
        <v>53</v>
      </c>
      <c r="B1172" s="726" t="s">
        <v>2346</v>
      </c>
      <c r="C1172" s="726" t="s">
        <v>2345</v>
      </c>
    </row>
    <row r="1173" spans="1:3" ht="13.5">
      <c r="A1173" s="727" t="s">
        <v>53</v>
      </c>
      <c r="B1173" s="726" t="s">
        <v>2348</v>
      </c>
      <c r="C1173" s="726" t="s">
        <v>2347</v>
      </c>
    </row>
    <row r="1174" spans="1:3" ht="13.5">
      <c r="A1174" s="727" t="s">
        <v>53</v>
      </c>
      <c r="B1174" s="726" t="s">
        <v>2350</v>
      </c>
      <c r="C1174" s="726" t="s">
        <v>2349</v>
      </c>
    </row>
    <row r="1175" spans="1:3" ht="13.5">
      <c r="A1175" s="727" t="s">
        <v>53</v>
      </c>
      <c r="B1175" s="726" t="s">
        <v>2352</v>
      </c>
      <c r="C1175" s="726" t="s">
        <v>2351</v>
      </c>
    </row>
    <row r="1176" spans="1:3" ht="13.5">
      <c r="A1176" s="727" t="s">
        <v>53</v>
      </c>
      <c r="B1176" s="726" t="s">
        <v>2354</v>
      </c>
      <c r="C1176" s="726" t="s">
        <v>2353</v>
      </c>
    </row>
    <row r="1177" spans="1:3" ht="13.5">
      <c r="A1177" s="727" t="s">
        <v>53</v>
      </c>
      <c r="B1177" s="726" t="s">
        <v>2356</v>
      </c>
      <c r="C1177" s="726" t="s">
        <v>2355</v>
      </c>
    </row>
    <row r="1178" spans="1:3" ht="13.5">
      <c r="A1178" s="727" t="s">
        <v>53</v>
      </c>
      <c r="B1178" s="726" t="s">
        <v>2358</v>
      </c>
      <c r="C1178" s="726" t="s">
        <v>2357</v>
      </c>
    </row>
    <row r="1179" spans="1:3" ht="13.5">
      <c r="A1179" s="727" t="s">
        <v>53</v>
      </c>
      <c r="B1179" s="726" t="s">
        <v>2360</v>
      </c>
      <c r="C1179" s="726" t="s">
        <v>2359</v>
      </c>
    </row>
    <row r="1180" spans="1:3" ht="13.5">
      <c r="A1180" s="727" t="s">
        <v>53</v>
      </c>
      <c r="B1180" s="726" t="s">
        <v>2362</v>
      </c>
      <c r="C1180" s="726" t="s">
        <v>2361</v>
      </c>
    </row>
    <row r="1181" spans="1:3" ht="13.5">
      <c r="A1181" s="727" t="s">
        <v>53</v>
      </c>
      <c r="B1181" s="726" t="s">
        <v>2364</v>
      </c>
      <c r="C1181" s="726" t="s">
        <v>2363</v>
      </c>
    </row>
    <row r="1182" spans="1:3" ht="13.5">
      <c r="A1182" s="729" t="s">
        <v>4113</v>
      </c>
      <c r="B1182" s="728"/>
      <c r="C1182" s="728" t="s">
        <v>4112</v>
      </c>
    </row>
    <row r="1183" spans="1:3" ht="13.5">
      <c r="A1183" s="727" t="s">
        <v>54</v>
      </c>
      <c r="B1183" s="726" t="s">
        <v>2366</v>
      </c>
      <c r="C1183" s="726" t="s">
        <v>2365</v>
      </c>
    </row>
    <row r="1184" spans="1:3" ht="13.5">
      <c r="A1184" s="727" t="s">
        <v>54</v>
      </c>
      <c r="B1184" s="726" t="s">
        <v>2368</v>
      </c>
      <c r="C1184" s="726" t="s">
        <v>2367</v>
      </c>
    </row>
    <row r="1185" spans="1:3" ht="13.5">
      <c r="A1185" s="727" t="s">
        <v>54</v>
      </c>
      <c r="B1185" s="726" t="s">
        <v>2370</v>
      </c>
      <c r="C1185" s="726" t="s">
        <v>2369</v>
      </c>
    </row>
    <row r="1186" spans="1:3" ht="13.5">
      <c r="A1186" s="727" t="s">
        <v>54</v>
      </c>
      <c r="B1186" s="726" t="s">
        <v>2372</v>
      </c>
      <c r="C1186" s="726" t="s">
        <v>2371</v>
      </c>
    </row>
    <row r="1187" spans="1:3" ht="13.5">
      <c r="A1187" s="727" t="s">
        <v>54</v>
      </c>
      <c r="B1187" s="726" t="s">
        <v>2374</v>
      </c>
      <c r="C1187" s="726" t="s">
        <v>2373</v>
      </c>
    </row>
    <row r="1188" spans="1:3" ht="13.5">
      <c r="A1188" s="727" t="s">
        <v>54</v>
      </c>
      <c r="B1188" s="726" t="s">
        <v>2376</v>
      </c>
      <c r="C1188" s="726" t="s">
        <v>2375</v>
      </c>
    </row>
    <row r="1189" spans="1:3" ht="13.5">
      <c r="A1189" s="727" t="s">
        <v>54</v>
      </c>
      <c r="B1189" s="726" t="s">
        <v>2378</v>
      </c>
      <c r="C1189" s="726" t="s">
        <v>2377</v>
      </c>
    </row>
    <row r="1190" spans="1:3" ht="13.5">
      <c r="A1190" s="727" t="s">
        <v>54</v>
      </c>
      <c r="B1190" s="726" t="s">
        <v>2380</v>
      </c>
      <c r="C1190" s="726" t="s">
        <v>2379</v>
      </c>
    </row>
    <row r="1191" spans="1:3" ht="13.5">
      <c r="A1191" s="727" t="s">
        <v>54</v>
      </c>
      <c r="B1191" s="726" t="s">
        <v>2382</v>
      </c>
      <c r="C1191" s="726" t="s">
        <v>2381</v>
      </c>
    </row>
    <row r="1192" spans="1:3" ht="13.5">
      <c r="A1192" s="727" t="s">
        <v>54</v>
      </c>
      <c r="B1192" s="726" t="s">
        <v>2384</v>
      </c>
      <c r="C1192" s="726" t="s">
        <v>2383</v>
      </c>
    </row>
    <row r="1193" spans="1:3" ht="13.5">
      <c r="A1193" s="727" t="s">
        <v>54</v>
      </c>
      <c r="B1193" s="726" t="s">
        <v>2386</v>
      </c>
      <c r="C1193" s="726" t="s">
        <v>2385</v>
      </c>
    </row>
    <row r="1194" spans="1:3" ht="13.5">
      <c r="A1194" s="727" t="s">
        <v>54</v>
      </c>
      <c r="B1194" s="726" t="s">
        <v>2388</v>
      </c>
      <c r="C1194" s="726" t="s">
        <v>2387</v>
      </c>
    </row>
    <row r="1195" spans="1:3" ht="13.5">
      <c r="A1195" s="727" t="s">
        <v>54</v>
      </c>
      <c r="B1195" s="726" t="s">
        <v>2390</v>
      </c>
      <c r="C1195" s="726" t="s">
        <v>2389</v>
      </c>
    </row>
    <row r="1196" spans="1:3" ht="13.5">
      <c r="A1196" s="727" t="s">
        <v>54</v>
      </c>
      <c r="B1196" s="726" t="s">
        <v>2392</v>
      </c>
      <c r="C1196" s="726" t="s">
        <v>2391</v>
      </c>
    </row>
    <row r="1197" spans="1:3" ht="13.5">
      <c r="A1197" s="727" t="s">
        <v>54</v>
      </c>
      <c r="B1197" s="726" t="s">
        <v>2394</v>
      </c>
      <c r="C1197" s="726" t="s">
        <v>2393</v>
      </c>
    </row>
    <row r="1198" spans="1:3" ht="13.5">
      <c r="A1198" s="727" t="s">
        <v>54</v>
      </c>
      <c r="B1198" s="726" t="s">
        <v>2396</v>
      </c>
      <c r="C1198" s="726" t="s">
        <v>2395</v>
      </c>
    </row>
    <row r="1199" spans="1:3" ht="13.5">
      <c r="A1199" s="727" t="s">
        <v>54</v>
      </c>
      <c r="B1199" s="726" t="s">
        <v>2398</v>
      </c>
      <c r="C1199" s="726" t="s">
        <v>2397</v>
      </c>
    </row>
    <row r="1200" spans="1:3" ht="13.5">
      <c r="A1200" s="727" t="s">
        <v>54</v>
      </c>
      <c r="B1200" s="726" t="s">
        <v>2400</v>
      </c>
      <c r="C1200" s="726" t="s">
        <v>2399</v>
      </c>
    </row>
    <row r="1201" spans="1:3" ht="13.5">
      <c r="A1201" s="727" t="s">
        <v>54</v>
      </c>
      <c r="B1201" s="726" t="s">
        <v>2402</v>
      </c>
      <c r="C1201" s="726" t="s">
        <v>2401</v>
      </c>
    </row>
    <row r="1202" spans="1:3" ht="13.5">
      <c r="A1202" s="727" t="s">
        <v>54</v>
      </c>
      <c r="B1202" s="726" t="s">
        <v>2404</v>
      </c>
      <c r="C1202" s="726" t="s">
        <v>2403</v>
      </c>
    </row>
    <row r="1203" spans="1:3" ht="13.5">
      <c r="A1203" s="727" t="s">
        <v>54</v>
      </c>
      <c r="B1203" s="726" t="s">
        <v>2406</v>
      </c>
      <c r="C1203" s="726" t="s">
        <v>2405</v>
      </c>
    </row>
    <row r="1204" spans="1:3" ht="13.5">
      <c r="A1204" s="727" t="s">
        <v>54</v>
      </c>
      <c r="B1204" s="726" t="s">
        <v>2408</v>
      </c>
      <c r="C1204" s="726" t="s">
        <v>2407</v>
      </c>
    </row>
    <row r="1205" spans="1:3" ht="13.5">
      <c r="A1205" s="727" t="s">
        <v>54</v>
      </c>
      <c r="B1205" s="726" t="s">
        <v>2410</v>
      </c>
      <c r="C1205" s="726" t="s">
        <v>2409</v>
      </c>
    </row>
    <row r="1206" spans="1:3" ht="13.5">
      <c r="A1206" s="727" t="s">
        <v>54</v>
      </c>
      <c r="B1206" s="726" t="s">
        <v>2412</v>
      </c>
      <c r="C1206" s="726" t="s">
        <v>2411</v>
      </c>
    </row>
    <row r="1207" spans="1:3" ht="13.5">
      <c r="A1207" s="727" t="s">
        <v>54</v>
      </c>
      <c r="B1207" s="726" t="s">
        <v>2414</v>
      </c>
      <c r="C1207" s="726" t="s">
        <v>2413</v>
      </c>
    </row>
    <row r="1208" spans="1:3" ht="13.5">
      <c r="A1208" s="727" t="s">
        <v>54</v>
      </c>
      <c r="B1208" s="726" t="s">
        <v>2416</v>
      </c>
      <c r="C1208" s="726" t="s">
        <v>2415</v>
      </c>
    </row>
    <row r="1209" spans="1:3" ht="13.5">
      <c r="A1209" s="727" t="s">
        <v>54</v>
      </c>
      <c r="B1209" s="726" t="s">
        <v>2418</v>
      </c>
      <c r="C1209" s="726" t="s">
        <v>2417</v>
      </c>
    </row>
    <row r="1210" spans="1:3" ht="13.5">
      <c r="A1210" s="727" t="s">
        <v>54</v>
      </c>
      <c r="B1210" s="726" t="s">
        <v>2420</v>
      </c>
      <c r="C1210" s="726" t="s">
        <v>2419</v>
      </c>
    </row>
    <row r="1211" spans="1:3" ht="13.5">
      <c r="A1211" s="727" t="s">
        <v>54</v>
      </c>
      <c r="B1211" s="726" t="s">
        <v>2422</v>
      </c>
      <c r="C1211" s="726" t="s">
        <v>2421</v>
      </c>
    </row>
    <row r="1212" spans="1:3" ht="13.5">
      <c r="A1212" s="727" t="s">
        <v>54</v>
      </c>
      <c r="B1212" s="726" t="s">
        <v>2424</v>
      </c>
      <c r="C1212" s="726" t="s">
        <v>2423</v>
      </c>
    </row>
    <row r="1213" spans="1:3" ht="13.5">
      <c r="A1213" s="727" t="s">
        <v>54</v>
      </c>
      <c r="B1213" s="726" t="s">
        <v>2426</v>
      </c>
      <c r="C1213" s="726" t="s">
        <v>2425</v>
      </c>
    </row>
    <row r="1214" spans="1:3" ht="13.5">
      <c r="A1214" s="727" t="s">
        <v>54</v>
      </c>
      <c r="B1214" s="726" t="s">
        <v>2428</v>
      </c>
      <c r="C1214" s="726" t="s">
        <v>2427</v>
      </c>
    </row>
    <row r="1215" spans="1:3" ht="13.5">
      <c r="A1215" s="727" t="s">
        <v>54</v>
      </c>
      <c r="B1215" s="726" t="s">
        <v>2430</v>
      </c>
      <c r="C1215" s="726" t="s">
        <v>2429</v>
      </c>
    </row>
    <row r="1216" spans="1:3" ht="13.5">
      <c r="A1216" s="727" t="s">
        <v>54</v>
      </c>
      <c r="B1216" s="726" t="s">
        <v>2432</v>
      </c>
      <c r="C1216" s="726" t="s">
        <v>2431</v>
      </c>
    </row>
    <row r="1217" spans="1:3" ht="13.5">
      <c r="A1217" s="727" t="s">
        <v>54</v>
      </c>
      <c r="B1217" s="726" t="s">
        <v>2434</v>
      </c>
      <c r="C1217" s="726" t="s">
        <v>2433</v>
      </c>
    </row>
    <row r="1218" spans="1:3" ht="13.5">
      <c r="A1218" s="727" t="s">
        <v>54</v>
      </c>
      <c r="B1218" s="726" t="s">
        <v>2436</v>
      </c>
      <c r="C1218" s="726" t="s">
        <v>2435</v>
      </c>
    </row>
    <row r="1219" spans="1:3" ht="13.5">
      <c r="A1219" s="727" t="s">
        <v>54</v>
      </c>
      <c r="B1219" s="726" t="s">
        <v>2438</v>
      </c>
      <c r="C1219" s="726" t="s">
        <v>2437</v>
      </c>
    </row>
    <row r="1220" spans="1:3" ht="13.5">
      <c r="A1220" s="727" t="s">
        <v>54</v>
      </c>
      <c r="B1220" s="726" t="s">
        <v>2440</v>
      </c>
      <c r="C1220" s="726" t="s">
        <v>2439</v>
      </c>
    </row>
    <row r="1221" spans="1:3" ht="13.5">
      <c r="A1221" s="727" t="s">
        <v>54</v>
      </c>
      <c r="B1221" s="726" t="s">
        <v>2442</v>
      </c>
      <c r="C1221" s="726" t="s">
        <v>2441</v>
      </c>
    </row>
    <row r="1222" spans="1:3" ht="13.5">
      <c r="A1222" s="727" t="s">
        <v>54</v>
      </c>
      <c r="B1222" s="726" t="s">
        <v>2444</v>
      </c>
      <c r="C1222" s="726" t="s">
        <v>2443</v>
      </c>
    </row>
    <row r="1223" spans="1:3" ht="13.5">
      <c r="A1223" s="727" t="s">
        <v>54</v>
      </c>
      <c r="B1223" s="726" t="s">
        <v>2446</v>
      </c>
      <c r="C1223" s="726" t="s">
        <v>2445</v>
      </c>
    </row>
    <row r="1224" spans="1:3" ht="13.5">
      <c r="A1224" s="727" t="s">
        <v>54</v>
      </c>
      <c r="B1224" s="726" t="s">
        <v>2448</v>
      </c>
      <c r="C1224" s="726" t="s">
        <v>2447</v>
      </c>
    </row>
    <row r="1225" spans="1:3" ht="13.5">
      <c r="A1225" s="727" t="s">
        <v>54</v>
      </c>
      <c r="B1225" s="726" t="s">
        <v>2450</v>
      </c>
      <c r="C1225" s="726" t="s">
        <v>2449</v>
      </c>
    </row>
    <row r="1226" spans="1:3" ht="13.5">
      <c r="A1226" s="729" t="s">
        <v>4111</v>
      </c>
      <c r="B1226" s="728"/>
      <c r="C1226" s="728" t="s">
        <v>4110</v>
      </c>
    </row>
    <row r="1227" spans="1:3" ht="13.5">
      <c r="A1227" s="727" t="s">
        <v>55</v>
      </c>
      <c r="B1227" s="726" t="s">
        <v>2452</v>
      </c>
      <c r="C1227" s="726" t="s">
        <v>2451</v>
      </c>
    </row>
    <row r="1228" spans="1:3" ht="13.5">
      <c r="A1228" s="727" t="s">
        <v>55</v>
      </c>
      <c r="B1228" s="726" t="s">
        <v>2454</v>
      </c>
      <c r="C1228" s="726" t="s">
        <v>2453</v>
      </c>
    </row>
    <row r="1229" spans="1:3" ht="13.5">
      <c r="A1229" s="727" t="s">
        <v>55</v>
      </c>
      <c r="B1229" s="726" t="s">
        <v>2456</v>
      </c>
      <c r="C1229" s="726" t="s">
        <v>2455</v>
      </c>
    </row>
    <row r="1230" spans="1:3" ht="13.5">
      <c r="A1230" s="727" t="s">
        <v>55</v>
      </c>
      <c r="B1230" s="726" t="s">
        <v>2458</v>
      </c>
      <c r="C1230" s="726" t="s">
        <v>2457</v>
      </c>
    </row>
    <row r="1231" spans="1:3" ht="13.5">
      <c r="A1231" s="727" t="s">
        <v>55</v>
      </c>
      <c r="B1231" s="726" t="s">
        <v>2460</v>
      </c>
      <c r="C1231" s="726" t="s">
        <v>2459</v>
      </c>
    </row>
    <row r="1232" spans="1:3" ht="13.5">
      <c r="A1232" s="727" t="s">
        <v>55</v>
      </c>
      <c r="B1232" s="726" t="s">
        <v>2462</v>
      </c>
      <c r="C1232" s="726" t="s">
        <v>2461</v>
      </c>
    </row>
    <row r="1233" spans="1:3" ht="13.5">
      <c r="A1233" s="727" t="s">
        <v>55</v>
      </c>
      <c r="B1233" s="726" t="s">
        <v>2464</v>
      </c>
      <c r="C1233" s="726" t="s">
        <v>2463</v>
      </c>
    </row>
    <row r="1234" spans="1:3" ht="13.5">
      <c r="A1234" s="727" t="s">
        <v>55</v>
      </c>
      <c r="B1234" s="726" t="s">
        <v>2466</v>
      </c>
      <c r="C1234" s="726" t="s">
        <v>2465</v>
      </c>
    </row>
    <row r="1235" spans="1:3" ht="13.5">
      <c r="A1235" s="727" t="s">
        <v>55</v>
      </c>
      <c r="B1235" s="726" t="s">
        <v>2468</v>
      </c>
      <c r="C1235" s="726" t="s">
        <v>2467</v>
      </c>
    </row>
    <row r="1236" spans="1:3" ht="13.5">
      <c r="A1236" s="727" t="s">
        <v>55</v>
      </c>
      <c r="B1236" s="726" t="s">
        <v>2470</v>
      </c>
      <c r="C1236" s="726" t="s">
        <v>2469</v>
      </c>
    </row>
    <row r="1237" spans="1:3" ht="13.5">
      <c r="A1237" s="727" t="s">
        <v>55</v>
      </c>
      <c r="B1237" s="726" t="s">
        <v>2472</v>
      </c>
      <c r="C1237" s="726" t="s">
        <v>2471</v>
      </c>
    </row>
    <row r="1238" spans="1:3" ht="13.5">
      <c r="A1238" s="727" t="s">
        <v>55</v>
      </c>
      <c r="B1238" s="726" t="s">
        <v>2474</v>
      </c>
      <c r="C1238" s="726" t="s">
        <v>2473</v>
      </c>
    </row>
    <row r="1239" spans="1:3" ht="13.5">
      <c r="A1239" s="727" t="s">
        <v>55</v>
      </c>
      <c r="B1239" s="726" t="s">
        <v>2476</v>
      </c>
      <c r="C1239" s="726" t="s">
        <v>2475</v>
      </c>
    </row>
    <row r="1240" spans="1:3" ht="13.5">
      <c r="A1240" s="727" t="s">
        <v>55</v>
      </c>
      <c r="B1240" s="726" t="s">
        <v>2478</v>
      </c>
      <c r="C1240" s="726" t="s">
        <v>2477</v>
      </c>
    </row>
    <row r="1241" spans="1:3" ht="13.5">
      <c r="A1241" s="727" t="s">
        <v>55</v>
      </c>
      <c r="B1241" s="726" t="s">
        <v>2480</v>
      </c>
      <c r="C1241" s="726" t="s">
        <v>2479</v>
      </c>
    </row>
    <row r="1242" spans="1:3" ht="13.5">
      <c r="A1242" s="727" t="s">
        <v>55</v>
      </c>
      <c r="B1242" s="726" t="s">
        <v>2482</v>
      </c>
      <c r="C1242" s="726" t="s">
        <v>2481</v>
      </c>
    </row>
    <row r="1243" spans="1:3" ht="13.5">
      <c r="A1243" s="727" t="s">
        <v>55</v>
      </c>
      <c r="B1243" s="726" t="s">
        <v>2484</v>
      </c>
      <c r="C1243" s="726" t="s">
        <v>2483</v>
      </c>
    </row>
    <row r="1244" spans="1:3" ht="13.5">
      <c r="A1244" s="727" t="s">
        <v>55</v>
      </c>
      <c r="B1244" s="726" t="s">
        <v>2486</v>
      </c>
      <c r="C1244" s="726" t="s">
        <v>2485</v>
      </c>
    </row>
    <row r="1245" spans="1:3" ht="13.5">
      <c r="A1245" s="727" t="s">
        <v>55</v>
      </c>
      <c r="B1245" s="726" t="s">
        <v>2488</v>
      </c>
      <c r="C1245" s="726" t="s">
        <v>2487</v>
      </c>
    </row>
    <row r="1246" spans="1:3" ht="13.5">
      <c r="A1246" s="727" t="s">
        <v>55</v>
      </c>
      <c r="B1246" s="726" t="s">
        <v>2490</v>
      </c>
      <c r="C1246" s="726" t="s">
        <v>2489</v>
      </c>
    </row>
    <row r="1247" spans="1:3" ht="13.5">
      <c r="A1247" s="727" t="s">
        <v>55</v>
      </c>
      <c r="B1247" s="726" t="s">
        <v>2492</v>
      </c>
      <c r="C1247" s="726" t="s">
        <v>2491</v>
      </c>
    </row>
    <row r="1248" spans="1:3" ht="13.5">
      <c r="A1248" s="727" t="s">
        <v>55</v>
      </c>
      <c r="B1248" s="726" t="s">
        <v>2494</v>
      </c>
      <c r="C1248" s="726" t="s">
        <v>2493</v>
      </c>
    </row>
    <row r="1249" spans="1:3" ht="13.5">
      <c r="A1249" s="727" t="s">
        <v>55</v>
      </c>
      <c r="B1249" s="726" t="s">
        <v>2496</v>
      </c>
      <c r="C1249" s="726" t="s">
        <v>2495</v>
      </c>
    </row>
    <row r="1250" spans="1:3" ht="13.5">
      <c r="A1250" s="727" t="s">
        <v>55</v>
      </c>
      <c r="B1250" s="726" t="s">
        <v>2498</v>
      </c>
      <c r="C1250" s="726" t="s">
        <v>2497</v>
      </c>
    </row>
    <row r="1251" spans="1:3" ht="13.5">
      <c r="A1251" s="727" t="s">
        <v>55</v>
      </c>
      <c r="B1251" s="726" t="s">
        <v>2500</v>
      </c>
      <c r="C1251" s="726" t="s">
        <v>2499</v>
      </c>
    </row>
    <row r="1252" spans="1:3" ht="13.5">
      <c r="A1252" s="727" t="s">
        <v>55</v>
      </c>
      <c r="B1252" s="726" t="s">
        <v>2502</v>
      </c>
      <c r="C1252" s="726" t="s">
        <v>2501</v>
      </c>
    </row>
    <row r="1253" spans="1:3" ht="13.5">
      <c r="A1253" s="727" t="s">
        <v>55</v>
      </c>
      <c r="B1253" s="726" t="s">
        <v>2504</v>
      </c>
      <c r="C1253" s="726" t="s">
        <v>2503</v>
      </c>
    </row>
    <row r="1254" spans="1:3" ht="13.5">
      <c r="A1254" s="727" t="s">
        <v>55</v>
      </c>
      <c r="B1254" s="726" t="s">
        <v>2506</v>
      </c>
      <c r="C1254" s="726" t="s">
        <v>2505</v>
      </c>
    </row>
    <row r="1255" spans="1:3" ht="13.5">
      <c r="A1255" s="727" t="s">
        <v>55</v>
      </c>
      <c r="B1255" s="726" t="s">
        <v>2508</v>
      </c>
      <c r="C1255" s="726" t="s">
        <v>2507</v>
      </c>
    </row>
    <row r="1256" spans="1:3" ht="13.5">
      <c r="A1256" s="727" t="s">
        <v>55</v>
      </c>
      <c r="B1256" s="726" t="s">
        <v>2510</v>
      </c>
      <c r="C1256" s="726" t="s">
        <v>2509</v>
      </c>
    </row>
    <row r="1257" spans="1:3" ht="13.5">
      <c r="A1257" s="727" t="s">
        <v>55</v>
      </c>
      <c r="B1257" s="726" t="s">
        <v>2512</v>
      </c>
      <c r="C1257" s="726" t="s">
        <v>2511</v>
      </c>
    </row>
    <row r="1258" spans="1:3" ht="13.5">
      <c r="A1258" s="727" t="s">
        <v>55</v>
      </c>
      <c r="B1258" s="726" t="s">
        <v>2514</v>
      </c>
      <c r="C1258" s="726" t="s">
        <v>2513</v>
      </c>
    </row>
    <row r="1259" spans="1:3" ht="13.5">
      <c r="A1259" s="727" t="s">
        <v>55</v>
      </c>
      <c r="B1259" s="726" t="s">
        <v>2516</v>
      </c>
      <c r="C1259" s="726" t="s">
        <v>2515</v>
      </c>
    </row>
    <row r="1260" spans="1:3" ht="13.5">
      <c r="A1260" s="727" t="s">
        <v>55</v>
      </c>
      <c r="B1260" s="726" t="s">
        <v>2518</v>
      </c>
      <c r="C1260" s="726" t="s">
        <v>2517</v>
      </c>
    </row>
    <row r="1261" spans="1:3" ht="13.5">
      <c r="A1261" s="727" t="s">
        <v>55</v>
      </c>
      <c r="B1261" s="726" t="s">
        <v>2520</v>
      </c>
      <c r="C1261" s="726" t="s">
        <v>2519</v>
      </c>
    </row>
    <row r="1262" spans="1:3" ht="13.5">
      <c r="A1262" s="727" t="s">
        <v>55</v>
      </c>
      <c r="B1262" s="726" t="s">
        <v>2522</v>
      </c>
      <c r="C1262" s="726" t="s">
        <v>2521</v>
      </c>
    </row>
    <row r="1263" spans="1:3" ht="13.5">
      <c r="A1263" s="727" t="s">
        <v>55</v>
      </c>
      <c r="B1263" s="726" t="s">
        <v>2446</v>
      </c>
      <c r="C1263" s="726" t="s">
        <v>2523</v>
      </c>
    </row>
    <row r="1264" spans="1:3" ht="13.5">
      <c r="A1264" s="727" t="s">
        <v>55</v>
      </c>
      <c r="B1264" s="726" t="s">
        <v>2525</v>
      </c>
      <c r="C1264" s="726" t="s">
        <v>2524</v>
      </c>
    </row>
    <row r="1265" spans="1:3" ht="13.5">
      <c r="A1265" s="727" t="s">
        <v>55</v>
      </c>
      <c r="B1265" s="726" t="s">
        <v>2527</v>
      </c>
      <c r="C1265" s="726" t="s">
        <v>2526</v>
      </c>
    </row>
    <row r="1266" spans="1:3" ht="13.5">
      <c r="A1266" s="727" t="s">
        <v>55</v>
      </c>
      <c r="B1266" s="726" t="s">
        <v>2529</v>
      </c>
      <c r="C1266" s="726" t="s">
        <v>2528</v>
      </c>
    </row>
    <row r="1267" spans="1:3" ht="13.5">
      <c r="A1267" s="727" t="s">
        <v>55</v>
      </c>
      <c r="B1267" s="726" t="s">
        <v>2531</v>
      </c>
      <c r="C1267" s="726" t="s">
        <v>2530</v>
      </c>
    </row>
    <row r="1268" spans="1:3" ht="13.5">
      <c r="A1268" s="729" t="s">
        <v>4109</v>
      </c>
      <c r="B1268" s="728"/>
      <c r="C1268" s="728" t="s">
        <v>4108</v>
      </c>
    </row>
    <row r="1269" spans="1:3" ht="13.5">
      <c r="A1269" s="727" t="s">
        <v>56</v>
      </c>
      <c r="B1269" s="726" t="s">
        <v>2533</v>
      </c>
      <c r="C1269" s="726" t="s">
        <v>2532</v>
      </c>
    </row>
    <row r="1270" spans="1:3" ht="13.5">
      <c r="A1270" s="727" t="s">
        <v>56</v>
      </c>
      <c r="B1270" s="726" t="s">
        <v>2535</v>
      </c>
      <c r="C1270" s="726" t="s">
        <v>2534</v>
      </c>
    </row>
    <row r="1271" spans="1:3" ht="13.5">
      <c r="A1271" s="727" t="s">
        <v>56</v>
      </c>
      <c r="B1271" s="726" t="s">
        <v>2537</v>
      </c>
      <c r="C1271" s="726" t="s">
        <v>2536</v>
      </c>
    </row>
    <row r="1272" spans="1:3" ht="13.5">
      <c r="A1272" s="727" t="s">
        <v>56</v>
      </c>
      <c r="B1272" s="726" t="s">
        <v>2539</v>
      </c>
      <c r="C1272" s="726" t="s">
        <v>2538</v>
      </c>
    </row>
    <row r="1273" spans="1:3" ht="13.5">
      <c r="A1273" s="727" t="s">
        <v>56</v>
      </c>
      <c r="B1273" s="726" t="s">
        <v>2541</v>
      </c>
      <c r="C1273" s="726" t="s">
        <v>2540</v>
      </c>
    </row>
    <row r="1274" spans="1:3" ht="13.5">
      <c r="A1274" s="727" t="s">
        <v>56</v>
      </c>
      <c r="B1274" s="726" t="s">
        <v>2543</v>
      </c>
      <c r="C1274" s="726" t="s">
        <v>2542</v>
      </c>
    </row>
    <row r="1275" spans="1:3" ht="13.5">
      <c r="A1275" s="727" t="s">
        <v>56</v>
      </c>
      <c r="B1275" s="726" t="s">
        <v>2545</v>
      </c>
      <c r="C1275" s="726" t="s">
        <v>2544</v>
      </c>
    </row>
    <row r="1276" spans="1:3" ht="13.5">
      <c r="A1276" s="727" t="s">
        <v>56</v>
      </c>
      <c r="B1276" s="726" t="s">
        <v>2547</v>
      </c>
      <c r="C1276" s="726" t="s">
        <v>2546</v>
      </c>
    </row>
    <row r="1277" spans="1:3" ht="13.5">
      <c r="A1277" s="727" t="s">
        <v>56</v>
      </c>
      <c r="B1277" s="726" t="s">
        <v>2549</v>
      </c>
      <c r="C1277" s="726" t="s">
        <v>2548</v>
      </c>
    </row>
    <row r="1278" spans="1:3" ht="13.5">
      <c r="A1278" s="727" t="s">
        <v>56</v>
      </c>
      <c r="B1278" s="726" t="s">
        <v>2551</v>
      </c>
      <c r="C1278" s="726" t="s">
        <v>2550</v>
      </c>
    </row>
    <row r="1279" spans="1:3" ht="13.5">
      <c r="A1279" s="727" t="s">
        <v>56</v>
      </c>
      <c r="B1279" s="726" t="s">
        <v>2553</v>
      </c>
      <c r="C1279" s="726" t="s">
        <v>2552</v>
      </c>
    </row>
    <row r="1280" spans="1:3" ht="13.5">
      <c r="A1280" s="727" t="s">
        <v>56</v>
      </c>
      <c r="B1280" s="726" t="s">
        <v>2555</v>
      </c>
      <c r="C1280" s="726" t="s">
        <v>2554</v>
      </c>
    </row>
    <row r="1281" spans="1:3" ht="13.5">
      <c r="A1281" s="727" t="s">
        <v>56</v>
      </c>
      <c r="B1281" s="726" t="s">
        <v>2557</v>
      </c>
      <c r="C1281" s="726" t="s">
        <v>2556</v>
      </c>
    </row>
    <row r="1282" spans="1:3" ht="13.5">
      <c r="A1282" s="727" t="s">
        <v>56</v>
      </c>
      <c r="B1282" s="726" t="s">
        <v>2559</v>
      </c>
      <c r="C1282" s="726" t="s">
        <v>2558</v>
      </c>
    </row>
    <row r="1283" spans="1:3" ht="13.5">
      <c r="A1283" s="727" t="s">
        <v>56</v>
      </c>
      <c r="B1283" s="726" t="s">
        <v>2561</v>
      </c>
      <c r="C1283" s="726" t="s">
        <v>2560</v>
      </c>
    </row>
    <row r="1284" spans="1:3" ht="13.5">
      <c r="A1284" s="727" t="s">
        <v>56</v>
      </c>
      <c r="B1284" s="726" t="s">
        <v>2563</v>
      </c>
      <c r="C1284" s="726" t="s">
        <v>2562</v>
      </c>
    </row>
    <row r="1285" spans="1:3" ht="13.5">
      <c r="A1285" s="727" t="s">
        <v>56</v>
      </c>
      <c r="B1285" s="726" t="s">
        <v>2565</v>
      </c>
      <c r="C1285" s="726" t="s">
        <v>2564</v>
      </c>
    </row>
    <row r="1286" spans="1:3" ht="13.5">
      <c r="A1286" s="727" t="s">
        <v>56</v>
      </c>
      <c r="B1286" s="726" t="s">
        <v>764</v>
      </c>
      <c r="C1286" s="726" t="s">
        <v>2566</v>
      </c>
    </row>
    <row r="1287" spans="1:3" ht="13.5">
      <c r="A1287" s="727" t="s">
        <v>56</v>
      </c>
      <c r="B1287" s="726" t="s">
        <v>2568</v>
      </c>
      <c r="C1287" s="726" t="s">
        <v>2567</v>
      </c>
    </row>
    <row r="1288" spans="1:3" ht="13.5">
      <c r="A1288" s="727" t="s">
        <v>56</v>
      </c>
      <c r="B1288" s="726" t="s">
        <v>2570</v>
      </c>
      <c r="C1288" s="726" t="s">
        <v>2569</v>
      </c>
    </row>
    <row r="1289" spans="1:3" ht="13.5">
      <c r="A1289" s="727" t="s">
        <v>56</v>
      </c>
      <c r="B1289" s="726" t="s">
        <v>2572</v>
      </c>
      <c r="C1289" s="726" t="s">
        <v>2571</v>
      </c>
    </row>
    <row r="1290" spans="1:3" ht="13.5">
      <c r="A1290" s="727" t="s">
        <v>56</v>
      </c>
      <c r="B1290" s="726" t="s">
        <v>2574</v>
      </c>
      <c r="C1290" s="726" t="s">
        <v>2573</v>
      </c>
    </row>
    <row r="1291" spans="1:3" ht="13.5">
      <c r="A1291" s="727" t="s">
        <v>56</v>
      </c>
      <c r="B1291" s="726" t="s">
        <v>2576</v>
      </c>
      <c r="C1291" s="726" t="s">
        <v>2575</v>
      </c>
    </row>
    <row r="1292" spans="1:3" ht="13.5">
      <c r="A1292" s="727" t="s">
        <v>56</v>
      </c>
      <c r="B1292" s="726" t="s">
        <v>2578</v>
      </c>
      <c r="C1292" s="726" t="s">
        <v>2577</v>
      </c>
    </row>
    <row r="1293" spans="1:3" ht="13.5">
      <c r="A1293" s="727" t="s">
        <v>56</v>
      </c>
      <c r="B1293" s="726" t="s">
        <v>2580</v>
      </c>
      <c r="C1293" s="726" t="s">
        <v>2579</v>
      </c>
    </row>
    <row r="1294" spans="1:3" ht="13.5">
      <c r="A1294" s="727" t="s">
        <v>56</v>
      </c>
      <c r="B1294" s="726" t="s">
        <v>2582</v>
      </c>
      <c r="C1294" s="726" t="s">
        <v>2581</v>
      </c>
    </row>
    <row r="1295" spans="1:3" ht="13.5">
      <c r="A1295" s="727" t="s">
        <v>56</v>
      </c>
      <c r="B1295" s="726" t="s">
        <v>2584</v>
      </c>
      <c r="C1295" s="726" t="s">
        <v>2583</v>
      </c>
    </row>
    <row r="1296" spans="1:3" ht="13.5">
      <c r="A1296" s="727" t="s">
        <v>56</v>
      </c>
      <c r="B1296" s="726" t="s">
        <v>2586</v>
      </c>
      <c r="C1296" s="726" t="s">
        <v>2585</v>
      </c>
    </row>
    <row r="1297" spans="1:3" ht="13.5">
      <c r="A1297" s="727" t="s">
        <v>56</v>
      </c>
      <c r="B1297" s="726" t="s">
        <v>2588</v>
      </c>
      <c r="C1297" s="726" t="s">
        <v>2587</v>
      </c>
    </row>
    <row r="1298" spans="1:3" ht="13.5">
      <c r="A1298" s="727" t="s">
        <v>56</v>
      </c>
      <c r="B1298" s="726" t="s">
        <v>2590</v>
      </c>
      <c r="C1298" s="726" t="s">
        <v>2589</v>
      </c>
    </row>
    <row r="1299" spans="1:3" ht="13.5">
      <c r="A1299" s="727" t="s">
        <v>56</v>
      </c>
      <c r="B1299" s="726" t="s">
        <v>2592</v>
      </c>
      <c r="C1299" s="726" t="s">
        <v>2591</v>
      </c>
    </row>
    <row r="1300" spans="1:3" ht="13.5">
      <c r="A1300" s="727" t="s">
        <v>56</v>
      </c>
      <c r="B1300" s="726" t="s">
        <v>2594</v>
      </c>
      <c r="C1300" s="726" t="s">
        <v>2593</v>
      </c>
    </row>
    <row r="1301" spans="1:3" ht="13.5">
      <c r="A1301" s="727" t="s">
        <v>56</v>
      </c>
      <c r="B1301" s="726" t="s">
        <v>2596</v>
      </c>
      <c r="C1301" s="726" t="s">
        <v>2595</v>
      </c>
    </row>
    <row r="1302" spans="1:3" ht="13.5">
      <c r="A1302" s="727" t="s">
        <v>56</v>
      </c>
      <c r="B1302" s="726" t="s">
        <v>2598</v>
      </c>
      <c r="C1302" s="726" t="s">
        <v>2597</v>
      </c>
    </row>
    <row r="1303" spans="1:3" ht="13.5">
      <c r="A1303" s="727" t="s">
        <v>56</v>
      </c>
      <c r="B1303" s="726" t="s">
        <v>2600</v>
      </c>
      <c r="C1303" s="726" t="s">
        <v>2599</v>
      </c>
    </row>
    <row r="1304" spans="1:3" ht="13.5">
      <c r="A1304" s="727" t="s">
        <v>56</v>
      </c>
      <c r="B1304" s="726" t="s">
        <v>2602</v>
      </c>
      <c r="C1304" s="726" t="s">
        <v>2601</v>
      </c>
    </row>
    <row r="1305" spans="1:3" ht="13.5">
      <c r="A1305" s="727" t="s">
        <v>56</v>
      </c>
      <c r="B1305" s="726" t="s">
        <v>2604</v>
      </c>
      <c r="C1305" s="726" t="s">
        <v>2603</v>
      </c>
    </row>
    <row r="1306" spans="1:3" ht="13.5">
      <c r="A1306" s="727" t="s">
        <v>56</v>
      </c>
      <c r="B1306" s="726" t="s">
        <v>1815</v>
      </c>
      <c r="C1306" s="726" t="s">
        <v>2605</v>
      </c>
    </row>
    <row r="1307" spans="1:3" ht="13.5">
      <c r="A1307" s="727" t="s">
        <v>56</v>
      </c>
      <c r="B1307" s="726" t="s">
        <v>2607</v>
      </c>
      <c r="C1307" s="726" t="s">
        <v>2606</v>
      </c>
    </row>
    <row r="1308" spans="1:3" ht="13.5">
      <c r="A1308" s="729" t="s">
        <v>4107</v>
      </c>
      <c r="B1308" s="728"/>
      <c r="C1308" s="728" t="s">
        <v>4106</v>
      </c>
    </row>
    <row r="1309" spans="1:3" ht="13.5">
      <c r="A1309" s="727" t="s">
        <v>57</v>
      </c>
      <c r="B1309" s="726" t="s">
        <v>2609</v>
      </c>
      <c r="C1309" s="726" t="s">
        <v>2608</v>
      </c>
    </row>
    <row r="1310" spans="1:3" ht="13.5">
      <c r="A1310" s="727" t="s">
        <v>57</v>
      </c>
      <c r="B1310" s="726" t="s">
        <v>2611</v>
      </c>
      <c r="C1310" s="726" t="s">
        <v>2610</v>
      </c>
    </row>
    <row r="1311" spans="1:3" ht="13.5">
      <c r="A1311" s="727" t="s">
        <v>57</v>
      </c>
      <c r="B1311" s="726" t="s">
        <v>2613</v>
      </c>
      <c r="C1311" s="726" t="s">
        <v>2612</v>
      </c>
    </row>
    <row r="1312" spans="1:3" ht="13.5">
      <c r="A1312" s="727" t="s">
        <v>57</v>
      </c>
      <c r="B1312" s="726" t="s">
        <v>2615</v>
      </c>
      <c r="C1312" s="726" t="s">
        <v>2614</v>
      </c>
    </row>
    <row r="1313" spans="1:3" ht="13.5">
      <c r="A1313" s="727" t="s">
        <v>57</v>
      </c>
      <c r="B1313" s="726" t="s">
        <v>2617</v>
      </c>
      <c r="C1313" s="726" t="s">
        <v>2616</v>
      </c>
    </row>
    <row r="1314" spans="1:3" ht="13.5">
      <c r="A1314" s="727" t="s">
        <v>57</v>
      </c>
      <c r="B1314" s="726" t="s">
        <v>2619</v>
      </c>
      <c r="C1314" s="726" t="s">
        <v>2618</v>
      </c>
    </row>
    <row r="1315" spans="1:3" ht="13.5">
      <c r="A1315" s="727" t="s">
        <v>57</v>
      </c>
      <c r="B1315" s="726" t="s">
        <v>2621</v>
      </c>
      <c r="C1315" s="726" t="s">
        <v>2620</v>
      </c>
    </row>
    <row r="1316" spans="1:3" ht="13.5">
      <c r="A1316" s="727" t="s">
        <v>57</v>
      </c>
      <c r="B1316" s="726" t="s">
        <v>2623</v>
      </c>
      <c r="C1316" s="726" t="s">
        <v>2622</v>
      </c>
    </row>
    <row r="1317" spans="1:3" ht="13.5">
      <c r="A1317" s="727" t="s">
        <v>57</v>
      </c>
      <c r="B1317" s="726" t="s">
        <v>2625</v>
      </c>
      <c r="C1317" s="726" t="s">
        <v>2624</v>
      </c>
    </row>
    <row r="1318" spans="1:3" ht="13.5">
      <c r="A1318" s="727" t="s">
        <v>57</v>
      </c>
      <c r="B1318" s="726" t="s">
        <v>2627</v>
      </c>
      <c r="C1318" s="726" t="s">
        <v>2626</v>
      </c>
    </row>
    <row r="1319" spans="1:3" ht="13.5">
      <c r="A1319" s="727" t="s">
        <v>57</v>
      </c>
      <c r="B1319" s="726" t="s">
        <v>2629</v>
      </c>
      <c r="C1319" s="726" t="s">
        <v>2628</v>
      </c>
    </row>
    <row r="1320" spans="1:3" ht="13.5">
      <c r="A1320" s="727" t="s">
        <v>57</v>
      </c>
      <c r="B1320" s="726" t="s">
        <v>2631</v>
      </c>
      <c r="C1320" s="726" t="s">
        <v>2630</v>
      </c>
    </row>
    <row r="1321" spans="1:3" ht="13.5">
      <c r="A1321" s="727" t="s">
        <v>57</v>
      </c>
      <c r="B1321" s="726" t="s">
        <v>2633</v>
      </c>
      <c r="C1321" s="726" t="s">
        <v>2632</v>
      </c>
    </row>
    <row r="1322" spans="1:3" ht="13.5">
      <c r="A1322" s="727" t="s">
        <v>57</v>
      </c>
      <c r="B1322" s="726" t="s">
        <v>2635</v>
      </c>
      <c r="C1322" s="726" t="s">
        <v>2634</v>
      </c>
    </row>
    <row r="1323" spans="1:3" ht="13.5">
      <c r="A1323" s="727" t="s">
        <v>57</v>
      </c>
      <c r="B1323" s="726" t="s">
        <v>2637</v>
      </c>
      <c r="C1323" s="726" t="s">
        <v>2636</v>
      </c>
    </row>
    <row r="1324" spans="1:3" ht="13.5">
      <c r="A1324" s="727" t="s">
        <v>57</v>
      </c>
      <c r="B1324" s="726" t="s">
        <v>2639</v>
      </c>
      <c r="C1324" s="726" t="s">
        <v>2638</v>
      </c>
    </row>
    <row r="1325" spans="1:3" ht="13.5">
      <c r="A1325" s="727" t="s">
        <v>57</v>
      </c>
      <c r="B1325" s="726" t="s">
        <v>1712</v>
      </c>
      <c r="C1325" s="726" t="s">
        <v>2640</v>
      </c>
    </row>
    <row r="1326" spans="1:3" ht="13.5">
      <c r="A1326" s="727" t="s">
        <v>57</v>
      </c>
      <c r="B1326" s="726" t="s">
        <v>364</v>
      </c>
      <c r="C1326" s="726" t="s">
        <v>2641</v>
      </c>
    </row>
    <row r="1327" spans="1:3" ht="13.5">
      <c r="A1327" s="727" t="s">
        <v>57</v>
      </c>
      <c r="B1327" s="726" t="s">
        <v>2643</v>
      </c>
      <c r="C1327" s="726" t="s">
        <v>2642</v>
      </c>
    </row>
    <row r="1328" spans="1:3" ht="13.5">
      <c r="A1328" s="727" t="s">
        <v>57</v>
      </c>
      <c r="B1328" s="726" t="s">
        <v>2645</v>
      </c>
      <c r="C1328" s="726" t="s">
        <v>2644</v>
      </c>
    </row>
    <row r="1329" spans="1:3" ht="13.5">
      <c r="A1329" s="727" t="s">
        <v>57</v>
      </c>
      <c r="B1329" s="726" t="s">
        <v>2647</v>
      </c>
      <c r="C1329" s="726" t="s">
        <v>2646</v>
      </c>
    </row>
    <row r="1330" spans="1:3" ht="13.5">
      <c r="A1330" s="727" t="s">
        <v>57</v>
      </c>
      <c r="B1330" s="726" t="s">
        <v>2649</v>
      </c>
      <c r="C1330" s="726" t="s">
        <v>2648</v>
      </c>
    </row>
    <row r="1331" spans="1:3" ht="13.5">
      <c r="A1331" s="727" t="s">
        <v>57</v>
      </c>
      <c r="B1331" s="726" t="s">
        <v>2651</v>
      </c>
      <c r="C1331" s="726" t="s">
        <v>2650</v>
      </c>
    </row>
    <row r="1332" spans="1:3" ht="13.5">
      <c r="A1332" s="727" t="s">
        <v>57</v>
      </c>
      <c r="B1332" s="726" t="s">
        <v>2653</v>
      </c>
      <c r="C1332" s="726" t="s">
        <v>2652</v>
      </c>
    </row>
    <row r="1333" spans="1:3" ht="13.5">
      <c r="A1333" s="727" t="s">
        <v>57</v>
      </c>
      <c r="B1333" s="726" t="s">
        <v>2655</v>
      </c>
      <c r="C1333" s="726" t="s">
        <v>2654</v>
      </c>
    </row>
    <row r="1334" spans="1:3" ht="13.5">
      <c r="A1334" s="727" t="s">
        <v>57</v>
      </c>
      <c r="B1334" s="726" t="s">
        <v>2657</v>
      </c>
      <c r="C1334" s="726" t="s">
        <v>2656</v>
      </c>
    </row>
    <row r="1335" spans="1:3" ht="13.5">
      <c r="A1335" s="727" t="s">
        <v>57</v>
      </c>
      <c r="B1335" s="726" t="s">
        <v>2659</v>
      </c>
      <c r="C1335" s="726" t="s">
        <v>2658</v>
      </c>
    </row>
    <row r="1336" spans="1:3" ht="13.5">
      <c r="A1336" s="727" t="s">
        <v>57</v>
      </c>
      <c r="B1336" s="726" t="s">
        <v>2661</v>
      </c>
      <c r="C1336" s="726" t="s">
        <v>2660</v>
      </c>
    </row>
    <row r="1337" spans="1:3" ht="13.5">
      <c r="A1337" s="727" t="s">
        <v>57</v>
      </c>
      <c r="B1337" s="726" t="s">
        <v>2663</v>
      </c>
      <c r="C1337" s="726" t="s">
        <v>2662</v>
      </c>
    </row>
    <row r="1338" spans="1:3" ht="13.5">
      <c r="A1338" s="727" t="s">
        <v>57</v>
      </c>
      <c r="B1338" s="726" t="s">
        <v>2665</v>
      </c>
      <c r="C1338" s="726" t="s">
        <v>2664</v>
      </c>
    </row>
    <row r="1339" spans="1:3" ht="13.5">
      <c r="A1339" s="729" t="s">
        <v>4105</v>
      </c>
      <c r="B1339" s="728"/>
      <c r="C1339" s="728" t="s">
        <v>4104</v>
      </c>
    </row>
    <row r="1340" spans="1:3" ht="13.5">
      <c r="A1340" s="727" t="s">
        <v>58</v>
      </c>
      <c r="B1340" s="726" t="s">
        <v>2667</v>
      </c>
      <c r="C1340" s="726" t="s">
        <v>2666</v>
      </c>
    </row>
    <row r="1341" spans="1:3" ht="13.5">
      <c r="A1341" s="727" t="s">
        <v>58</v>
      </c>
      <c r="B1341" s="726" t="s">
        <v>2669</v>
      </c>
      <c r="C1341" s="726" t="s">
        <v>2668</v>
      </c>
    </row>
    <row r="1342" spans="1:3" ht="13.5">
      <c r="A1342" s="727" t="s">
        <v>58</v>
      </c>
      <c r="B1342" s="726" t="s">
        <v>2671</v>
      </c>
      <c r="C1342" s="726" t="s">
        <v>2670</v>
      </c>
    </row>
    <row r="1343" spans="1:3" ht="13.5">
      <c r="A1343" s="727" t="s">
        <v>58</v>
      </c>
      <c r="B1343" s="726" t="s">
        <v>2673</v>
      </c>
      <c r="C1343" s="726" t="s">
        <v>2672</v>
      </c>
    </row>
    <row r="1344" spans="1:3" ht="13.5">
      <c r="A1344" s="727" t="s">
        <v>58</v>
      </c>
      <c r="B1344" s="726" t="s">
        <v>2675</v>
      </c>
      <c r="C1344" s="726" t="s">
        <v>2674</v>
      </c>
    </row>
    <row r="1345" spans="1:3" ht="13.5">
      <c r="A1345" s="727" t="s">
        <v>58</v>
      </c>
      <c r="B1345" s="726" t="s">
        <v>2677</v>
      </c>
      <c r="C1345" s="726" t="s">
        <v>2676</v>
      </c>
    </row>
    <row r="1346" spans="1:3" ht="13.5">
      <c r="A1346" s="727" t="s">
        <v>58</v>
      </c>
      <c r="B1346" s="726" t="s">
        <v>2679</v>
      </c>
      <c r="C1346" s="726" t="s">
        <v>2678</v>
      </c>
    </row>
    <row r="1347" spans="1:3" ht="13.5">
      <c r="A1347" s="727" t="s">
        <v>58</v>
      </c>
      <c r="B1347" s="726" t="s">
        <v>2681</v>
      </c>
      <c r="C1347" s="726" t="s">
        <v>2680</v>
      </c>
    </row>
    <row r="1348" spans="1:3" ht="13.5">
      <c r="A1348" s="727" t="s">
        <v>58</v>
      </c>
      <c r="B1348" s="726" t="s">
        <v>2683</v>
      </c>
      <c r="C1348" s="726" t="s">
        <v>2682</v>
      </c>
    </row>
    <row r="1349" spans="1:3" ht="13.5">
      <c r="A1349" s="727" t="s">
        <v>58</v>
      </c>
      <c r="B1349" s="726" t="s">
        <v>2685</v>
      </c>
      <c r="C1349" s="726" t="s">
        <v>2684</v>
      </c>
    </row>
    <row r="1350" spans="1:3" ht="13.5">
      <c r="A1350" s="727" t="s">
        <v>58</v>
      </c>
      <c r="B1350" s="726" t="s">
        <v>2687</v>
      </c>
      <c r="C1350" s="726" t="s">
        <v>2686</v>
      </c>
    </row>
    <row r="1351" spans="1:3" ht="13.5">
      <c r="A1351" s="727" t="s">
        <v>58</v>
      </c>
      <c r="B1351" s="726" t="s">
        <v>2689</v>
      </c>
      <c r="C1351" s="726" t="s">
        <v>2688</v>
      </c>
    </row>
    <row r="1352" spans="1:3" ht="13.5">
      <c r="A1352" s="727" t="s">
        <v>58</v>
      </c>
      <c r="B1352" s="726" t="s">
        <v>2691</v>
      </c>
      <c r="C1352" s="726" t="s">
        <v>2690</v>
      </c>
    </row>
    <row r="1353" spans="1:3" ht="13.5">
      <c r="A1353" s="727" t="s">
        <v>58</v>
      </c>
      <c r="B1353" s="726" t="s">
        <v>2693</v>
      </c>
      <c r="C1353" s="726" t="s">
        <v>2692</v>
      </c>
    </row>
    <row r="1354" spans="1:3" ht="13.5">
      <c r="A1354" s="727" t="s">
        <v>58</v>
      </c>
      <c r="B1354" s="726" t="s">
        <v>510</v>
      </c>
      <c r="C1354" s="726" t="s">
        <v>2694</v>
      </c>
    </row>
    <row r="1355" spans="1:3" ht="13.5">
      <c r="A1355" s="727" t="s">
        <v>58</v>
      </c>
      <c r="B1355" s="726" t="s">
        <v>2696</v>
      </c>
      <c r="C1355" s="726" t="s">
        <v>2695</v>
      </c>
    </row>
    <row r="1356" spans="1:3" ht="13.5">
      <c r="A1356" s="727" t="s">
        <v>58</v>
      </c>
      <c r="B1356" s="726" t="s">
        <v>2698</v>
      </c>
      <c r="C1356" s="726" t="s">
        <v>2697</v>
      </c>
    </row>
    <row r="1357" spans="1:3" ht="13.5">
      <c r="A1357" s="727" t="s">
        <v>58</v>
      </c>
      <c r="B1357" s="726" t="s">
        <v>2290</v>
      </c>
      <c r="C1357" s="726" t="s">
        <v>2699</v>
      </c>
    </row>
    <row r="1358" spans="1:3" ht="13.5">
      <c r="A1358" s="727" t="s">
        <v>58</v>
      </c>
      <c r="B1358" s="726" t="s">
        <v>2701</v>
      </c>
      <c r="C1358" s="726" t="s">
        <v>2700</v>
      </c>
    </row>
    <row r="1359" spans="1:3" ht="13.5">
      <c r="A1359" s="729" t="s">
        <v>4103</v>
      </c>
      <c r="B1359" s="728"/>
      <c r="C1359" s="728" t="s">
        <v>4102</v>
      </c>
    </row>
    <row r="1360" spans="1:3" ht="13.5">
      <c r="A1360" s="727" t="s">
        <v>59</v>
      </c>
      <c r="B1360" s="726" t="s">
        <v>2703</v>
      </c>
      <c r="C1360" s="726" t="s">
        <v>2702</v>
      </c>
    </row>
    <row r="1361" spans="1:3" ht="13.5">
      <c r="A1361" s="727" t="s">
        <v>59</v>
      </c>
      <c r="B1361" s="726" t="s">
        <v>2705</v>
      </c>
      <c r="C1361" s="726" t="s">
        <v>2704</v>
      </c>
    </row>
    <row r="1362" spans="1:3" ht="13.5">
      <c r="A1362" s="727" t="s">
        <v>59</v>
      </c>
      <c r="B1362" s="726" t="s">
        <v>2707</v>
      </c>
      <c r="C1362" s="726" t="s">
        <v>2706</v>
      </c>
    </row>
    <row r="1363" spans="1:3" ht="13.5">
      <c r="A1363" s="727" t="s">
        <v>59</v>
      </c>
      <c r="B1363" s="726" t="s">
        <v>2709</v>
      </c>
      <c r="C1363" s="726" t="s">
        <v>2708</v>
      </c>
    </row>
    <row r="1364" spans="1:3" ht="13.5">
      <c r="A1364" s="727" t="s">
        <v>59</v>
      </c>
      <c r="B1364" s="726" t="s">
        <v>2711</v>
      </c>
      <c r="C1364" s="726" t="s">
        <v>2710</v>
      </c>
    </row>
    <row r="1365" spans="1:3" ht="13.5">
      <c r="A1365" s="727" t="s">
        <v>59</v>
      </c>
      <c r="B1365" s="726" t="s">
        <v>2713</v>
      </c>
      <c r="C1365" s="726" t="s">
        <v>2712</v>
      </c>
    </row>
    <row r="1366" spans="1:3" ht="13.5">
      <c r="A1366" s="727" t="s">
        <v>59</v>
      </c>
      <c r="B1366" s="726" t="s">
        <v>2715</v>
      </c>
      <c r="C1366" s="726" t="s">
        <v>2714</v>
      </c>
    </row>
    <row r="1367" spans="1:3" ht="13.5">
      <c r="A1367" s="727" t="s">
        <v>59</v>
      </c>
      <c r="B1367" s="726" t="s">
        <v>2717</v>
      </c>
      <c r="C1367" s="726" t="s">
        <v>2716</v>
      </c>
    </row>
    <row r="1368" spans="1:3" ht="13.5">
      <c r="A1368" s="727" t="s">
        <v>59</v>
      </c>
      <c r="B1368" s="726" t="s">
        <v>2719</v>
      </c>
      <c r="C1368" s="726" t="s">
        <v>2718</v>
      </c>
    </row>
    <row r="1369" spans="1:3" ht="13.5">
      <c r="A1369" s="727" t="s">
        <v>59</v>
      </c>
      <c r="B1369" s="726" t="s">
        <v>2721</v>
      </c>
      <c r="C1369" s="726" t="s">
        <v>2720</v>
      </c>
    </row>
    <row r="1370" spans="1:3" ht="13.5">
      <c r="A1370" s="727" t="s">
        <v>59</v>
      </c>
      <c r="B1370" s="726" t="s">
        <v>2723</v>
      </c>
      <c r="C1370" s="726" t="s">
        <v>2722</v>
      </c>
    </row>
    <row r="1371" spans="1:3" ht="13.5">
      <c r="A1371" s="727" t="s">
        <v>59</v>
      </c>
      <c r="B1371" s="726" t="s">
        <v>2725</v>
      </c>
      <c r="C1371" s="726" t="s">
        <v>2724</v>
      </c>
    </row>
    <row r="1372" spans="1:3" ht="13.5">
      <c r="A1372" s="727" t="s">
        <v>59</v>
      </c>
      <c r="B1372" s="726" t="s">
        <v>2727</v>
      </c>
      <c r="C1372" s="726" t="s">
        <v>2726</v>
      </c>
    </row>
    <row r="1373" spans="1:3" ht="13.5">
      <c r="A1373" s="727" t="s">
        <v>59</v>
      </c>
      <c r="B1373" s="726" t="s">
        <v>702</v>
      </c>
      <c r="C1373" s="726" t="s">
        <v>2728</v>
      </c>
    </row>
    <row r="1374" spans="1:3" ht="13.5">
      <c r="A1374" s="727" t="s">
        <v>59</v>
      </c>
      <c r="B1374" s="726" t="s">
        <v>2730</v>
      </c>
      <c r="C1374" s="726" t="s">
        <v>2729</v>
      </c>
    </row>
    <row r="1375" spans="1:3" ht="13.5">
      <c r="A1375" s="727" t="s">
        <v>59</v>
      </c>
      <c r="B1375" s="726" t="s">
        <v>2732</v>
      </c>
      <c r="C1375" s="726" t="s">
        <v>2731</v>
      </c>
    </row>
    <row r="1376" spans="1:3" ht="13.5">
      <c r="A1376" s="727" t="s">
        <v>59</v>
      </c>
      <c r="B1376" s="726" t="s">
        <v>2734</v>
      </c>
      <c r="C1376" s="726" t="s">
        <v>2733</v>
      </c>
    </row>
    <row r="1377" spans="1:3" ht="13.5">
      <c r="A1377" s="727" t="s">
        <v>59</v>
      </c>
      <c r="B1377" s="726" t="s">
        <v>2736</v>
      </c>
      <c r="C1377" s="726" t="s">
        <v>2735</v>
      </c>
    </row>
    <row r="1378" spans="1:3" ht="13.5">
      <c r="A1378" s="727" t="s">
        <v>59</v>
      </c>
      <c r="B1378" s="726" t="s">
        <v>2738</v>
      </c>
      <c r="C1378" s="726" t="s">
        <v>2737</v>
      </c>
    </row>
    <row r="1379" spans="1:3" ht="13.5">
      <c r="A1379" s="727" t="s">
        <v>59</v>
      </c>
      <c r="B1379" s="726" t="s">
        <v>2740</v>
      </c>
      <c r="C1379" s="726" t="s">
        <v>2739</v>
      </c>
    </row>
    <row r="1380" spans="1:3" ht="13.5">
      <c r="A1380" s="727" t="s">
        <v>59</v>
      </c>
      <c r="B1380" s="726" t="s">
        <v>2742</v>
      </c>
      <c r="C1380" s="726" t="s">
        <v>2741</v>
      </c>
    </row>
    <row r="1381" spans="1:3" ht="13.5">
      <c r="A1381" s="729" t="s">
        <v>4101</v>
      </c>
      <c r="B1381" s="728"/>
      <c r="C1381" s="728" t="s">
        <v>4100</v>
      </c>
    </row>
    <row r="1382" spans="1:4" ht="13.5">
      <c r="A1382" s="732" t="s">
        <v>60</v>
      </c>
      <c r="B1382" s="731" t="s">
        <v>2744</v>
      </c>
      <c r="C1382" s="731" t="s">
        <v>2743</v>
      </c>
      <c r="D1382" s="730"/>
    </row>
    <row r="1383" spans="1:3" ht="13.5">
      <c r="A1383" s="727" t="s">
        <v>60</v>
      </c>
      <c r="B1383" s="726" t="s">
        <v>2746</v>
      </c>
      <c r="C1383" s="726" t="s">
        <v>2745</v>
      </c>
    </row>
    <row r="1384" spans="1:3" ht="13.5">
      <c r="A1384" s="727" t="s">
        <v>60</v>
      </c>
      <c r="B1384" s="726" t="s">
        <v>2748</v>
      </c>
      <c r="C1384" s="726" t="s">
        <v>2747</v>
      </c>
    </row>
    <row r="1385" spans="1:3" ht="13.5">
      <c r="A1385" s="727" t="s">
        <v>60</v>
      </c>
      <c r="B1385" s="726" t="s">
        <v>2750</v>
      </c>
      <c r="C1385" s="726" t="s">
        <v>2749</v>
      </c>
    </row>
    <row r="1386" spans="1:3" ht="13.5">
      <c r="A1386" s="727" t="s">
        <v>60</v>
      </c>
      <c r="B1386" s="726" t="s">
        <v>2752</v>
      </c>
      <c r="C1386" s="726" t="s">
        <v>2751</v>
      </c>
    </row>
    <row r="1387" spans="1:3" ht="13.5">
      <c r="A1387" s="727" t="s">
        <v>60</v>
      </c>
      <c r="B1387" s="726" t="s">
        <v>2754</v>
      </c>
      <c r="C1387" s="726" t="s">
        <v>2753</v>
      </c>
    </row>
    <row r="1388" spans="1:3" ht="13.5">
      <c r="A1388" s="727" t="s">
        <v>60</v>
      </c>
      <c r="B1388" s="726" t="s">
        <v>2756</v>
      </c>
      <c r="C1388" s="726" t="s">
        <v>2755</v>
      </c>
    </row>
    <row r="1389" spans="1:3" ht="13.5">
      <c r="A1389" s="727" t="s">
        <v>60</v>
      </c>
      <c r="B1389" s="726" t="s">
        <v>2758</v>
      </c>
      <c r="C1389" s="726" t="s">
        <v>2757</v>
      </c>
    </row>
    <row r="1390" spans="1:3" ht="13.5">
      <c r="A1390" s="727" t="s">
        <v>60</v>
      </c>
      <c r="B1390" s="726" t="s">
        <v>2760</v>
      </c>
      <c r="C1390" s="726" t="s">
        <v>2759</v>
      </c>
    </row>
    <row r="1391" spans="1:3" ht="13.5">
      <c r="A1391" s="727" t="s">
        <v>60</v>
      </c>
      <c r="B1391" s="726" t="s">
        <v>2762</v>
      </c>
      <c r="C1391" s="726" t="s">
        <v>2761</v>
      </c>
    </row>
    <row r="1392" spans="1:3" ht="13.5">
      <c r="A1392" s="727" t="s">
        <v>60</v>
      </c>
      <c r="B1392" s="726" t="s">
        <v>2764</v>
      </c>
      <c r="C1392" s="726" t="s">
        <v>2763</v>
      </c>
    </row>
    <row r="1393" spans="1:3" ht="13.5">
      <c r="A1393" s="727" t="s">
        <v>60</v>
      </c>
      <c r="B1393" s="726" t="s">
        <v>2766</v>
      </c>
      <c r="C1393" s="726" t="s">
        <v>2765</v>
      </c>
    </row>
    <row r="1394" spans="1:3" ht="13.5">
      <c r="A1394" s="727" t="s">
        <v>60</v>
      </c>
      <c r="B1394" s="726" t="s">
        <v>2768</v>
      </c>
      <c r="C1394" s="726" t="s">
        <v>2767</v>
      </c>
    </row>
    <row r="1395" spans="1:3" ht="13.5">
      <c r="A1395" s="727" t="s">
        <v>60</v>
      </c>
      <c r="B1395" s="726" t="s">
        <v>2770</v>
      </c>
      <c r="C1395" s="726" t="s">
        <v>2769</v>
      </c>
    </row>
    <row r="1396" spans="1:3" ht="13.5">
      <c r="A1396" s="727" t="s">
        <v>60</v>
      </c>
      <c r="B1396" s="726" t="s">
        <v>2772</v>
      </c>
      <c r="C1396" s="726" t="s">
        <v>2771</v>
      </c>
    </row>
    <row r="1397" spans="1:3" ht="13.5">
      <c r="A1397" s="727" t="s">
        <v>60</v>
      </c>
      <c r="B1397" s="726" t="s">
        <v>2774</v>
      </c>
      <c r="C1397" s="726" t="s">
        <v>2773</v>
      </c>
    </row>
    <row r="1398" spans="1:3" ht="13.5">
      <c r="A1398" s="727" t="s">
        <v>60</v>
      </c>
      <c r="B1398" s="726" t="s">
        <v>2776</v>
      </c>
      <c r="C1398" s="726" t="s">
        <v>2775</v>
      </c>
    </row>
    <row r="1399" spans="1:3" ht="13.5">
      <c r="A1399" s="727" t="s">
        <v>60</v>
      </c>
      <c r="B1399" s="726" t="s">
        <v>2778</v>
      </c>
      <c r="C1399" s="726" t="s">
        <v>2777</v>
      </c>
    </row>
    <row r="1400" spans="1:3" ht="13.5">
      <c r="A1400" s="727" t="s">
        <v>60</v>
      </c>
      <c r="B1400" s="726" t="s">
        <v>2780</v>
      </c>
      <c r="C1400" s="726" t="s">
        <v>2779</v>
      </c>
    </row>
    <row r="1401" spans="1:3" ht="13.5">
      <c r="A1401" s="727" t="s">
        <v>60</v>
      </c>
      <c r="B1401" s="726" t="s">
        <v>2782</v>
      </c>
      <c r="C1401" s="726" t="s">
        <v>2781</v>
      </c>
    </row>
    <row r="1402" spans="1:3" ht="13.5">
      <c r="A1402" s="727" t="s">
        <v>60</v>
      </c>
      <c r="B1402" s="726" t="s">
        <v>2784</v>
      </c>
      <c r="C1402" s="726" t="s">
        <v>2783</v>
      </c>
    </row>
    <row r="1403" spans="1:3" ht="13.5">
      <c r="A1403" s="727" t="s">
        <v>60</v>
      </c>
      <c r="B1403" s="726" t="s">
        <v>2786</v>
      </c>
      <c r="C1403" s="726" t="s">
        <v>2785</v>
      </c>
    </row>
    <row r="1404" spans="1:3" ht="13.5">
      <c r="A1404" s="727" t="s">
        <v>60</v>
      </c>
      <c r="B1404" s="726" t="s">
        <v>2788</v>
      </c>
      <c r="C1404" s="726" t="s">
        <v>2787</v>
      </c>
    </row>
    <row r="1405" spans="1:3" ht="13.5">
      <c r="A1405" s="727" t="s">
        <v>60</v>
      </c>
      <c r="B1405" s="726" t="s">
        <v>2790</v>
      </c>
      <c r="C1405" s="726" t="s">
        <v>2789</v>
      </c>
    </row>
    <row r="1406" spans="1:3" ht="13.5">
      <c r="A1406" s="727" t="s">
        <v>60</v>
      </c>
      <c r="B1406" s="726" t="s">
        <v>2792</v>
      </c>
      <c r="C1406" s="726" t="s">
        <v>2791</v>
      </c>
    </row>
    <row r="1407" spans="1:3" ht="13.5">
      <c r="A1407" s="727" t="s">
        <v>60</v>
      </c>
      <c r="B1407" s="726" t="s">
        <v>2794</v>
      </c>
      <c r="C1407" s="726" t="s">
        <v>2793</v>
      </c>
    </row>
    <row r="1408" spans="1:3" ht="13.5">
      <c r="A1408" s="727" t="s">
        <v>60</v>
      </c>
      <c r="B1408" s="726" t="s">
        <v>2796</v>
      </c>
      <c r="C1408" s="726" t="s">
        <v>2795</v>
      </c>
    </row>
    <row r="1409" spans="1:3" ht="13.5">
      <c r="A1409" s="729" t="s">
        <v>4099</v>
      </c>
      <c r="B1409" s="728"/>
      <c r="C1409" s="728" t="s">
        <v>4098</v>
      </c>
    </row>
    <row r="1410" spans="1:3" ht="13.5">
      <c r="A1410" s="727" t="s">
        <v>61</v>
      </c>
      <c r="B1410" s="726" t="s">
        <v>2798</v>
      </c>
      <c r="C1410" s="726" t="s">
        <v>2797</v>
      </c>
    </row>
    <row r="1411" spans="1:3" ht="13.5">
      <c r="A1411" s="727" t="s">
        <v>61</v>
      </c>
      <c r="B1411" s="726" t="s">
        <v>2800</v>
      </c>
      <c r="C1411" s="726" t="s">
        <v>2799</v>
      </c>
    </row>
    <row r="1412" spans="1:3" ht="13.5">
      <c r="A1412" s="727" t="s">
        <v>61</v>
      </c>
      <c r="B1412" s="726" t="s">
        <v>2802</v>
      </c>
      <c r="C1412" s="726" t="s">
        <v>2801</v>
      </c>
    </row>
    <row r="1413" spans="1:3" ht="13.5">
      <c r="A1413" s="727" t="s">
        <v>61</v>
      </c>
      <c r="B1413" s="726" t="s">
        <v>2804</v>
      </c>
      <c r="C1413" s="726" t="s">
        <v>2803</v>
      </c>
    </row>
    <row r="1414" spans="1:3" ht="13.5">
      <c r="A1414" s="727" t="s">
        <v>61</v>
      </c>
      <c r="B1414" s="726" t="s">
        <v>2806</v>
      </c>
      <c r="C1414" s="726" t="s">
        <v>2805</v>
      </c>
    </row>
    <row r="1415" spans="1:3" ht="13.5">
      <c r="A1415" s="727" t="s">
        <v>61</v>
      </c>
      <c r="B1415" s="726" t="s">
        <v>2808</v>
      </c>
      <c r="C1415" s="726" t="s">
        <v>2807</v>
      </c>
    </row>
    <row r="1416" spans="1:3" ht="13.5">
      <c r="A1416" s="727" t="s">
        <v>61</v>
      </c>
      <c r="B1416" s="726" t="s">
        <v>1425</v>
      </c>
      <c r="C1416" s="726" t="s">
        <v>2809</v>
      </c>
    </row>
    <row r="1417" spans="1:3" ht="13.5">
      <c r="A1417" s="727" t="s">
        <v>61</v>
      </c>
      <c r="B1417" s="726" t="s">
        <v>2811</v>
      </c>
      <c r="C1417" s="726" t="s">
        <v>2810</v>
      </c>
    </row>
    <row r="1418" spans="1:3" ht="13.5">
      <c r="A1418" s="727" t="s">
        <v>61</v>
      </c>
      <c r="B1418" s="726" t="s">
        <v>2813</v>
      </c>
      <c r="C1418" s="726" t="s">
        <v>2812</v>
      </c>
    </row>
    <row r="1419" spans="1:3" ht="13.5">
      <c r="A1419" s="727" t="s">
        <v>61</v>
      </c>
      <c r="B1419" s="726" t="s">
        <v>2815</v>
      </c>
      <c r="C1419" s="726" t="s">
        <v>2814</v>
      </c>
    </row>
    <row r="1420" spans="1:3" ht="13.5">
      <c r="A1420" s="727" t="s">
        <v>61</v>
      </c>
      <c r="B1420" s="726" t="s">
        <v>2817</v>
      </c>
      <c r="C1420" s="726" t="s">
        <v>2816</v>
      </c>
    </row>
    <row r="1421" spans="1:3" ht="13.5">
      <c r="A1421" s="727" t="s">
        <v>61</v>
      </c>
      <c r="B1421" s="726" t="s">
        <v>2819</v>
      </c>
      <c r="C1421" s="726" t="s">
        <v>2818</v>
      </c>
    </row>
    <row r="1422" spans="1:3" ht="13.5">
      <c r="A1422" s="727" t="s">
        <v>61</v>
      </c>
      <c r="B1422" s="726" t="s">
        <v>2821</v>
      </c>
      <c r="C1422" s="726" t="s">
        <v>2820</v>
      </c>
    </row>
    <row r="1423" spans="1:3" ht="13.5">
      <c r="A1423" s="727" t="s">
        <v>61</v>
      </c>
      <c r="B1423" s="726" t="s">
        <v>2823</v>
      </c>
      <c r="C1423" s="726" t="s">
        <v>2822</v>
      </c>
    </row>
    <row r="1424" spans="1:3" ht="13.5">
      <c r="A1424" s="727" t="s">
        <v>61</v>
      </c>
      <c r="B1424" s="726" t="s">
        <v>2825</v>
      </c>
      <c r="C1424" s="726" t="s">
        <v>2824</v>
      </c>
    </row>
    <row r="1425" spans="1:3" ht="13.5">
      <c r="A1425" s="727" t="s">
        <v>61</v>
      </c>
      <c r="B1425" s="726" t="s">
        <v>2827</v>
      </c>
      <c r="C1425" s="726" t="s">
        <v>2826</v>
      </c>
    </row>
    <row r="1426" spans="1:3" ht="13.5">
      <c r="A1426" s="727" t="s">
        <v>61</v>
      </c>
      <c r="B1426" s="726" t="s">
        <v>2829</v>
      </c>
      <c r="C1426" s="726" t="s">
        <v>2828</v>
      </c>
    </row>
    <row r="1427" spans="1:3" ht="13.5">
      <c r="A1427" s="727" t="s">
        <v>61</v>
      </c>
      <c r="B1427" s="726" t="s">
        <v>2831</v>
      </c>
      <c r="C1427" s="726" t="s">
        <v>2830</v>
      </c>
    </row>
    <row r="1428" spans="1:3" ht="13.5">
      <c r="A1428" s="727" t="s">
        <v>61</v>
      </c>
      <c r="B1428" s="726" t="s">
        <v>2833</v>
      </c>
      <c r="C1428" s="726" t="s">
        <v>2832</v>
      </c>
    </row>
    <row r="1429" spans="1:3" ht="13.5">
      <c r="A1429" s="727" t="s">
        <v>61</v>
      </c>
      <c r="B1429" s="726" t="s">
        <v>2835</v>
      </c>
      <c r="C1429" s="726" t="s">
        <v>2834</v>
      </c>
    </row>
    <row r="1430" spans="1:3" ht="13.5">
      <c r="A1430" s="727" t="s">
        <v>61</v>
      </c>
      <c r="B1430" s="726" t="s">
        <v>2837</v>
      </c>
      <c r="C1430" s="726" t="s">
        <v>2836</v>
      </c>
    </row>
    <row r="1431" spans="1:3" ht="13.5">
      <c r="A1431" s="727" t="s">
        <v>61</v>
      </c>
      <c r="B1431" s="726" t="s">
        <v>2839</v>
      </c>
      <c r="C1431" s="726" t="s">
        <v>2838</v>
      </c>
    </row>
    <row r="1432" spans="1:3" ht="13.5">
      <c r="A1432" s="727" t="s">
        <v>61</v>
      </c>
      <c r="B1432" s="726" t="s">
        <v>2841</v>
      </c>
      <c r="C1432" s="726" t="s">
        <v>2840</v>
      </c>
    </row>
    <row r="1433" spans="1:3" ht="13.5">
      <c r="A1433" s="729" t="s">
        <v>4097</v>
      </c>
      <c r="B1433" s="728"/>
      <c r="C1433" s="728" t="s">
        <v>4096</v>
      </c>
    </row>
    <row r="1434" spans="1:3" ht="13.5">
      <c r="A1434" s="727" t="s">
        <v>62</v>
      </c>
      <c r="B1434" s="726" t="s">
        <v>2843</v>
      </c>
      <c r="C1434" s="726" t="s">
        <v>2842</v>
      </c>
    </row>
    <row r="1435" spans="1:3" ht="13.5">
      <c r="A1435" s="727" t="s">
        <v>62</v>
      </c>
      <c r="B1435" s="726" t="s">
        <v>2845</v>
      </c>
      <c r="C1435" s="726" t="s">
        <v>2844</v>
      </c>
    </row>
    <row r="1436" spans="1:3" ht="13.5">
      <c r="A1436" s="727" t="s">
        <v>62</v>
      </c>
      <c r="B1436" s="726" t="s">
        <v>2847</v>
      </c>
      <c r="C1436" s="726" t="s">
        <v>2846</v>
      </c>
    </row>
    <row r="1437" spans="1:3" ht="13.5">
      <c r="A1437" s="727" t="s">
        <v>62</v>
      </c>
      <c r="B1437" s="726" t="s">
        <v>2849</v>
      </c>
      <c r="C1437" s="726" t="s">
        <v>2848</v>
      </c>
    </row>
    <row r="1438" spans="1:3" ht="13.5">
      <c r="A1438" s="727" t="s">
        <v>62</v>
      </c>
      <c r="B1438" s="726" t="s">
        <v>2851</v>
      </c>
      <c r="C1438" s="726" t="s">
        <v>2850</v>
      </c>
    </row>
    <row r="1439" spans="1:3" ht="13.5">
      <c r="A1439" s="727" t="s">
        <v>62</v>
      </c>
      <c r="B1439" s="726" t="s">
        <v>2853</v>
      </c>
      <c r="C1439" s="726" t="s">
        <v>2852</v>
      </c>
    </row>
    <row r="1440" spans="1:3" ht="13.5">
      <c r="A1440" s="727" t="s">
        <v>62</v>
      </c>
      <c r="B1440" s="726" t="s">
        <v>2855</v>
      </c>
      <c r="C1440" s="726" t="s">
        <v>2854</v>
      </c>
    </row>
    <row r="1441" spans="1:3" ht="13.5">
      <c r="A1441" s="727" t="s">
        <v>62</v>
      </c>
      <c r="B1441" s="726" t="s">
        <v>2857</v>
      </c>
      <c r="C1441" s="726" t="s">
        <v>2856</v>
      </c>
    </row>
    <row r="1442" spans="1:3" ht="13.5">
      <c r="A1442" s="727" t="s">
        <v>62</v>
      </c>
      <c r="B1442" s="726" t="s">
        <v>2859</v>
      </c>
      <c r="C1442" s="726" t="s">
        <v>2858</v>
      </c>
    </row>
    <row r="1443" spans="1:3" ht="13.5">
      <c r="A1443" s="727" t="s">
        <v>62</v>
      </c>
      <c r="B1443" s="726" t="s">
        <v>2861</v>
      </c>
      <c r="C1443" s="726" t="s">
        <v>2860</v>
      </c>
    </row>
    <row r="1444" spans="1:3" ht="13.5">
      <c r="A1444" s="727" t="s">
        <v>62</v>
      </c>
      <c r="B1444" s="726" t="s">
        <v>2863</v>
      </c>
      <c r="C1444" s="726" t="s">
        <v>2862</v>
      </c>
    </row>
    <row r="1445" spans="1:3" ht="13.5">
      <c r="A1445" s="727" t="s">
        <v>62</v>
      </c>
      <c r="B1445" s="726" t="s">
        <v>2865</v>
      </c>
      <c r="C1445" s="726" t="s">
        <v>2864</v>
      </c>
    </row>
    <row r="1446" spans="1:3" ht="13.5">
      <c r="A1446" s="727" t="s">
        <v>62</v>
      </c>
      <c r="B1446" s="726" t="s">
        <v>2867</v>
      </c>
      <c r="C1446" s="726" t="s">
        <v>2866</v>
      </c>
    </row>
    <row r="1447" spans="1:3" ht="13.5">
      <c r="A1447" s="727" t="s">
        <v>62</v>
      </c>
      <c r="B1447" s="726" t="s">
        <v>2869</v>
      </c>
      <c r="C1447" s="726" t="s">
        <v>2868</v>
      </c>
    </row>
    <row r="1448" spans="1:3" ht="13.5">
      <c r="A1448" s="727" t="s">
        <v>62</v>
      </c>
      <c r="B1448" s="726" t="s">
        <v>2871</v>
      </c>
      <c r="C1448" s="726" t="s">
        <v>2870</v>
      </c>
    </row>
    <row r="1449" spans="1:3" ht="13.5">
      <c r="A1449" s="727" t="s">
        <v>62</v>
      </c>
      <c r="B1449" s="726" t="s">
        <v>2873</v>
      </c>
      <c r="C1449" s="726" t="s">
        <v>2872</v>
      </c>
    </row>
    <row r="1450" spans="1:3" ht="13.5">
      <c r="A1450" s="727" t="s">
        <v>62</v>
      </c>
      <c r="B1450" s="726" t="s">
        <v>2875</v>
      </c>
      <c r="C1450" s="726" t="s">
        <v>2874</v>
      </c>
    </row>
    <row r="1451" spans="1:3" ht="13.5">
      <c r="A1451" s="727" t="s">
        <v>62</v>
      </c>
      <c r="B1451" s="726" t="s">
        <v>2877</v>
      </c>
      <c r="C1451" s="726" t="s">
        <v>2876</v>
      </c>
    </row>
    <row r="1452" spans="1:3" ht="13.5">
      <c r="A1452" s="727" t="s">
        <v>62</v>
      </c>
      <c r="B1452" s="726" t="s">
        <v>2879</v>
      </c>
      <c r="C1452" s="726" t="s">
        <v>2878</v>
      </c>
    </row>
    <row r="1453" spans="1:3" ht="13.5">
      <c r="A1453" s="727" t="s">
        <v>62</v>
      </c>
      <c r="B1453" s="726" t="s">
        <v>2881</v>
      </c>
      <c r="C1453" s="726" t="s">
        <v>2880</v>
      </c>
    </row>
    <row r="1454" spans="1:3" ht="13.5">
      <c r="A1454" s="729" t="s">
        <v>4095</v>
      </c>
      <c r="B1454" s="728"/>
      <c r="C1454" s="728" t="s">
        <v>4094</v>
      </c>
    </row>
    <row r="1455" spans="1:3" ht="13.5">
      <c r="A1455" s="727" t="s">
        <v>63</v>
      </c>
      <c r="B1455" s="726" t="s">
        <v>2883</v>
      </c>
      <c r="C1455" s="726" t="s">
        <v>2882</v>
      </c>
    </row>
    <row r="1456" spans="1:3" ht="13.5">
      <c r="A1456" s="727" t="s">
        <v>63</v>
      </c>
      <c r="B1456" s="726" t="s">
        <v>2885</v>
      </c>
      <c r="C1456" s="726" t="s">
        <v>2884</v>
      </c>
    </row>
    <row r="1457" spans="1:3" ht="13.5">
      <c r="A1457" s="727" t="s">
        <v>63</v>
      </c>
      <c r="B1457" s="726" t="s">
        <v>2887</v>
      </c>
      <c r="C1457" s="726" t="s">
        <v>2886</v>
      </c>
    </row>
    <row r="1458" spans="1:3" ht="13.5">
      <c r="A1458" s="727" t="s">
        <v>63</v>
      </c>
      <c r="B1458" s="726" t="s">
        <v>2889</v>
      </c>
      <c r="C1458" s="726" t="s">
        <v>2888</v>
      </c>
    </row>
    <row r="1459" spans="1:3" ht="13.5">
      <c r="A1459" s="727" t="s">
        <v>63</v>
      </c>
      <c r="B1459" s="726" t="s">
        <v>2891</v>
      </c>
      <c r="C1459" s="726" t="s">
        <v>2890</v>
      </c>
    </row>
    <row r="1460" spans="1:3" ht="13.5">
      <c r="A1460" s="727" t="s">
        <v>63</v>
      </c>
      <c r="B1460" s="726" t="s">
        <v>2893</v>
      </c>
      <c r="C1460" s="726" t="s">
        <v>2892</v>
      </c>
    </row>
    <row r="1461" spans="1:3" ht="13.5">
      <c r="A1461" s="727" t="s">
        <v>63</v>
      </c>
      <c r="B1461" s="726" t="s">
        <v>2895</v>
      </c>
      <c r="C1461" s="726" t="s">
        <v>2894</v>
      </c>
    </row>
    <row r="1462" spans="1:3" ht="13.5">
      <c r="A1462" s="727" t="s">
        <v>63</v>
      </c>
      <c r="B1462" s="726" t="s">
        <v>2897</v>
      </c>
      <c r="C1462" s="726" t="s">
        <v>2896</v>
      </c>
    </row>
    <row r="1463" spans="1:3" ht="13.5">
      <c r="A1463" s="727" t="s">
        <v>63</v>
      </c>
      <c r="B1463" s="726" t="s">
        <v>2899</v>
      </c>
      <c r="C1463" s="726" t="s">
        <v>2898</v>
      </c>
    </row>
    <row r="1464" spans="1:3" ht="13.5">
      <c r="A1464" s="727" t="s">
        <v>63</v>
      </c>
      <c r="B1464" s="726" t="s">
        <v>2901</v>
      </c>
      <c r="C1464" s="726" t="s">
        <v>2900</v>
      </c>
    </row>
    <row r="1465" spans="1:3" ht="13.5">
      <c r="A1465" s="727" t="s">
        <v>63</v>
      </c>
      <c r="B1465" s="726" t="s">
        <v>2903</v>
      </c>
      <c r="C1465" s="726" t="s">
        <v>2902</v>
      </c>
    </row>
    <row r="1466" spans="1:3" ht="13.5">
      <c r="A1466" s="727" t="s">
        <v>63</v>
      </c>
      <c r="B1466" s="726" t="s">
        <v>2905</v>
      </c>
      <c r="C1466" s="726" t="s">
        <v>2904</v>
      </c>
    </row>
    <row r="1467" spans="1:3" ht="13.5">
      <c r="A1467" s="727" t="s">
        <v>63</v>
      </c>
      <c r="B1467" s="726" t="s">
        <v>2907</v>
      </c>
      <c r="C1467" s="726" t="s">
        <v>2906</v>
      </c>
    </row>
    <row r="1468" spans="1:3" ht="13.5">
      <c r="A1468" s="727" t="s">
        <v>63</v>
      </c>
      <c r="B1468" s="726" t="s">
        <v>2909</v>
      </c>
      <c r="C1468" s="726" t="s">
        <v>2908</v>
      </c>
    </row>
    <row r="1469" spans="1:3" ht="13.5">
      <c r="A1469" s="727" t="s">
        <v>63</v>
      </c>
      <c r="B1469" s="726" t="s">
        <v>2911</v>
      </c>
      <c r="C1469" s="726" t="s">
        <v>2910</v>
      </c>
    </row>
    <row r="1470" spans="1:3" ht="13.5">
      <c r="A1470" s="727" t="s">
        <v>63</v>
      </c>
      <c r="B1470" s="726" t="s">
        <v>2913</v>
      </c>
      <c r="C1470" s="726" t="s">
        <v>2912</v>
      </c>
    </row>
    <row r="1471" spans="1:3" ht="13.5">
      <c r="A1471" s="727" t="s">
        <v>63</v>
      </c>
      <c r="B1471" s="726" t="s">
        <v>2915</v>
      </c>
      <c r="C1471" s="726" t="s">
        <v>2914</v>
      </c>
    </row>
    <row r="1472" spans="1:3" ht="13.5">
      <c r="A1472" s="727" t="s">
        <v>63</v>
      </c>
      <c r="B1472" s="726" t="s">
        <v>2917</v>
      </c>
      <c r="C1472" s="726" t="s">
        <v>2916</v>
      </c>
    </row>
    <row r="1473" spans="1:3" ht="13.5">
      <c r="A1473" s="727" t="s">
        <v>63</v>
      </c>
      <c r="B1473" s="726" t="s">
        <v>2919</v>
      </c>
      <c r="C1473" s="726" t="s">
        <v>2918</v>
      </c>
    </row>
    <row r="1474" spans="1:3" ht="13.5">
      <c r="A1474" s="727" t="s">
        <v>63</v>
      </c>
      <c r="B1474" s="726" t="s">
        <v>2921</v>
      </c>
      <c r="C1474" s="726" t="s">
        <v>2920</v>
      </c>
    </row>
    <row r="1475" spans="1:3" ht="13.5">
      <c r="A1475" s="727" t="s">
        <v>63</v>
      </c>
      <c r="B1475" s="726" t="s">
        <v>2923</v>
      </c>
      <c r="C1475" s="726" t="s">
        <v>2922</v>
      </c>
    </row>
    <row r="1476" spans="1:3" ht="13.5">
      <c r="A1476" s="727" t="s">
        <v>63</v>
      </c>
      <c r="B1476" s="726" t="s">
        <v>2925</v>
      </c>
      <c r="C1476" s="726" t="s">
        <v>2924</v>
      </c>
    </row>
    <row r="1477" spans="1:3" ht="13.5">
      <c r="A1477" s="727" t="s">
        <v>63</v>
      </c>
      <c r="B1477" s="726" t="s">
        <v>2927</v>
      </c>
      <c r="C1477" s="726" t="s">
        <v>2926</v>
      </c>
    </row>
    <row r="1478" spans="1:3" ht="13.5">
      <c r="A1478" s="727" t="s">
        <v>63</v>
      </c>
      <c r="B1478" s="726" t="s">
        <v>2929</v>
      </c>
      <c r="C1478" s="726" t="s">
        <v>2928</v>
      </c>
    </row>
    <row r="1479" spans="1:3" ht="13.5">
      <c r="A1479" s="729" t="s">
        <v>4093</v>
      </c>
      <c r="B1479" s="728"/>
      <c r="C1479" s="728" t="s">
        <v>4092</v>
      </c>
    </row>
    <row r="1480" spans="1:3" ht="13.5">
      <c r="A1480" s="727" t="s">
        <v>64</v>
      </c>
      <c r="B1480" s="726" t="s">
        <v>2931</v>
      </c>
      <c r="C1480" s="726" t="s">
        <v>2930</v>
      </c>
    </row>
    <row r="1481" spans="1:3" ht="13.5">
      <c r="A1481" s="727" t="s">
        <v>64</v>
      </c>
      <c r="B1481" s="726" t="s">
        <v>2933</v>
      </c>
      <c r="C1481" s="726" t="s">
        <v>2932</v>
      </c>
    </row>
    <row r="1482" spans="1:3" ht="13.5">
      <c r="A1482" s="727" t="s">
        <v>64</v>
      </c>
      <c r="B1482" s="726" t="s">
        <v>2935</v>
      </c>
      <c r="C1482" s="726" t="s">
        <v>2934</v>
      </c>
    </row>
    <row r="1483" spans="1:3" ht="13.5">
      <c r="A1483" s="727" t="s">
        <v>64</v>
      </c>
      <c r="B1483" s="726" t="s">
        <v>2937</v>
      </c>
      <c r="C1483" s="726" t="s">
        <v>2936</v>
      </c>
    </row>
    <row r="1484" spans="1:3" ht="13.5">
      <c r="A1484" s="727" t="s">
        <v>64</v>
      </c>
      <c r="B1484" s="726" t="s">
        <v>2939</v>
      </c>
      <c r="C1484" s="726" t="s">
        <v>2938</v>
      </c>
    </row>
    <row r="1485" spans="1:3" ht="13.5">
      <c r="A1485" s="727" t="s">
        <v>64</v>
      </c>
      <c r="B1485" s="726" t="s">
        <v>2941</v>
      </c>
      <c r="C1485" s="726" t="s">
        <v>2940</v>
      </c>
    </row>
    <row r="1486" spans="1:3" ht="13.5">
      <c r="A1486" s="727" t="s">
        <v>64</v>
      </c>
      <c r="B1486" s="726" t="s">
        <v>2943</v>
      </c>
      <c r="C1486" s="726" t="s">
        <v>2942</v>
      </c>
    </row>
    <row r="1487" spans="1:3" ht="13.5">
      <c r="A1487" s="727" t="s">
        <v>64</v>
      </c>
      <c r="B1487" s="726" t="s">
        <v>2945</v>
      </c>
      <c r="C1487" s="726" t="s">
        <v>2944</v>
      </c>
    </row>
    <row r="1488" spans="1:3" ht="13.5">
      <c r="A1488" s="727" t="s">
        <v>64</v>
      </c>
      <c r="B1488" s="726" t="s">
        <v>2947</v>
      </c>
      <c r="C1488" s="726" t="s">
        <v>2946</v>
      </c>
    </row>
    <row r="1489" spans="1:3" ht="13.5">
      <c r="A1489" s="727" t="s">
        <v>64</v>
      </c>
      <c r="B1489" s="726" t="s">
        <v>2949</v>
      </c>
      <c r="C1489" s="726" t="s">
        <v>2948</v>
      </c>
    </row>
    <row r="1490" spans="1:3" ht="13.5">
      <c r="A1490" s="727" t="s">
        <v>64</v>
      </c>
      <c r="B1490" s="726" t="s">
        <v>2951</v>
      </c>
      <c r="C1490" s="726" t="s">
        <v>2950</v>
      </c>
    </row>
    <row r="1491" spans="1:3" ht="13.5">
      <c r="A1491" s="727" t="s">
        <v>64</v>
      </c>
      <c r="B1491" s="726" t="s">
        <v>2953</v>
      </c>
      <c r="C1491" s="726" t="s">
        <v>2952</v>
      </c>
    </row>
    <row r="1492" spans="1:3" ht="13.5">
      <c r="A1492" s="727" t="s">
        <v>64</v>
      </c>
      <c r="B1492" s="726" t="s">
        <v>2955</v>
      </c>
      <c r="C1492" s="726" t="s">
        <v>2954</v>
      </c>
    </row>
    <row r="1493" spans="1:3" ht="13.5">
      <c r="A1493" s="727" t="s">
        <v>64</v>
      </c>
      <c r="B1493" s="726" t="s">
        <v>2957</v>
      </c>
      <c r="C1493" s="726" t="s">
        <v>2956</v>
      </c>
    </row>
    <row r="1494" spans="1:3" ht="13.5">
      <c r="A1494" s="727" t="s">
        <v>64</v>
      </c>
      <c r="B1494" s="726" t="s">
        <v>2959</v>
      </c>
      <c r="C1494" s="726" t="s">
        <v>2958</v>
      </c>
    </row>
    <row r="1495" spans="1:3" ht="13.5">
      <c r="A1495" s="727" t="s">
        <v>64</v>
      </c>
      <c r="B1495" s="726" t="s">
        <v>2961</v>
      </c>
      <c r="C1495" s="726" t="s">
        <v>2960</v>
      </c>
    </row>
    <row r="1496" spans="1:3" ht="13.5">
      <c r="A1496" s="727" t="s">
        <v>64</v>
      </c>
      <c r="B1496" s="726" t="s">
        <v>2963</v>
      </c>
      <c r="C1496" s="726" t="s">
        <v>2962</v>
      </c>
    </row>
    <row r="1497" spans="1:3" ht="13.5">
      <c r="A1497" s="729" t="s">
        <v>4091</v>
      </c>
      <c r="B1497" s="728"/>
      <c r="C1497" s="728" t="s">
        <v>4090</v>
      </c>
    </row>
    <row r="1498" spans="1:3" ht="13.5">
      <c r="A1498" s="727" t="s">
        <v>65</v>
      </c>
      <c r="B1498" s="726" t="s">
        <v>2965</v>
      </c>
      <c r="C1498" s="726" t="s">
        <v>2964</v>
      </c>
    </row>
    <row r="1499" spans="1:3" ht="13.5">
      <c r="A1499" s="727" t="s">
        <v>65</v>
      </c>
      <c r="B1499" s="726" t="s">
        <v>2967</v>
      </c>
      <c r="C1499" s="726" t="s">
        <v>2966</v>
      </c>
    </row>
    <row r="1500" spans="1:3" ht="13.5">
      <c r="A1500" s="727" t="s">
        <v>65</v>
      </c>
      <c r="B1500" s="726" t="s">
        <v>2969</v>
      </c>
      <c r="C1500" s="726" t="s">
        <v>2968</v>
      </c>
    </row>
    <row r="1501" spans="1:3" ht="13.5">
      <c r="A1501" s="727" t="s">
        <v>65</v>
      </c>
      <c r="B1501" s="726" t="s">
        <v>2971</v>
      </c>
      <c r="C1501" s="726" t="s">
        <v>2970</v>
      </c>
    </row>
    <row r="1502" spans="1:3" ht="13.5">
      <c r="A1502" s="727" t="s">
        <v>65</v>
      </c>
      <c r="B1502" s="726" t="s">
        <v>2973</v>
      </c>
      <c r="C1502" s="726" t="s">
        <v>2972</v>
      </c>
    </row>
    <row r="1503" spans="1:3" ht="13.5">
      <c r="A1503" s="727" t="s">
        <v>65</v>
      </c>
      <c r="B1503" s="726" t="s">
        <v>2975</v>
      </c>
      <c r="C1503" s="726" t="s">
        <v>2974</v>
      </c>
    </row>
    <row r="1504" spans="1:3" ht="13.5">
      <c r="A1504" s="727" t="s">
        <v>65</v>
      </c>
      <c r="B1504" s="726" t="s">
        <v>2977</v>
      </c>
      <c r="C1504" s="726" t="s">
        <v>2976</v>
      </c>
    </row>
    <row r="1505" spans="1:3" ht="13.5">
      <c r="A1505" s="727" t="s">
        <v>65</v>
      </c>
      <c r="B1505" s="726" t="s">
        <v>2979</v>
      </c>
      <c r="C1505" s="726" t="s">
        <v>2978</v>
      </c>
    </row>
    <row r="1506" spans="1:3" ht="13.5">
      <c r="A1506" s="727" t="s">
        <v>65</v>
      </c>
      <c r="B1506" s="726" t="s">
        <v>2981</v>
      </c>
      <c r="C1506" s="726" t="s">
        <v>2980</v>
      </c>
    </row>
    <row r="1507" spans="1:3" ht="13.5">
      <c r="A1507" s="727" t="s">
        <v>65</v>
      </c>
      <c r="B1507" s="726" t="s">
        <v>2983</v>
      </c>
      <c r="C1507" s="726" t="s">
        <v>2982</v>
      </c>
    </row>
    <row r="1508" spans="1:3" ht="13.5">
      <c r="A1508" s="727" t="s">
        <v>65</v>
      </c>
      <c r="B1508" s="726" t="s">
        <v>2985</v>
      </c>
      <c r="C1508" s="726" t="s">
        <v>2984</v>
      </c>
    </row>
    <row r="1509" spans="1:3" ht="13.5">
      <c r="A1509" s="727" t="s">
        <v>65</v>
      </c>
      <c r="B1509" s="726" t="s">
        <v>2987</v>
      </c>
      <c r="C1509" s="726" t="s">
        <v>2986</v>
      </c>
    </row>
    <row r="1510" spans="1:3" ht="13.5">
      <c r="A1510" s="727" t="s">
        <v>65</v>
      </c>
      <c r="B1510" s="726" t="s">
        <v>2989</v>
      </c>
      <c r="C1510" s="726" t="s">
        <v>2988</v>
      </c>
    </row>
    <row r="1511" spans="1:3" ht="13.5">
      <c r="A1511" s="727" t="s">
        <v>65</v>
      </c>
      <c r="B1511" s="726" t="s">
        <v>150</v>
      </c>
      <c r="C1511" s="726" t="s">
        <v>2990</v>
      </c>
    </row>
    <row r="1512" spans="1:3" ht="13.5">
      <c r="A1512" s="727" t="s">
        <v>65</v>
      </c>
      <c r="B1512" s="726" t="s">
        <v>2992</v>
      </c>
      <c r="C1512" s="726" t="s">
        <v>2991</v>
      </c>
    </row>
    <row r="1513" spans="1:3" ht="13.5">
      <c r="A1513" s="727" t="s">
        <v>65</v>
      </c>
      <c r="B1513" s="726" t="s">
        <v>2994</v>
      </c>
      <c r="C1513" s="726" t="s">
        <v>2993</v>
      </c>
    </row>
    <row r="1514" spans="1:3" ht="13.5">
      <c r="A1514" s="727" t="s">
        <v>65</v>
      </c>
      <c r="B1514" s="726" t="s">
        <v>2996</v>
      </c>
      <c r="C1514" s="726" t="s">
        <v>2995</v>
      </c>
    </row>
    <row r="1515" spans="1:3" ht="13.5">
      <c r="A1515" s="727" t="s">
        <v>65</v>
      </c>
      <c r="B1515" s="726" t="s">
        <v>2998</v>
      </c>
      <c r="C1515" s="726" t="s">
        <v>2997</v>
      </c>
    </row>
    <row r="1516" spans="1:3" ht="13.5">
      <c r="A1516" s="727" t="s">
        <v>65</v>
      </c>
      <c r="B1516" s="726" t="s">
        <v>3000</v>
      </c>
      <c r="C1516" s="726" t="s">
        <v>2999</v>
      </c>
    </row>
    <row r="1517" spans="1:3" ht="13.5">
      <c r="A1517" s="727" t="s">
        <v>65</v>
      </c>
      <c r="B1517" s="726" t="s">
        <v>3002</v>
      </c>
      <c r="C1517" s="726" t="s">
        <v>3001</v>
      </c>
    </row>
    <row r="1518" spans="1:3" ht="13.5">
      <c r="A1518" s="729" t="s">
        <v>4089</v>
      </c>
      <c r="B1518" s="728"/>
      <c r="C1518" s="728" t="s">
        <v>4088</v>
      </c>
    </row>
    <row r="1519" spans="1:3" ht="13.5">
      <c r="A1519" s="727" t="s">
        <v>66</v>
      </c>
      <c r="B1519" s="726" t="s">
        <v>3004</v>
      </c>
      <c r="C1519" s="726" t="s">
        <v>3003</v>
      </c>
    </row>
    <row r="1520" spans="1:3" ht="13.5">
      <c r="A1520" s="727" t="s">
        <v>66</v>
      </c>
      <c r="B1520" s="726" t="s">
        <v>3006</v>
      </c>
      <c r="C1520" s="726" t="s">
        <v>3005</v>
      </c>
    </row>
    <row r="1521" spans="1:3" ht="13.5">
      <c r="A1521" s="727" t="s">
        <v>66</v>
      </c>
      <c r="B1521" s="726" t="s">
        <v>3008</v>
      </c>
      <c r="C1521" s="726" t="s">
        <v>3007</v>
      </c>
    </row>
    <row r="1522" spans="1:3" ht="13.5">
      <c r="A1522" s="727" t="s">
        <v>66</v>
      </c>
      <c r="B1522" s="726" t="s">
        <v>3010</v>
      </c>
      <c r="C1522" s="726" t="s">
        <v>3009</v>
      </c>
    </row>
    <row r="1523" spans="1:3" ht="13.5">
      <c r="A1523" s="727" t="s">
        <v>66</v>
      </c>
      <c r="B1523" s="726" t="s">
        <v>3012</v>
      </c>
      <c r="C1523" s="726" t="s">
        <v>3011</v>
      </c>
    </row>
    <row r="1524" spans="1:3" ht="13.5">
      <c r="A1524" s="727" t="s">
        <v>66</v>
      </c>
      <c r="B1524" s="726" t="s">
        <v>3014</v>
      </c>
      <c r="C1524" s="726" t="s">
        <v>3013</v>
      </c>
    </row>
    <row r="1525" spans="1:3" ht="13.5">
      <c r="A1525" s="727" t="s">
        <v>66</v>
      </c>
      <c r="B1525" s="726" t="s">
        <v>3016</v>
      </c>
      <c r="C1525" s="726" t="s">
        <v>3015</v>
      </c>
    </row>
    <row r="1526" spans="1:3" ht="13.5">
      <c r="A1526" s="727" t="s">
        <v>66</v>
      </c>
      <c r="B1526" s="726" t="s">
        <v>3018</v>
      </c>
      <c r="C1526" s="726" t="s">
        <v>3017</v>
      </c>
    </row>
    <row r="1527" spans="1:3" ht="13.5">
      <c r="A1527" s="727" t="s">
        <v>66</v>
      </c>
      <c r="B1527" s="726" t="s">
        <v>3020</v>
      </c>
      <c r="C1527" s="726" t="s">
        <v>3019</v>
      </c>
    </row>
    <row r="1528" spans="1:3" ht="13.5">
      <c r="A1528" s="727" t="s">
        <v>66</v>
      </c>
      <c r="B1528" s="726" t="s">
        <v>3022</v>
      </c>
      <c r="C1528" s="726" t="s">
        <v>3021</v>
      </c>
    </row>
    <row r="1529" spans="1:3" ht="13.5">
      <c r="A1529" s="727" t="s">
        <v>66</v>
      </c>
      <c r="B1529" s="726" t="s">
        <v>3024</v>
      </c>
      <c r="C1529" s="726" t="s">
        <v>3023</v>
      </c>
    </row>
    <row r="1530" spans="1:3" ht="13.5">
      <c r="A1530" s="727" t="s">
        <v>66</v>
      </c>
      <c r="B1530" s="726" t="s">
        <v>3026</v>
      </c>
      <c r="C1530" s="726" t="s">
        <v>3025</v>
      </c>
    </row>
    <row r="1531" spans="1:3" ht="13.5">
      <c r="A1531" s="727" t="s">
        <v>66</v>
      </c>
      <c r="B1531" s="726" t="s">
        <v>3028</v>
      </c>
      <c r="C1531" s="726" t="s">
        <v>3027</v>
      </c>
    </row>
    <row r="1532" spans="1:3" ht="13.5">
      <c r="A1532" s="727" t="s">
        <v>66</v>
      </c>
      <c r="B1532" s="726" t="s">
        <v>3030</v>
      </c>
      <c r="C1532" s="726" t="s">
        <v>3029</v>
      </c>
    </row>
    <row r="1533" spans="1:3" ht="13.5">
      <c r="A1533" s="727" t="s">
        <v>66</v>
      </c>
      <c r="B1533" s="726" t="s">
        <v>3032</v>
      </c>
      <c r="C1533" s="726" t="s">
        <v>3031</v>
      </c>
    </row>
    <row r="1534" spans="1:3" ht="13.5">
      <c r="A1534" s="727" t="s">
        <v>66</v>
      </c>
      <c r="B1534" s="726" t="s">
        <v>3034</v>
      </c>
      <c r="C1534" s="726" t="s">
        <v>3033</v>
      </c>
    </row>
    <row r="1535" spans="1:3" ht="13.5">
      <c r="A1535" s="727" t="s">
        <v>66</v>
      </c>
      <c r="B1535" s="726" t="s">
        <v>3036</v>
      </c>
      <c r="C1535" s="726" t="s">
        <v>3035</v>
      </c>
    </row>
    <row r="1536" spans="1:3" ht="13.5">
      <c r="A1536" s="727" t="s">
        <v>66</v>
      </c>
      <c r="B1536" s="726" t="s">
        <v>3038</v>
      </c>
      <c r="C1536" s="726" t="s">
        <v>3037</v>
      </c>
    </row>
    <row r="1537" spans="1:3" ht="13.5">
      <c r="A1537" s="727" t="s">
        <v>66</v>
      </c>
      <c r="B1537" s="726" t="s">
        <v>3040</v>
      </c>
      <c r="C1537" s="726" t="s">
        <v>3039</v>
      </c>
    </row>
    <row r="1538" spans="1:3" ht="13.5">
      <c r="A1538" s="727" t="s">
        <v>66</v>
      </c>
      <c r="B1538" s="726" t="s">
        <v>3042</v>
      </c>
      <c r="C1538" s="726" t="s">
        <v>3041</v>
      </c>
    </row>
    <row r="1539" spans="1:3" ht="13.5">
      <c r="A1539" s="727" t="s">
        <v>66</v>
      </c>
      <c r="B1539" s="726" t="s">
        <v>3044</v>
      </c>
      <c r="C1539" s="726" t="s">
        <v>3043</v>
      </c>
    </row>
    <row r="1540" spans="1:3" ht="13.5">
      <c r="A1540" s="727" t="s">
        <v>66</v>
      </c>
      <c r="B1540" s="726" t="s">
        <v>3046</v>
      </c>
      <c r="C1540" s="726" t="s">
        <v>3045</v>
      </c>
    </row>
    <row r="1541" spans="1:3" ht="13.5">
      <c r="A1541" s="727" t="s">
        <v>66</v>
      </c>
      <c r="B1541" s="726" t="s">
        <v>3048</v>
      </c>
      <c r="C1541" s="726" t="s">
        <v>3047</v>
      </c>
    </row>
    <row r="1542" spans="1:3" ht="13.5">
      <c r="A1542" s="727" t="s">
        <v>66</v>
      </c>
      <c r="B1542" s="726" t="s">
        <v>3050</v>
      </c>
      <c r="C1542" s="726" t="s">
        <v>3049</v>
      </c>
    </row>
    <row r="1543" spans="1:3" ht="13.5">
      <c r="A1543" s="727" t="s">
        <v>66</v>
      </c>
      <c r="B1543" s="726" t="s">
        <v>3052</v>
      </c>
      <c r="C1543" s="726" t="s">
        <v>3051</v>
      </c>
    </row>
    <row r="1544" spans="1:3" ht="13.5">
      <c r="A1544" s="727" t="s">
        <v>66</v>
      </c>
      <c r="B1544" s="726" t="s">
        <v>3054</v>
      </c>
      <c r="C1544" s="726" t="s">
        <v>3053</v>
      </c>
    </row>
    <row r="1545" spans="1:3" ht="13.5">
      <c r="A1545" s="727" t="s">
        <v>66</v>
      </c>
      <c r="B1545" s="726" t="s">
        <v>3056</v>
      </c>
      <c r="C1545" s="726" t="s">
        <v>3055</v>
      </c>
    </row>
    <row r="1546" spans="1:3" ht="13.5">
      <c r="A1546" s="727" t="s">
        <v>66</v>
      </c>
      <c r="B1546" s="726" t="s">
        <v>3058</v>
      </c>
      <c r="C1546" s="726" t="s">
        <v>3057</v>
      </c>
    </row>
    <row r="1547" spans="1:3" ht="13.5">
      <c r="A1547" s="727" t="s">
        <v>66</v>
      </c>
      <c r="B1547" s="726" t="s">
        <v>3060</v>
      </c>
      <c r="C1547" s="726" t="s">
        <v>3059</v>
      </c>
    </row>
    <row r="1548" spans="1:3" ht="13.5">
      <c r="A1548" s="727" t="s">
        <v>66</v>
      </c>
      <c r="B1548" s="726" t="s">
        <v>3062</v>
      </c>
      <c r="C1548" s="726" t="s">
        <v>3061</v>
      </c>
    </row>
    <row r="1549" spans="1:3" ht="13.5">
      <c r="A1549" s="727" t="s">
        <v>66</v>
      </c>
      <c r="B1549" s="726" t="s">
        <v>3064</v>
      </c>
      <c r="C1549" s="726" t="s">
        <v>3063</v>
      </c>
    </row>
    <row r="1550" spans="1:3" ht="13.5">
      <c r="A1550" s="727" t="s">
        <v>66</v>
      </c>
      <c r="B1550" s="726" t="s">
        <v>3066</v>
      </c>
      <c r="C1550" s="726" t="s">
        <v>3065</v>
      </c>
    </row>
    <row r="1551" spans="1:3" ht="13.5">
      <c r="A1551" s="727" t="s">
        <v>66</v>
      </c>
      <c r="B1551" s="726" t="s">
        <v>3068</v>
      </c>
      <c r="C1551" s="726" t="s">
        <v>3067</v>
      </c>
    </row>
    <row r="1552" spans="1:3" ht="13.5">
      <c r="A1552" s="727" t="s">
        <v>66</v>
      </c>
      <c r="B1552" s="726" t="s">
        <v>3070</v>
      </c>
      <c r="C1552" s="726" t="s">
        <v>3069</v>
      </c>
    </row>
    <row r="1553" spans="1:3" ht="13.5">
      <c r="A1553" s="729" t="s">
        <v>4087</v>
      </c>
      <c r="B1553" s="728"/>
      <c r="C1553" s="728" t="s">
        <v>4086</v>
      </c>
    </row>
    <row r="1554" spans="1:3" ht="13.5">
      <c r="A1554" s="727" t="s">
        <v>67</v>
      </c>
      <c r="B1554" s="726" t="s">
        <v>3072</v>
      </c>
      <c r="C1554" s="726" t="s">
        <v>3071</v>
      </c>
    </row>
    <row r="1555" spans="1:3" ht="13.5">
      <c r="A1555" s="727" t="s">
        <v>67</v>
      </c>
      <c r="B1555" s="726" t="s">
        <v>3074</v>
      </c>
      <c r="C1555" s="726" t="s">
        <v>3073</v>
      </c>
    </row>
    <row r="1556" spans="1:3" ht="13.5">
      <c r="A1556" s="727" t="s">
        <v>67</v>
      </c>
      <c r="B1556" s="726" t="s">
        <v>3076</v>
      </c>
      <c r="C1556" s="726" t="s">
        <v>3075</v>
      </c>
    </row>
    <row r="1557" spans="1:3" ht="13.5">
      <c r="A1557" s="727" t="s">
        <v>67</v>
      </c>
      <c r="B1557" s="726" t="s">
        <v>3078</v>
      </c>
      <c r="C1557" s="726" t="s">
        <v>3077</v>
      </c>
    </row>
    <row r="1558" spans="1:3" ht="13.5">
      <c r="A1558" s="727" t="s">
        <v>67</v>
      </c>
      <c r="B1558" s="726" t="s">
        <v>3080</v>
      </c>
      <c r="C1558" s="726" t="s">
        <v>3079</v>
      </c>
    </row>
    <row r="1559" spans="1:3" ht="13.5">
      <c r="A1559" s="727" t="s">
        <v>67</v>
      </c>
      <c r="B1559" s="726" t="s">
        <v>3082</v>
      </c>
      <c r="C1559" s="726" t="s">
        <v>3081</v>
      </c>
    </row>
    <row r="1560" spans="1:3" ht="13.5">
      <c r="A1560" s="727" t="s">
        <v>67</v>
      </c>
      <c r="B1560" s="726" t="s">
        <v>3084</v>
      </c>
      <c r="C1560" s="726" t="s">
        <v>3083</v>
      </c>
    </row>
    <row r="1561" spans="1:3" ht="13.5">
      <c r="A1561" s="727" t="s">
        <v>67</v>
      </c>
      <c r="B1561" s="726" t="s">
        <v>3086</v>
      </c>
      <c r="C1561" s="726" t="s">
        <v>3085</v>
      </c>
    </row>
    <row r="1562" spans="1:3" ht="13.5">
      <c r="A1562" s="727" t="s">
        <v>67</v>
      </c>
      <c r="B1562" s="726" t="s">
        <v>3088</v>
      </c>
      <c r="C1562" s="726" t="s">
        <v>3087</v>
      </c>
    </row>
    <row r="1563" spans="1:3" ht="13.5">
      <c r="A1563" s="727" t="s">
        <v>67</v>
      </c>
      <c r="B1563" s="726" t="s">
        <v>3090</v>
      </c>
      <c r="C1563" s="726" t="s">
        <v>3089</v>
      </c>
    </row>
    <row r="1564" spans="1:3" ht="13.5">
      <c r="A1564" s="727" t="s">
        <v>67</v>
      </c>
      <c r="B1564" s="726" t="s">
        <v>3092</v>
      </c>
      <c r="C1564" s="726" t="s">
        <v>3091</v>
      </c>
    </row>
    <row r="1565" spans="1:3" ht="13.5">
      <c r="A1565" s="727" t="s">
        <v>67</v>
      </c>
      <c r="B1565" s="726" t="s">
        <v>3094</v>
      </c>
      <c r="C1565" s="726" t="s">
        <v>3093</v>
      </c>
    </row>
    <row r="1566" spans="1:3" ht="13.5">
      <c r="A1566" s="727" t="s">
        <v>67</v>
      </c>
      <c r="B1566" s="726" t="s">
        <v>3096</v>
      </c>
      <c r="C1566" s="726" t="s">
        <v>3095</v>
      </c>
    </row>
    <row r="1567" spans="1:3" ht="13.5">
      <c r="A1567" s="727" t="s">
        <v>67</v>
      </c>
      <c r="B1567" s="726" t="s">
        <v>3098</v>
      </c>
      <c r="C1567" s="726" t="s">
        <v>3097</v>
      </c>
    </row>
    <row r="1568" spans="1:3" ht="13.5">
      <c r="A1568" s="727" t="s">
        <v>67</v>
      </c>
      <c r="B1568" s="726" t="s">
        <v>3100</v>
      </c>
      <c r="C1568" s="726" t="s">
        <v>3099</v>
      </c>
    </row>
    <row r="1569" spans="1:3" ht="13.5">
      <c r="A1569" s="727" t="s">
        <v>67</v>
      </c>
      <c r="B1569" s="726" t="s">
        <v>3102</v>
      </c>
      <c r="C1569" s="726" t="s">
        <v>3101</v>
      </c>
    </row>
    <row r="1570" spans="1:3" ht="13.5">
      <c r="A1570" s="727" t="s">
        <v>67</v>
      </c>
      <c r="B1570" s="726" t="s">
        <v>3104</v>
      </c>
      <c r="C1570" s="726" t="s">
        <v>3103</v>
      </c>
    </row>
    <row r="1571" spans="1:3" ht="13.5">
      <c r="A1571" s="727" t="s">
        <v>67</v>
      </c>
      <c r="B1571" s="726" t="s">
        <v>3106</v>
      </c>
      <c r="C1571" s="726" t="s">
        <v>3105</v>
      </c>
    </row>
    <row r="1572" spans="1:3" ht="13.5">
      <c r="A1572" s="727" t="s">
        <v>67</v>
      </c>
      <c r="B1572" s="726" t="s">
        <v>3108</v>
      </c>
      <c r="C1572" s="726" t="s">
        <v>3107</v>
      </c>
    </row>
    <row r="1573" spans="1:3" ht="13.5">
      <c r="A1573" s="727" t="s">
        <v>67</v>
      </c>
      <c r="B1573" s="726" t="s">
        <v>3110</v>
      </c>
      <c r="C1573" s="726" t="s">
        <v>3109</v>
      </c>
    </row>
    <row r="1574" spans="1:3" ht="13.5">
      <c r="A1574" s="727" t="s">
        <v>67</v>
      </c>
      <c r="B1574" s="726" t="s">
        <v>3112</v>
      </c>
      <c r="C1574" s="726" t="s">
        <v>3111</v>
      </c>
    </row>
    <row r="1575" spans="1:3" ht="13.5">
      <c r="A1575" s="727" t="s">
        <v>67</v>
      </c>
      <c r="B1575" s="726" t="s">
        <v>3114</v>
      </c>
      <c r="C1575" s="726" t="s">
        <v>3113</v>
      </c>
    </row>
    <row r="1576" spans="1:3" ht="13.5">
      <c r="A1576" s="727" t="s">
        <v>67</v>
      </c>
      <c r="B1576" s="726" t="s">
        <v>3116</v>
      </c>
      <c r="C1576" s="726" t="s">
        <v>3115</v>
      </c>
    </row>
    <row r="1577" spans="1:3" ht="13.5">
      <c r="A1577" s="727" t="s">
        <v>67</v>
      </c>
      <c r="B1577" s="726" t="s">
        <v>3118</v>
      </c>
      <c r="C1577" s="726" t="s">
        <v>3117</v>
      </c>
    </row>
    <row r="1578" spans="1:3" ht="13.5">
      <c r="A1578" s="727" t="s">
        <v>67</v>
      </c>
      <c r="B1578" s="726" t="s">
        <v>3120</v>
      </c>
      <c r="C1578" s="726" t="s">
        <v>3119</v>
      </c>
    </row>
    <row r="1579" spans="1:3" ht="13.5">
      <c r="A1579" s="727" t="s">
        <v>67</v>
      </c>
      <c r="B1579" s="726" t="s">
        <v>3122</v>
      </c>
      <c r="C1579" s="726" t="s">
        <v>3121</v>
      </c>
    </row>
    <row r="1580" spans="1:3" ht="13.5">
      <c r="A1580" s="727" t="s">
        <v>67</v>
      </c>
      <c r="B1580" s="726" t="s">
        <v>3124</v>
      </c>
      <c r="C1580" s="726" t="s">
        <v>3123</v>
      </c>
    </row>
    <row r="1581" spans="1:3" ht="13.5">
      <c r="A1581" s="727" t="s">
        <v>67</v>
      </c>
      <c r="B1581" s="726" t="s">
        <v>3126</v>
      </c>
      <c r="C1581" s="726" t="s">
        <v>3125</v>
      </c>
    </row>
    <row r="1582" spans="1:3" ht="13.5">
      <c r="A1582" s="727" t="s">
        <v>67</v>
      </c>
      <c r="B1582" s="726" t="s">
        <v>1041</v>
      </c>
      <c r="C1582" s="726" t="s">
        <v>3127</v>
      </c>
    </row>
    <row r="1583" spans="1:3" ht="13.5">
      <c r="A1583" s="727" t="s">
        <v>67</v>
      </c>
      <c r="B1583" s="726" t="s">
        <v>3129</v>
      </c>
      <c r="C1583" s="726" t="s">
        <v>3128</v>
      </c>
    </row>
    <row r="1584" spans="1:3" ht="13.5">
      <c r="A1584" s="727" t="s">
        <v>67</v>
      </c>
      <c r="B1584" s="726" t="s">
        <v>3131</v>
      </c>
      <c r="C1584" s="726" t="s">
        <v>3130</v>
      </c>
    </row>
    <row r="1585" spans="1:3" ht="13.5">
      <c r="A1585" s="727" t="s">
        <v>67</v>
      </c>
      <c r="B1585" s="726" t="s">
        <v>3133</v>
      </c>
      <c r="C1585" s="726" t="s">
        <v>3132</v>
      </c>
    </row>
    <row r="1586" spans="1:3" ht="13.5">
      <c r="A1586" s="727" t="s">
        <v>67</v>
      </c>
      <c r="B1586" s="726" t="s">
        <v>3135</v>
      </c>
      <c r="C1586" s="726" t="s">
        <v>3134</v>
      </c>
    </row>
    <row r="1587" spans="1:3" ht="13.5">
      <c r="A1587" s="727" t="s">
        <v>67</v>
      </c>
      <c r="B1587" s="726" t="s">
        <v>3137</v>
      </c>
      <c r="C1587" s="726" t="s">
        <v>3136</v>
      </c>
    </row>
    <row r="1588" spans="1:3" ht="13.5">
      <c r="A1588" s="727" t="s">
        <v>67</v>
      </c>
      <c r="B1588" s="726" t="s">
        <v>3139</v>
      </c>
      <c r="C1588" s="726" t="s">
        <v>3138</v>
      </c>
    </row>
    <row r="1589" spans="1:3" ht="13.5">
      <c r="A1589" s="727" t="s">
        <v>67</v>
      </c>
      <c r="B1589" s="726" t="s">
        <v>3141</v>
      </c>
      <c r="C1589" s="726" t="s">
        <v>3140</v>
      </c>
    </row>
    <row r="1590" spans="1:3" ht="13.5">
      <c r="A1590" s="727" t="s">
        <v>67</v>
      </c>
      <c r="B1590" s="726" t="s">
        <v>3143</v>
      </c>
      <c r="C1590" s="726" t="s">
        <v>3142</v>
      </c>
    </row>
    <row r="1591" spans="1:3" ht="13.5">
      <c r="A1591" s="727" t="s">
        <v>67</v>
      </c>
      <c r="B1591" s="726" t="s">
        <v>3145</v>
      </c>
      <c r="C1591" s="726" t="s">
        <v>3144</v>
      </c>
    </row>
    <row r="1592" spans="1:3" ht="13.5">
      <c r="A1592" s="727" t="s">
        <v>67</v>
      </c>
      <c r="B1592" s="726" t="s">
        <v>3147</v>
      </c>
      <c r="C1592" s="726" t="s">
        <v>3146</v>
      </c>
    </row>
    <row r="1593" spans="1:3" ht="13.5">
      <c r="A1593" s="727" t="s">
        <v>67</v>
      </c>
      <c r="B1593" s="726" t="s">
        <v>3149</v>
      </c>
      <c r="C1593" s="726" t="s">
        <v>3148</v>
      </c>
    </row>
    <row r="1594" spans="1:3" ht="13.5">
      <c r="A1594" s="727" t="s">
        <v>67</v>
      </c>
      <c r="B1594" s="726" t="s">
        <v>3151</v>
      </c>
      <c r="C1594" s="726" t="s">
        <v>3150</v>
      </c>
    </row>
    <row r="1595" spans="1:3" ht="13.5">
      <c r="A1595" s="727" t="s">
        <v>67</v>
      </c>
      <c r="B1595" s="726" t="s">
        <v>3153</v>
      </c>
      <c r="C1595" s="726" t="s">
        <v>3152</v>
      </c>
    </row>
    <row r="1596" spans="1:3" ht="13.5">
      <c r="A1596" s="727" t="s">
        <v>67</v>
      </c>
      <c r="B1596" s="726" t="s">
        <v>3155</v>
      </c>
      <c r="C1596" s="726" t="s">
        <v>3154</v>
      </c>
    </row>
    <row r="1597" spans="1:3" ht="13.5">
      <c r="A1597" s="727" t="s">
        <v>67</v>
      </c>
      <c r="B1597" s="726" t="s">
        <v>3157</v>
      </c>
      <c r="C1597" s="726" t="s">
        <v>3156</v>
      </c>
    </row>
    <row r="1598" spans="1:3" ht="13.5">
      <c r="A1598" s="727" t="s">
        <v>67</v>
      </c>
      <c r="B1598" s="726" t="s">
        <v>3159</v>
      </c>
      <c r="C1598" s="726" t="s">
        <v>3158</v>
      </c>
    </row>
    <row r="1599" spans="1:3" ht="13.5">
      <c r="A1599" s="727" t="s">
        <v>67</v>
      </c>
      <c r="B1599" s="726" t="s">
        <v>3161</v>
      </c>
      <c r="C1599" s="726" t="s">
        <v>3160</v>
      </c>
    </row>
    <row r="1600" spans="1:3" ht="13.5">
      <c r="A1600" s="727" t="s">
        <v>67</v>
      </c>
      <c r="B1600" s="726" t="s">
        <v>3163</v>
      </c>
      <c r="C1600" s="726" t="s">
        <v>3162</v>
      </c>
    </row>
    <row r="1601" spans="1:3" ht="13.5">
      <c r="A1601" s="727" t="s">
        <v>67</v>
      </c>
      <c r="B1601" s="726" t="s">
        <v>3165</v>
      </c>
      <c r="C1601" s="726" t="s">
        <v>3164</v>
      </c>
    </row>
    <row r="1602" spans="1:3" ht="13.5">
      <c r="A1602" s="727" t="s">
        <v>67</v>
      </c>
      <c r="B1602" s="726" t="s">
        <v>3167</v>
      </c>
      <c r="C1602" s="726" t="s">
        <v>3166</v>
      </c>
    </row>
    <row r="1603" spans="1:3" ht="13.5">
      <c r="A1603" s="727" t="s">
        <v>67</v>
      </c>
      <c r="B1603" s="726" t="s">
        <v>3169</v>
      </c>
      <c r="C1603" s="726" t="s">
        <v>3168</v>
      </c>
    </row>
    <row r="1604" spans="1:3" ht="13.5">
      <c r="A1604" s="727" t="s">
        <v>67</v>
      </c>
      <c r="B1604" s="726" t="s">
        <v>3171</v>
      </c>
      <c r="C1604" s="726" t="s">
        <v>3170</v>
      </c>
    </row>
    <row r="1605" spans="1:3" ht="13.5">
      <c r="A1605" s="727" t="s">
        <v>67</v>
      </c>
      <c r="B1605" s="726" t="s">
        <v>2637</v>
      </c>
      <c r="C1605" s="726" t="s">
        <v>3172</v>
      </c>
    </row>
    <row r="1606" spans="1:3" ht="13.5">
      <c r="A1606" s="727" t="s">
        <v>67</v>
      </c>
      <c r="B1606" s="726" t="s">
        <v>3174</v>
      </c>
      <c r="C1606" s="726" t="s">
        <v>3173</v>
      </c>
    </row>
    <row r="1607" spans="1:3" ht="13.5">
      <c r="A1607" s="727" t="s">
        <v>67</v>
      </c>
      <c r="B1607" s="726" t="s">
        <v>3176</v>
      </c>
      <c r="C1607" s="726" t="s">
        <v>3175</v>
      </c>
    </row>
    <row r="1608" spans="1:3" ht="13.5">
      <c r="A1608" s="727" t="s">
        <v>67</v>
      </c>
      <c r="B1608" s="726" t="s">
        <v>3178</v>
      </c>
      <c r="C1608" s="726" t="s">
        <v>3177</v>
      </c>
    </row>
    <row r="1609" spans="1:3" ht="13.5">
      <c r="A1609" s="727" t="s">
        <v>67</v>
      </c>
      <c r="B1609" s="726" t="s">
        <v>3180</v>
      </c>
      <c r="C1609" s="726" t="s">
        <v>3179</v>
      </c>
    </row>
    <row r="1610" spans="1:3" ht="13.5">
      <c r="A1610" s="727" t="s">
        <v>67</v>
      </c>
      <c r="B1610" s="726" t="s">
        <v>3182</v>
      </c>
      <c r="C1610" s="726" t="s">
        <v>3181</v>
      </c>
    </row>
    <row r="1611" spans="1:3" ht="13.5">
      <c r="A1611" s="727" t="s">
        <v>67</v>
      </c>
      <c r="B1611" s="726" t="s">
        <v>622</v>
      </c>
      <c r="C1611" s="726" t="s">
        <v>3183</v>
      </c>
    </row>
    <row r="1612" spans="1:3" ht="13.5">
      <c r="A1612" s="727" t="s">
        <v>67</v>
      </c>
      <c r="B1612" s="726" t="s">
        <v>3185</v>
      </c>
      <c r="C1612" s="726" t="s">
        <v>3184</v>
      </c>
    </row>
    <row r="1613" spans="1:3" ht="13.5">
      <c r="A1613" s="727" t="s">
        <v>67</v>
      </c>
      <c r="B1613" s="726" t="s">
        <v>3187</v>
      </c>
      <c r="C1613" s="726" t="s">
        <v>3186</v>
      </c>
    </row>
    <row r="1614" spans="1:3" ht="13.5">
      <c r="A1614" s="727" t="s">
        <v>67</v>
      </c>
      <c r="B1614" s="726" t="s">
        <v>3189</v>
      </c>
      <c r="C1614" s="726" t="s">
        <v>3188</v>
      </c>
    </row>
    <row r="1615" spans="1:3" ht="13.5">
      <c r="A1615" s="727" t="s">
        <v>67</v>
      </c>
      <c r="B1615" s="726" t="s">
        <v>3191</v>
      </c>
      <c r="C1615" s="726" t="s">
        <v>3190</v>
      </c>
    </row>
    <row r="1616" spans="1:3" ht="13.5">
      <c r="A1616" s="727" t="s">
        <v>67</v>
      </c>
      <c r="B1616" s="726" t="s">
        <v>3193</v>
      </c>
      <c r="C1616" s="726" t="s">
        <v>3192</v>
      </c>
    </row>
    <row r="1617" spans="1:3" ht="13.5">
      <c r="A1617" s="727" t="s">
        <v>67</v>
      </c>
      <c r="B1617" s="726" t="s">
        <v>3195</v>
      </c>
      <c r="C1617" s="726" t="s">
        <v>3194</v>
      </c>
    </row>
    <row r="1618" spans="1:3" ht="13.5">
      <c r="A1618" s="727" t="s">
        <v>67</v>
      </c>
      <c r="B1618" s="726" t="s">
        <v>3197</v>
      </c>
      <c r="C1618" s="726" t="s">
        <v>3196</v>
      </c>
    </row>
    <row r="1619" spans="1:3" ht="13.5">
      <c r="A1619" s="727" t="s">
        <v>67</v>
      </c>
      <c r="B1619" s="726" t="s">
        <v>3199</v>
      </c>
      <c r="C1619" s="726" t="s">
        <v>3198</v>
      </c>
    </row>
    <row r="1620" spans="1:3" ht="13.5">
      <c r="A1620" s="729" t="s">
        <v>4085</v>
      </c>
      <c r="B1620" s="728"/>
      <c r="C1620" s="728" t="s">
        <v>4084</v>
      </c>
    </row>
    <row r="1621" spans="1:3" ht="13.5">
      <c r="A1621" s="727" t="s">
        <v>68</v>
      </c>
      <c r="B1621" s="726" t="s">
        <v>3201</v>
      </c>
      <c r="C1621" s="726" t="s">
        <v>3200</v>
      </c>
    </row>
    <row r="1622" spans="1:3" ht="13.5">
      <c r="A1622" s="727" t="s">
        <v>68</v>
      </c>
      <c r="B1622" s="726" t="s">
        <v>3203</v>
      </c>
      <c r="C1622" s="726" t="s">
        <v>3202</v>
      </c>
    </row>
    <row r="1623" spans="1:3" ht="13.5">
      <c r="A1623" s="727" t="s">
        <v>68</v>
      </c>
      <c r="B1623" s="726" t="s">
        <v>3205</v>
      </c>
      <c r="C1623" s="726" t="s">
        <v>3204</v>
      </c>
    </row>
    <row r="1624" spans="1:3" ht="13.5">
      <c r="A1624" s="727" t="s">
        <v>68</v>
      </c>
      <c r="B1624" s="726" t="s">
        <v>3207</v>
      </c>
      <c r="C1624" s="726" t="s">
        <v>3206</v>
      </c>
    </row>
    <row r="1625" spans="1:3" ht="13.5">
      <c r="A1625" s="727" t="s">
        <v>68</v>
      </c>
      <c r="B1625" s="726" t="s">
        <v>3209</v>
      </c>
      <c r="C1625" s="726" t="s">
        <v>3208</v>
      </c>
    </row>
    <row r="1626" spans="1:3" ht="13.5">
      <c r="A1626" s="727" t="s">
        <v>68</v>
      </c>
      <c r="B1626" s="726" t="s">
        <v>3211</v>
      </c>
      <c r="C1626" s="726" t="s">
        <v>3210</v>
      </c>
    </row>
    <row r="1627" spans="1:3" ht="13.5">
      <c r="A1627" s="727" t="s">
        <v>68</v>
      </c>
      <c r="B1627" s="726" t="s">
        <v>3213</v>
      </c>
      <c r="C1627" s="726" t="s">
        <v>3212</v>
      </c>
    </row>
    <row r="1628" spans="1:3" ht="13.5">
      <c r="A1628" s="727" t="s">
        <v>68</v>
      </c>
      <c r="B1628" s="726" t="s">
        <v>3215</v>
      </c>
      <c r="C1628" s="726" t="s">
        <v>3214</v>
      </c>
    </row>
    <row r="1629" spans="1:3" ht="13.5">
      <c r="A1629" s="727" t="s">
        <v>68</v>
      </c>
      <c r="B1629" s="726" t="s">
        <v>3217</v>
      </c>
      <c r="C1629" s="726" t="s">
        <v>3216</v>
      </c>
    </row>
    <row r="1630" spans="1:3" ht="13.5">
      <c r="A1630" s="727" t="s">
        <v>68</v>
      </c>
      <c r="B1630" s="726" t="s">
        <v>3219</v>
      </c>
      <c r="C1630" s="726" t="s">
        <v>3218</v>
      </c>
    </row>
    <row r="1631" spans="1:3" ht="13.5">
      <c r="A1631" s="727" t="s">
        <v>68</v>
      </c>
      <c r="B1631" s="726" t="s">
        <v>3221</v>
      </c>
      <c r="C1631" s="726" t="s">
        <v>3220</v>
      </c>
    </row>
    <row r="1632" spans="1:3" ht="13.5">
      <c r="A1632" s="727" t="s">
        <v>68</v>
      </c>
      <c r="B1632" s="726" t="s">
        <v>3223</v>
      </c>
      <c r="C1632" s="726" t="s">
        <v>3222</v>
      </c>
    </row>
    <row r="1633" spans="1:3" ht="13.5">
      <c r="A1633" s="727" t="s">
        <v>68</v>
      </c>
      <c r="B1633" s="726" t="s">
        <v>3225</v>
      </c>
      <c r="C1633" s="726" t="s">
        <v>3224</v>
      </c>
    </row>
    <row r="1634" spans="1:3" ht="13.5">
      <c r="A1634" s="727" t="s">
        <v>68</v>
      </c>
      <c r="B1634" s="726" t="s">
        <v>3227</v>
      </c>
      <c r="C1634" s="726" t="s">
        <v>3226</v>
      </c>
    </row>
    <row r="1635" spans="1:3" ht="13.5">
      <c r="A1635" s="727" t="s">
        <v>68</v>
      </c>
      <c r="B1635" s="726" t="s">
        <v>3229</v>
      </c>
      <c r="C1635" s="726" t="s">
        <v>3228</v>
      </c>
    </row>
    <row r="1636" spans="1:3" ht="13.5">
      <c r="A1636" s="727" t="s">
        <v>68</v>
      </c>
      <c r="B1636" s="726" t="s">
        <v>3231</v>
      </c>
      <c r="C1636" s="726" t="s">
        <v>3230</v>
      </c>
    </row>
    <row r="1637" spans="1:3" ht="13.5">
      <c r="A1637" s="727" t="s">
        <v>68</v>
      </c>
      <c r="B1637" s="726" t="s">
        <v>3233</v>
      </c>
      <c r="C1637" s="726" t="s">
        <v>3232</v>
      </c>
    </row>
    <row r="1638" spans="1:3" ht="13.5">
      <c r="A1638" s="727" t="s">
        <v>68</v>
      </c>
      <c r="B1638" s="726" t="s">
        <v>3235</v>
      </c>
      <c r="C1638" s="726" t="s">
        <v>3234</v>
      </c>
    </row>
    <row r="1639" spans="1:3" ht="13.5">
      <c r="A1639" s="727" t="s">
        <v>68</v>
      </c>
      <c r="B1639" s="726" t="s">
        <v>3237</v>
      </c>
      <c r="C1639" s="726" t="s">
        <v>3236</v>
      </c>
    </row>
    <row r="1640" spans="1:3" ht="13.5">
      <c r="A1640" s="727" t="s">
        <v>68</v>
      </c>
      <c r="B1640" s="726" t="s">
        <v>3239</v>
      </c>
      <c r="C1640" s="726" t="s">
        <v>3238</v>
      </c>
    </row>
    <row r="1641" spans="1:3" ht="13.5">
      <c r="A1641" s="729" t="s">
        <v>4083</v>
      </c>
      <c r="B1641" s="728"/>
      <c r="C1641" s="728" t="s">
        <v>4082</v>
      </c>
    </row>
    <row r="1642" spans="1:3" ht="13.5">
      <c r="A1642" s="727" t="s">
        <v>69</v>
      </c>
      <c r="B1642" s="726" t="s">
        <v>3241</v>
      </c>
      <c r="C1642" s="726" t="s">
        <v>3240</v>
      </c>
    </row>
    <row r="1643" spans="1:3" ht="13.5">
      <c r="A1643" s="727" t="s">
        <v>69</v>
      </c>
      <c r="B1643" s="726" t="s">
        <v>3243</v>
      </c>
      <c r="C1643" s="726" t="s">
        <v>3242</v>
      </c>
    </row>
    <row r="1644" spans="1:3" ht="13.5">
      <c r="A1644" s="727" t="s">
        <v>69</v>
      </c>
      <c r="B1644" s="726" t="s">
        <v>3245</v>
      </c>
      <c r="C1644" s="726" t="s">
        <v>3244</v>
      </c>
    </row>
    <row r="1645" spans="1:3" ht="13.5">
      <c r="A1645" s="727" t="s">
        <v>69</v>
      </c>
      <c r="B1645" s="726" t="s">
        <v>3247</v>
      </c>
      <c r="C1645" s="726" t="s">
        <v>3246</v>
      </c>
    </row>
    <row r="1646" spans="1:3" ht="13.5">
      <c r="A1646" s="727" t="s">
        <v>69</v>
      </c>
      <c r="B1646" s="726" t="s">
        <v>3249</v>
      </c>
      <c r="C1646" s="726" t="s">
        <v>3248</v>
      </c>
    </row>
    <row r="1647" spans="1:3" ht="13.5">
      <c r="A1647" s="727" t="s">
        <v>69</v>
      </c>
      <c r="B1647" s="726" t="s">
        <v>3251</v>
      </c>
      <c r="C1647" s="726" t="s">
        <v>3250</v>
      </c>
    </row>
    <row r="1648" spans="1:3" ht="13.5">
      <c r="A1648" s="727" t="s">
        <v>69</v>
      </c>
      <c r="B1648" s="726" t="s">
        <v>3253</v>
      </c>
      <c r="C1648" s="726" t="s">
        <v>3252</v>
      </c>
    </row>
    <row r="1649" spans="1:3" ht="13.5">
      <c r="A1649" s="727" t="s">
        <v>69</v>
      </c>
      <c r="B1649" s="726" t="s">
        <v>3255</v>
      </c>
      <c r="C1649" s="726" t="s">
        <v>3254</v>
      </c>
    </row>
    <row r="1650" spans="1:3" ht="13.5">
      <c r="A1650" s="727" t="s">
        <v>69</v>
      </c>
      <c r="B1650" s="726" t="s">
        <v>3257</v>
      </c>
      <c r="C1650" s="726" t="s">
        <v>3256</v>
      </c>
    </row>
    <row r="1651" spans="1:3" ht="13.5">
      <c r="A1651" s="727" t="s">
        <v>69</v>
      </c>
      <c r="B1651" s="726" t="s">
        <v>3259</v>
      </c>
      <c r="C1651" s="726" t="s">
        <v>3258</v>
      </c>
    </row>
    <row r="1652" spans="1:3" ht="13.5">
      <c r="A1652" s="727" t="s">
        <v>69</v>
      </c>
      <c r="B1652" s="726" t="s">
        <v>3261</v>
      </c>
      <c r="C1652" s="726" t="s">
        <v>3260</v>
      </c>
    </row>
    <row r="1653" spans="1:3" ht="13.5">
      <c r="A1653" s="727" t="s">
        <v>69</v>
      </c>
      <c r="B1653" s="726" t="s">
        <v>3263</v>
      </c>
      <c r="C1653" s="726" t="s">
        <v>3262</v>
      </c>
    </row>
    <row r="1654" spans="1:3" ht="13.5">
      <c r="A1654" s="727" t="s">
        <v>69</v>
      </c>
      <c r="B1654" s="726" t="s">
        <v>3265</v>
      </c>
      <c r="C1654" s="726" t="s">
        <v>3264</v>
      </c>
    </row>
    <row r="1655" spans="1:3" ht="13.5">
      <c r="A1655" s="727" t="s">
        <v>69</v>
      </c>
      <c r="B1655" s="726" t="s">
        <v>3267</v>
      </c>
      <c r="C1655" s="726" t="s">
        <v>3266</v>
      </c>
    </row>
    <row r="1656" spans="1:3" ht="13.5">
      <c r="A1656" s="727" t="s">
        <v>69</v>
      </c>
      <c r="B1656" s="726" t="s">
        <v>3269</v>
      </c>
      <c r="C1656" s="726" t="s">
        <v>3268</v>
      </c>
    </row>
    <row r="1657" spans="1:3" ht="13.5">
      <c r="A1657" s="727" t="s">
        <v>69</v>
      </c>
      <c r="B1657" s="726" t="s">
        <v>3271</v>
      </c>
      <c r="C1657" s="726" t="s">
        <v>3270</v>
      </c>
    </row>
    <row r="1658" spans="1:3" ht="13.5">
      <c r="A1658" s="727" t="s">
        <v>69</v>
      </c>
      <c r="B1658" s="726" t="s">
        <v>3273</v>
      </c>
      <c r="C1658" s="726" t="s">
        <v>3272</v>
      </c>
    </row>
    <row r="1659" spans="1:3" ht="13.5">
      <c r="A1659" s="727" t="s">
        <v>69</v>
      </c>
      <c r="B1659" s="726" t="s">
        <v>3275</v>
      </c>
      <c r="C1659" s="726" t="s">
        <v>3274</v>
      </c>
    </row>
    <row r="1660" spans="1:3" ht="13.5">
      <c r="A1660" s="727" t="s">
        <v>69</v>
      </c>
      <c r="B1660" s="726" t="s">
        <v>3277</v>
      </c>
      <c r="C1660" s="726" t="s">
        <v>3276</v>
      </c>
    </row>
    <row r="1661" spans="1:3" ht="13.5">
      <c r="A1661" s="727" t="s">
        <v>69</v>
      </c>
      <c r="B1661" s="726" t="s">
        <v>3279</v>
      </c>
      <c r="C1661" s="726" t="s">
        <v>3278</v>
      </c>
    </row>
    <row r="1662" spans="1:3" ht="13.5">
      <c r="A1662" s="727" t="s">
        <v>69</v>
      </c>
      <c r="B1662" s="726" t="s">
        <v>3281</v>
      </c>
      <c r="C1662" s="726" t="s">
        <v>3280</v>
      </c>
    </row>
    <row r="1663" spans="1:3" ht="13.5">
      <c r="A1663" s="727" t="s">
        <v>69</v>
      </c>
      <c r="B1663" s="726" t="s">
        <v>3283</v>
      </c>
      <c r="C1663" s="726" t="s">
        <v>3282</v>
      </c>
    </row>
    <row r="1664" spans="1:3" ht="13.5">
      <c r="A1664" s="727" t="s">
        <v>69</v>
      </c>
      <c r="B1664" s="726" t="s">
        <v>3285</v>
      </c>
      <c r="C1664" s="726" t="s">
        <v>3284</v>
      </c>
    </row>
    <row r="1665" spans="1:3" ht="13.5">
      <c r="A1665" s="729" t="s">
        <v>4081</v>
      </c>
      <c r="B1665" s="728"/>
      <c r="C1665" s="728" t="s">
        <v>4080</v>
      </c>
    </row>
    <row r="1666" spans="1:3" ht="13.5">
      <c r="A1666" s="727" t="s">
        <v>70</v>
      </c>
      <c r="B1666" s="726" t="s">
        <v>3287</v>
      </c>
      <c r="C1666" s="726" t="s">
        <v>3286</v>
      </c>
    </row>
    <row r="1667" spans="1:3" ht="13.5">
      <c r="A1667" s="727" t="s">
        <v>70</v>
      </c>
      <c r="B1667" s="726" t="s">
        <v>3289</v>
      </c>
      <c r="C1667" s="726" t="s">
        <v>3288</v>
      </c>
    </row>
    <row r="1668" spans="1:3" ht="13.5">
      <c r="A1668" s="727" t="s">
        <v>70</v>
      </c>
      <c r="B1668" s="726" t="s">
        <v>3291</v>
      </c>
      <c r="C1668" s="726" t="s">
        <v>3290</v>
      </c>
    </row>
    <row r="1669" spans="1:3" ht="13.5">
      <c r="A1669" s="727" t="s">
        <v>70</v>
      </c>
      <c r="B1669" s="726" t="s">
        <v>3293</v>
      </c>
      <c r="C1669" s="726" t="s">
        <v>3292</v>
      </c>
    </row>
    <row r="1670" spans="1:3" ht="13.5">
      <c r="A1670" s="727" t="s">
        <v>70</v>
      </c>
      <c r="B1670" s="726" t="s">
        <v>3295</v>
      </c>
      <c r="C1670" s="726" t="s">
        <v>3294</v>
      </c>
    </row>
    <row r="1671" spans="1:3" ht="13.5">
      <c r="A1671" s="727" t="s">
        <v>70</v>
      </c>
      <c r="B1671" s="726" t="s">
        <v>3297</v>
      </c>
      <c r="C1671" s="726" t="s">
        <v>3296</v>
      </c>
    </row>
    <row r="1672" spans="1:3" ht="13.5">
      <c r="A1672" s="727" t="s">
        <v>70</v>
      </c>
      <c r="B1672" s="726" t="s">
        <v>3299</v>
      </c>
      <c r="C1672" s="726" t="s">
        <v>3298</v>
      </c>
    </row>
    <row r="1673" spans="1:3" ht="13.5">
      <c r="A1673" s="727" t="s">
        <v>70</v>
      </c>
      <c r="B1673" s="726" t="s">
        <v>3301</v>
      </c>
      <c r="C1673" s="726" t="s">
        <v>3300</v>
      </c>
    </row>
    <row r="1674" spans="1:3" ht="13.5">
      <c r="A1674" s="727" t="s">
        <v>70</v>
      </c>
      <c r="B1674" s="726" t="s">
        <v>3303</v>
      </c>
      <c r="C1674" s="726" t="s">
        <v>3302</v>
      </c>
    </row>
    <row r="1675" spans="1:3" ht="13.5">
      <c r="A1675" s="727" t="s">
        <v>70</v>
      </c>
      <c r="B1675" s="726" t="s">
        <v>3305</v>
      </c>
      <c r="C1675" s="726" t="s">
        <v>3304</v>
      </c>
    </row>
    <row r="1676" spans="1:3" ht="13.5">
      <c r="A1676" s="727" t="s">
        <v>70</v>
      </c>
      <c r="B1676" s="726" t="s">
        <v>3307</v>
      </c>
      <c r="C1676" s="726" t="s">
        <v>3306</v>
      </c>
    </row>
    <row r="1677" spans="1:3" ht="13.5">
      <c r="A1677" s="727" t="s">
        <v>70</v>
      </c>
      <c r="B1677" s="726" t="s">
        <v>3309</v>
      </c>
      <c r="C1677" s="726" t="s">
        <v>3308</v>
      </c>
    </row>
    <row r="1678" spans="1:3" ht="13.5">
      <c r="A1678" s="727" t="s">
        <v>70</v>
      </c>
      <c r="B1678" s="726" t="s">
        <v>3311</v>
      </c>
      <c r="C1678" s="726" t="s">
        <v>3310</v>
      </c>
    </row>
    <row r="1679" spans="1:3" ht="13.5">
      <c r="A1679" s="727" t="s">
        <v>70</v>
      </c>
      <c r="B1679" s="726" t="s">
        <v>3313</v>
      </c>
      <c r="C1679" s="726" t="s">
        <v>3312</v>
      </c>
    </row>
    <row r="1680" spans="1:3" ht="13.5">
      <c r="A1680" s="727" t="s">
        <v>70</v>
      </c>
      <c r="B1680" s="726" t="s">
        <v>3315</v>
      </c>
      <c r="C1680" s="726" t="s">
        <v>3314</v>
      </c>
    </row>
    <row r="1681" spans="1:3" ht="13.5">
      <c r="A1681" s="727" t="s">
        <v>70</v>
      </c>
      <c r="B1681" s="726" t="s">
        <v>650</v>
      </c>
      <c r="C1681" s="726" t="s">
        <v>3316</v>
      </c>
    </row>
    <row r="1682" spans="1:3" ht="13.5">
      <c r="A1682" s="727" t="s">
        <v>70</v>
      </c>
      <c r="B1682" s="726" t="s">
        <v>3318</v>
      </c>
      <c r="C1682" s="726" t="s">
        <v>3317</v>
      </c>
    </row>
    <row r="1683" spans="1:3" ht="13.5">
      <c r="A1683" s="727" t="s">
        <v>70</v>
      </c>
      <c r="B1683" s="726" t="s">
        <v>3320</v>
      </c>
      <c r="C1683" s="726" t="s">
        <v>3319</v>
      </c>
    </row>
    <row r="1684" spans="1:3" ht="13.5">
      <c r="A1684" s="727" t="s">
        <v>70</v>
      </c>
      <c r="B1684" s="726" t="s">
        <v>3322</v>
      </c>
      <c r="C1684" s="726" t="s">
        <v>3321</v>
      </c>
    </row>
    <row r="1685" spans="1:3" ht="13.5">
      <c r="A1685" s="727" t="s">
        <v>70</v>
      </c>
      <c r="B1685" s="726" t="s">
        <v>3324</v>
      </c>
      <c r="C1685" s="726" t="s">
        <v>3323</v>
      </c>
    </row>
    <row r="1686" spans="1:3" ht="13.5">
      <c r="A1686" s="727" t="s">
        <v>70</v>
      </c>
      <c r="B1686" s="726" t="s">
        <v>3326</v>
      </c>
      <c r="C1686" s="726" t="s">
        <v>3325</v>
      </c>
    </row>
    <row r="1687" spans="1:3" ht="13.5">
      <c r="A1687" s="727" t="s">
        <v>70</v>
      </c>
      <c r="B1687" s="726" t="s">
        <v>3328</v>
      </c>
      <c r="C1687" s="726" t="s">
        <v>3327</v>
      </c>
    </row>
    <row r="1688" spans="1:3" ht="13.5">
      <c r="A1688" s="727" t="s">
        <v>70</v>
      </c>
      <c r="B1688" s="726" t="s">
        <v>3330</v>
      </c>
      <c r="C1688" s="726" t="s">
        <v>3329</v>
      </c>
    </row>
    <row r="1689" spans="1:3" ht="13.5">
      <c r="A1689" s="727" t="s">
        <v>70</v>
      </c>
      <c r="B1689" s="726" t="s">
        <v>3332</v>
      </c>
      <c r="C1689" s="726" t="s">
        <v>3331</v>
      </c>
    </row>
    <row r="1690" spans="1:3" ht="13.5">
      <c r="A1690" s="727" t="s">
        <v>70</v>
      </c>
      <c r="B1690" s="726" t="s">
        <v>766</v>
      </c>
      <c r="C1690" s="726" t="s">
        <v>3333</v>
      </c>
    </row>
    <row r="1691" spans="1:3" ht="13.5">
      <c r="A1691" s="727" t="s">
        <v>70</v>
      </c>
      <c r="B1691" s="726" t="s">
        <v>3335</v>
      </c>
      <c r="C1691" s="726" t="s">
        <v>3334</v>
      </c>
    </row>
    <row r="1692" spans="1:3" ht="13.5">
      <c r="A1692" s="727" t="s">
        <v>70</v>
      </c>
      <c r="B1692" s="726" t="s">
        <v>1854</v>
      </c>
      <c r="C1692" s="726" t="s">
        <v>3336</v>
      </c>
    </row>
    <row r="1693" spans="1:3" ht="13.5">
      <c r="A1693" s="727" t="s">
        <v>70</v>
      </c>
      <c r="B1693" s="726" t="s">
        <v>3338</v>
      </c>
      <c r="C1693" s="726" t="s">
        <v>3337</v>
      </c>
    </row>
    <row r="1694" spans="1:3" ht="13.5">
      <c r="A1694" s="727" t="s">
        <v>70</v>
      </c>
      <c r="B1694" s="726" t="s">
        <v>3340</v>
      </c>
      <c r="C1694" s="726" t="s">
        <v>3339</v>
      </c>
    </row>
    <row r="1695" spans="1:3" ht="13.5">
      <c r="A1695" s="727" t="s">
        <v>70</v>
      </c>
      <c r="B1695" s="726" t="s">
        <v>3342</v>
      </c>
      <c r="C1695" s="726" t="s">
        <v>3341</v>
      </c>
    </row>
    <row r="1696" spans="1:3" ht="13.5">
      <c r="A1696" s="727" t="s">
        <v>70</v>
      </c>
      <c r="B1696" s="726" t="s">
        <v>3344</v>
      </c>
      <c r="C1696" s="726" t="s">
        <v>3343</v>
      </c>
    </row>
    <row r="1697" spans="1:3" ht="13.5">
      <c r="A1697" s="727" t="s">
        <v>70</v>
      </c>
      <c r="B1697" s="726" t="s">
        <v>3346</v>
      </c>
      <c r="C1697" s="726" t="s">
        <v>3345</v>
      </c>
    </row>
    <row r="1698" spans="1:3" ht="13.5">
      <c r="A1698" s="727" t="s">
        <v>70</v>
      </c>
      <c r="B1698" s="726" t="s">
        <v>3348</v>
      </c>
      <c r="C1698" s="726" t="s">
        <v>3347</v>
      </c>
    </row>
    <row r="1699" spans="1:3" ht="13.5">
      <c r="A1699" s="727" t="s">
        <v>70</v>
      </c>
      <c r="B1699" s="726" t="s">
        <v>3350</v>
      </c>
      <c r="C1699" s="726" t="s">
        <v>3349</v>
      </c>
    </row>
    <row r="1700" spans="1:3" ht="13.5">
      <c r="A1700" s="727" t="s">
        <v>70</v>
      </c>
      <c r="B1700" s="726" t="s">
        <v>3352</v>
      </c>
      <c r="C1700" s="726" t="s">
        <v>3351</v>
      </c>
    </row>
    <row r="1701" spans="1:3" ht="13.5">
      <c r="A1701" s="727" t="s">
        <v>70</v>
      </c>
      <c r="B1701" s="726" t="s">
        <v>3354</v>
      </c>
      <c r="C1701" s="726" t="s">
        <v>3353</v>
      </c>
    </row>
    <row r="1702" spans="1:3" ht="13.5">
      <c r="A1702" s="727" t="s">
        <v>70</v>
      </c>
      <c r="B1702" s="726" t="s">
        <v>3356</v>
      </c>
      <c r="C1702" s="726" t="s">
        <v>3355</v>
      </c>
    </row>
    <row r="1703" spans="1:3" ht="13.5">
      <c r="A1703" s="727" t="s">
        <v>70</v>
      </c>
      <c r="B1703" s="726" t="s">
        <v>3358</v>
      </c>
      <c r="C1703" s="726" t="s">
        <v>3357</v>
      </c>
    </row>
    <row r="1704" spans="1:3" ht="13.5">
      <c r="A1704" s="727" t="s">
        <v>70</v>
      </c>
      <c r="B1704" s="726" t="s">
        <v>3360</v>
      </c>
      <c r="C1704" s="726" t="s">
        <v>3359</v>
      </c>
    </row>
    <row r="1705" spans="1:3" ht="13.5">
      <c r="A1705" s="727" t="s">
        <v>70</v>
      </c>
      <c r="B1705" s="726" t="s">
        <v>3362</v>
      </c>
      <c r="C1705" s="726" t="s">
        <v>3361</v>
      </c>
    </row>
    <row r="1706" spans="1:3" ht="13.5">
      <c r="A1706" s="727" t="s">
        <v>70</v>
      </c>
      <c r="B1706" s="726" t="s">
        <v>3364</v>
      </c>
      <c r="C1706" s="726" t="s">
        <v>3363</v>
      </c>
    </row>
    <row r="1707" spans="1:3" ht="13.5">
      <c r="A1707" s="727" t="s">
        <v>70</v>
      </c>
      <c r="B1707" s="726" t="s">
        <v>3366</v>
      </c>
      <c r="C1707" s="726" t="s">
        <v>3365</v>
      </c>
    </row>
    <row r="1708" spans="1:3" ht="13.5">
      <c r="A1708" s="727" t="s">
        <v>70</v>
      </c>
      <c r="B1708" s="726" t="s">
        <v>3368</v>
      </c>
      <c r="C1708" s="726" t="s">
        <v>3367</v>
      </c>
    </row>
    <row r="1709" spans="1:3" ht="13.5">
      <c r="A1709" s="727" t="s">
        <v>70</v>
      </c>
      <c r="B1709" s="726" t="s">
        <v>3370</v>
      </c>
      <c r="C1709" s="726" t="s">
        <v>3369</v>
      </c>
    </row>
    <row r="1710" spans="1:3" ht="13.5">
      <c r="A1710" s="727" t="s">
        <v>70</v>
      </c>
      <c r="B1710" s="726" t="s">
        <v>3372</v>
      </c>
      <c r="C1710" s="726" t="s">
        <v>3371</v>
      </c>
    </row>
    <row r="1711" spans="1:3" ht="13.5">
      <c r="A1711" s="727" t="s">
        <v>70</v>
      </c>
      <c r="B1711" s="726" t="s">
        <v>3374</v>
      </c>
      <c r="C1711" s="726" t="s">
        <v>3373</v>
      </c>
    </row>
    <row r="1712" spans="1:3" ht="13.5">
      <c r="A1712" s="727" t="s">
        <v>70</v>
      </c>
      <c r="B1712" s="726" t="s">
        <v>3376</v>
      </c>
      <c r="C1712" s="726" t="s">
        <v>3375</v>
      </c>
    </row>
    <row r="1713" spans="1:3" ht="13.5">
      <c r="A1713" s="729" t="s">
        <v>4079</v>
      </c>
      <c r="B1713" s="728"/>
      <c r="C1713" s="728" t="s">
        <v>4078</v>
      </c>
    </row>
    <row r="1714" spans="1:3" ht="13.5">
      <c r="A1714" s="727" t="s">
        <v>71</v>
      </c>
      <c r="B1714" s="726" t="s">
        <v>3378</v>
      </c>
      <c r="C1714" s="726" t="s">
        <v>3377</v>
      </c>
    </row>
    <row r="1715" spans="1:3" ht="13.5">
      <c r="A1715" s="727" t="s">
        <v>71</v>
      </c>
      <c r="B1715" s="726" t="s">
        <v>3380</v>
      </c>
      <c r="C1715" s="726" t="s">
        <v>3379</v>
      </c>
    </row>
    <row r="1716" spans="1:3" ht="13.5">
      <c r="A1716" s="727" t="s">
        <v>71</v>
      </c>
      <c r="B1716" s="726" t="s">
        <v>3382</v>
      </c>
      <c r="C1716" s="726" t="s">
        <v>3381</v>
      </c>
    </row>
    <row r="1717" spans="1:3" ht="13.5">
      <c r="A1717" s="727" t="s">
        <v>71</v>
      </c>
      <c r="B1717" s="726" t="s">
        <v>3384</v>
      </c>
      <c r="C1717" s="726" t="s">
        <v>3383</v>
      </c>
    </row>
    <row r="1718" spans="1:3" ht="13.5">
      <c r="A1718" s="727" t="s">
        <v>71</v>
      </c>
      <c r="B1718" s="726" t="s">
        <v>3386</v>
      </c>
      <c r="C1718" s="726" t="s">
        <v>3385</v>
      </c>
    </row>
    <row r="1719" spans="1:3" ht="13.5">
      <c r="A1719" s="727" t="s">
        <v>71</v>
      </c>
      <c r="B1719" s="726" t="s">
        <v>3388</v>
      </c>
      <c r="C1719" s="726" t="s">
        <v>3387</v>
      </c>
    </row>
    <row r="1720" spans="1:3" ht="13.5">
      <c r="A1720" s="727" t="s">
        <v>71</v>
      </c>
      <c r="B1720" s="726" t="s">
        <v>3390</v>
      </c>
      <c r="C1720" s="726" t="s">
        <v>3389</v>
      </c>
    </row>
    <row r="1721" spans="1:3" ht="13.5">
      <c r="A1721" s="727" t="s">
        <v>71</v>
      </c>
      <c r="B1721" s="726" t="s">
        <v>3392</v>
      </c>
      <c r="C1721" s="726" t="s">
        <v>3391</v>
      </c>
    </row>
    <row r="1722" spans="1:3" ht="13.5">
      <c r="A1722" s="727" t="s">
        <v>71</v>
      </c>
      <c r="B1722" s="726" t="s">
        <v>3394</v>
      </c>
      <c r="C1722" s="726" t="s">
        <v>3393</v>
      </c>
    </row>
    <row r="1723" spans="1:3" ht="13.5">
      <c r="A1723" s="727" t="s">
        <v>71</v>
      </c>
      <c r="B1723" s="726" t="s">
        <v>3396</v>
      </c>
      <c r="C1723" s="726" t="s">
        <v>3395</v>
      </c>
    </row>
    <row r="1724" spans="1:3" ht="13.5">
      <c r="A1724" s="727" t="s">
        <v>71</v>
      </c>
      <c r="B1724" s="726" t="s">
        <v>3398</v>
      </c>
      <c r="C1724" s="726" t="s">
        <v>3397</v>
      </c>
    </row>
    <row r="1725" spans="1:3" ht="13.5">
      <c r="A1725" s="727" t="s">
        <v>71</v>
      </c>
      <c r="B1725" s="726" t="s">
        <v>3400</v>
      </c>
      <c r="C1725" s="726" t="s">
        <v>3399</v>
      </c>
    </row>
    <row r="1726" spans="1:3" ht="13.5">
      <c r="A1726" s="727" t="s">
        <v>71</v>
      </c>
      <c r="B1726" s="726" t="s">
        <v>3402</v>
      </c>
      <c r="C1726" s="726" t="s">
        <v>3401</v>
      </c>
    </row>
    <row r="1727" spans="1:3" ht="13.5">
      <c r="A1727" s="727" t="s">
        <v>71</v>
      </c>
      <c r="B1727" s="726" t="s">
        <v>3404</v>
      </c>
      <c r="C1727" s="726" t="s">
        <v>3403</v>
      </c>
    </row>
    <row r="1728" spans="1:3" ht="13.5">
      <c r="A1728" s="727" t="s">
        <v>71</v>
      </c>
      <c r="B1728" s="726" t="s">
        <v>3406</v>
      </c>
      <c r="C1728" s="726" t="s">
        <v>3405</v>
      </c>
    </row>
    <row r="1729" spans="1:3" ht="13.5">
      <c r="A1729" s="727" t="s">
        <v>71</v>
      </c>
      <c r="B1729" s="726" t="s">
        <v>3408</v>
      </c>
      <c r="C1729" s="726" t="s">
        <v>3407</v>
      </c>
    </row>
    <row r="1730" spans="1:3" ht="13.5">
      <c r="A1730" s="727" t="s">
        <v>71</v>
      </c>
      <c r="B1730" s="726" t="s">
        <v>3410</v>
      </c>
      <c r="C1730" s="726" t="s">
        <v>3409</v>
      </c>
    </row>
    <row r="1731" spans="1:3" ht="13.5">
      <c r="A1731" s="727" t="s">
        <v>71</v>
      </c>
      <c r="B1731" s="726" t="s">
        <v>3412</v>
      </c>
      <c r="C1731" s="726" t="s">
        <v>3411</v>
      </c>
    </row>
    <row r="1732" spans="1:3" ht="13.5">
      <c r="A1732" s="729" t="s">
        <v>4077</v>
      </c>
      <c r="B1732" s="728"/>
      <c r="C1732" s="728" t="s">
        <v>4076</v>
      </c>
    </row>
    <row r="1733" spans="1:3" ht="13.5">
      <c r="A1733" s="727" t="s">
        <v>72</v>
      </c>
      <c r="B1733" s="726" t="s">
        <v>3414</v>
      </c>
      <c r="C1733" s="726" t="s">
        <v>3413</v>
      </c>
    </row>
    <row r="1734" spans="1:3" ht="13.5">
      <c r="A1734" s="727" t="s">
        <v>72</v>
      </c>
      <c r="B1734" s="726" t="s">
        <v>3416</v>
      </c>
      <c r="C1734" s="726" t="s">
        <v>3415</v>
      </c>
    </row>
    <row r="1735" spans="1:3" ht="13.5">
      <c r="A1735" s="727" t="s">
        <v>72</v>
      </c>
      <c r="B1735" s="726" t="s">
        <v>3418</v>
      </c>
      <c r="C1735" s="726" t="s">
        <v>3417</v>
      </c>
    </row>
    <row r="1736" spans="1:3" ht="13.5">
      <c r="A1736" s="727" t="s">
        <v>72</v>
      </c>
      <c r="B1736" s="726" t="s">
        <v>3420</v>
      </c>
      <c r="C1736" s="726" t="s">
        <v>3419</v>
      </c>
    </row>
    <row r="1737" spans="1:3" ht="13.5">
      <c r="A1737" s="727" t="s">
        <v>72</v>
      </c>
      <c r="B1737" s="726" t="s">
        <v>3422</v>
      </c>
      <c r="C1737" s="726" t="s">
        <v>3421</v>
      </c>
    </row>
    <row r="1738" spans="1:3" ht="13.5">
      <c r="A1738" s="727" t="s">
        <v>72</v>
      </c>
      <c r="B1738" s="726" t="s">
        <v>3424</v>
      </c>
      <c r="C1738" s="726" t="s">
        <v>3423</v>
      </c>
    </row>
    <row r="1739" spans="1:3" ht="13.5">
      <c r="A1739" s="727" t="s">
        <v>72</v>
      </c>
      <c r="B1739" s="726" t="s">
        <v>3426</v>
      </c>
      <c r="C1739" s="726" t="s">
        <v>3425</v>
      </c>
    </row>
    <row r="1740" spans="1:3" ht="13.5">
      <c r="A1740" s="727" t="s">
        <v>72</v>
      </c>
      <c r="B1740" s="726" t="s">
        <v>3428</v>
      </c>
      <c r="C1740" s="726" t="s">
        <v>3427</v>
      </c>
    </row>
    <row r="1741" spans="1:3" ht="13.5">
      <c r="A1741" s="727" t="s">
        <v>72</v>
      </c>
      <c r="B1741" s="726" t="s">
        <v>3430</v>
      </c>
      <c r="C1741" s="726" t="s">
        <v>3429</v>
      </c>
    </row>
    <row r="1742" spans="1:3" ht="13.5">
      <c r="A1742" s="727" t="s">
        <v>72</v>
      </c>
      <c r="B1742" s="726" t="s">
        <v>3432</v>
      </c>
      <c r="C1742" s="726" t="s">
        <v>3431</v>
      </c>
    </row>
    <row r="1743" spans="1:3" ht="13.5">
      <c r="A1743" s="727" t="s">
        <v>72</v>
      </c>
      <c r="B1743" s="726" t="s">
        <v>3434</v>
      </c>
      <c r="C1743" s="726" t="s">
        <v>3433</v>
      </c>
    </row>
    <row r="1744" spans="1:3" ht="13.5">
      <c r="A1744" s="727" t="s">
        <v>72</v>
      </c>
      <c r="B1744" s="726" t="s">
        <v>3436</v>
      </c>
      <c r="C1744" s="726" t="s">
        <v>3435</v>
      </c>
    </row>
    <row r="1745" spans="1:3" ht="13.5">
      <c r="A1745" s="727" t="s">
        <v>72</v>
      </c>
      <c r="B1745" s="726" t="s">
        <v>3438</v>
      </c>
      <c r="C1745" s="726" t="s">
        <v>3437</v>
      </c>
    </row>
    <row r="1746" spans="1:3" ht="13.5">
      <c r="A1746" s="727" t="s">
        <v>72</v>
      </c>
      <c r="B1746" s="726" t="s">
        <v>3440</v>
      </c>
      <c r="C1746" s="726" t="s">
        <v>3439</v>
      </c>
    </row>
    <row r="1747" spans="1:3" ht="13.5">
      <c r="A1747" s="727" t="s">
        <v>72</v>
      </c>
      <c r="B1747" s="726" t="s">
        <v>3442</v>
      </c>
      <c r="C1747" s="726" t="s">
        <v>3441</v>
      </c>
    </row>
    <row r="1748" spans="1:3" ht="13.5">
      <c r="A1748" s="727" t="s">
        <v>72</v>
      </c>
      <c r="B1748" s="726" t="s">
        <v>3444</v>
      </c>
      <c r="C1748" s="726" t="s">
        <v>3443</v>
      </c>
    </row>
    <row r="1749" spans="1:3" ht="13.5">
      <c r="A1749" s="727" t="s">
        <v>72</v>
      </c>
      <c r="B1749" s="726" t="s">
        <v>3446</v>
      </c>
      <c r="C1749" s="726" t="s">
        <v>3445</v>
      </c>
    </row>
    <row r="1750" spans="1:3" ht="13.5">
      <c r="A1750" s="727" t="s">
        <v>72</v>
      </c>
      <c r="B1750" s="726" t="s">
        <v>3448</v>
      </c>
      <c r="C1750" s="726" t="s">
        <v>3447</v>
      </c>
    </row>
    <row r="1751" spans="1:3" ht="13.5">
      <c r="A1751" s="727" t="s">
        <v>72</v>
      </c>
      <c r="B1751" s="726" t="s">
        <v>3450</v>
      </c>
      <c r="C1751" s="726" t="s">
        <v>3449</v>
      </c>
    </row>
    <row r="1752" spans="1:3" ht="13.5">
      <c r="A1752" s="727" t="s">
        <v>72</v>
      </c>
      <c r="B1752" s="726" t="s">
        <v>3452</v>
      </c>
      <c r="C1752" s="726" t="s">
        <v>3451</v>
      </c>
    </row>
    <row r="1753" spans="1:3" ht="13.5">
      <c r="A1753" s="727" t="s">
        <v>72</v>
      </c>
      <c r="B1753" s="726" t="s">
        <v>3454</v>
      </c>
      <c r="C1753" s="726" t="s">
        <v>3453</v>
      </c>
    </row>
    <row r="1754" spans="1:3" ht="13.5">
      <c r="A1754" s="727" t="s">
        <v>72</v>
      </c>
      <c r="B1754" s="726" t="s">
        <v>3456</v>
      </c>
      <c r="C1754" s="726" t="s">
        <v>3455</v>
      </c>
    </row>
    <row r="1755" spans="1:3" ht="13.5">
      <c r="A1755" s="727" t="s">
        <v>72</v>
      </c>
      <c r="B1755" s="726" t="s">
        <v>3458</v>
      </c>
      <c r="C1755" s="726" t="s">
        <v>3457</v>
      </c>
    </row>
    <row r="1756" spans="1:3" ht="13.5">
      <c r="A1756" s="727" t="s">
        <v>72</v>
      </c>
      <c r="B1756" s="726" t="s">
        <v>3460</v>
      </c>
      <c r="C1756" s="726" t="s">
        <v>3459</v>
      </c>
    </row>
    <row r="1757" spans="1:3" ht="13.5">
      <c r="A1757" s="727" t="s">
        <v>72</v>
      </c>
      <c r="B1757" s="726" t="s">
        <v>702</v>
      </c>
      <c r="C1757" s="726" t="s">
        <v>3461</v>
      </c>
    </row>
    <row r="1758" spans="1:3" ht="13.5">
      <c r="A1758" s="727" t="s">
        <v>72</v>
      </c>
      <c r="B1758" s="726" t="s">
        <v>3463</v>
      </c>
      <c r="C1758" s="726" t="s">
        <v>3462</v>
      </c>
    </row>
    <row r="1759" spans="1:3" ht="13.5">
      <c r="A1759" s="727" t="s">
        <v>72</v>
      </c>
      <c r="B1759" s="726" t="s">
        <v>3465</v>
      </c>
      <c r="C1759" s="726" t="s">
        <v>3464</v>
      </c>
    </row>
    <row r="1760" spans="1:3" ht="13.5">
      <c r="A1760" s="727" t="s">
        <v>72</v>
      </c>
      <c r="B1760" s="726" t="s">
        <v>3467</v>
      </c>
      <c r="C1760" s="726" t="s">
        <v>3466</v>
      </c>
    </row>
    <row r="1761" spans="1:3" ht="13.5">
      <c r="A1761" s="729" t="s">
        <v>4072</v>
      </c>
      <c r="B1761" s="728"/>
      <c r="C1761" s="728" t="s">
        <v>4075</v>
      </c>
    </row>
    <row r="1762" spans="1:3" ht="13.5">
      <c r="A1762" s="727" t="s">
        <v>73</v>
      </c>
      <c r="B1762" s="726" t="s">
        <v>3469</v>
      </c>
      <c r="C1762" s="726" t="s">
        <v>3468</v>
      </c>
    </row>
    <row r="1763" spans="1:3" ht="13.5">
      <c r="A1763" s="727" t="s">
        <v>73</v>
      </c>
      <c r="B1763" s="726" t="s">
        <v>3471</v>
      </c>
      <c r="C1763" s="726" t="s">
        <v>3470</v>
      </c>
    </row>
    <row r="1764" spans="1:3" ht="13.5">
      <c r="A1764" s="727" t="s">
        <v>73</v>
      </c>
      <c r="B1764" s="726" t="s">
        <v>3473</v>
      </c>
      <c r="C1764" s="726" t="s">
        <v>3472</v>
      </c>
    </row>
    <row r="1765" spans="1:3" ht="13.5">
      <c r="A1765" s="727" t="s">
        <v>73</v>
      </c>
      <c r="B1765" s="726" t="s">
        <v>3475</v>
      </c>
      <c r="C1765" s="726" t="s">
        <v>3474</v>
      </c>
    </row>
    <row r="1766" spans="1:3" ht="13.5">
      <c r="A1766" s="727" t="s">
        <v>73</v>
      </c>
      <c r="B1766" s="726" t="s">
        <v>3477</v>
      </c>
      <c r="C1766" s="726" t="s">
        <v>3476</v>
      </c>
    </row>
    <row r="1767" spans="1:3" ht="13.5">
      <c r="A1767" s="727" t="s">
        <v>73</v>
      </c>
      <c r="B1767" s="726" t="s">
        <v>3479</v>
      </c>
      <c r="C1767" s="726" t="s">
        <v>3478</v>
      </c>
    </row>
    <row r="1768" spans="1:3" ht="13.5">
      <c r="A1768" s="727" t="s">
        <v>73</v>
      </c>
      <c r="B1768" s="726" t="s">
        <v>3481</v>
      </c>
      <c r="C1768" s="726" t="s">
        <v>3480</v>
      </c>
    </row>
    <row r="1769" spans="1:3" ht="13.5">
      <c r="A1769" s="727" t="s">
        <v>73</v>
      </c>
      <c r="B1769" s="726" t="s">
        <v>3483</v>
      </c>
      <c r="C1769" s="726" t="s">
        <v>3482</v>
      </c>
    </row>
    <row r="1770" spans="1:3" ht="13.5">
      <c r="A1770" s="727" t="s">
        <v>73</v>
      </c>
      <c r="B1770" s="726" t="s">
        <v>3485</v>
      </c>
      <c r="C1770" s="726" t="s">
        <v>3484</v>
      </c>
    </row>
    <row r="1771" spans="1:3" ht="13.5">
      <c r="A1771" s="727" t="s">
        <v>73</v>
      </c>
      <c r="B1771" s="726" t="s">
        <v>3487</v>
      </c>
      <c r="C1771" s="726" t="s">
        <v>3486</v>
      </c>
    </row>
    <row r="1772" spans="1:3" ht="13.5">
      <c r="A1772" s="727" t="s">
        <v>73</v>
      </c>
      <c r="B1772" s="726" t="s">
        <v>3489</v>
      </c>
      <c r="C1772" s="726" t="s">
        <v>3488</v>
      </c>
    </row>
    <row r="1773" spans="1:3" ht="13.5">
      <c r="A1773" s="727" t="s">
        <v>73</v>
      </c>
      <c r="B1773" s="726" t="s">
        <v>3491</v>
      </c>
      <c r="C1773" s="726" t="s">
        <v>3490</v>
      </c>
    </row>
    <row r="1774" spans="1:3" ht="13.5">
      <c r="A1774" s="727" t="s">
        <v>73</v>
      </c>
      <c r="B1774" s="726" t="s">
        <v>3493</v>
      </c>
      <c r="C1774" s="726" t="s">
        <v>3492</v>
      </c>
    </row>
    <row r="1775" spans="1:3" ht="13.5">
      <c r="A1775" s="727" t="s">
        <v>73</v>
      </c>
      <c r="B1775" s="726" t="s">
        <v>3495</v>
      </c>
      <c r="C1775" s="726" t="s">
        <v>3494</v>
      </c>
    </row>
    <row r="1776" spans="1:3" ht="13.5">
      <c r="A1776" s="727" t="s">
        <v>73</v>
      </c>
      <c r="B1776" s="726" t="s">
        <v>3497</v>
      </c>
      <c r="C1776" s="726" t="s">
        <v>3496</v>
      </c>
    </row>
    <row r="1777" spans="1:3" ht="13.5">
      <c r="A1777" s="727" t="s">
        <v>73</v>
      </c>
      <c r="B1777" s="726" t="s">
        <v>3499</v>
      </c>
      <c r="C1777" s="726" t="s">
        <v>3498</v>
      </c>
    </row>
    <row r="1778" spans="1:3" ht="13.5">
      <c r="A1778" s="727" t="s">
        <v>73</v>
      </c>
      <c r="B1778" s="726" t="s">
        <v>4074</v>
      </c>
      <c r="C1778" s="726" t="s">
        <v>4073</v>
      </c>
    </row>
    <row r="1779" spans="1:3" ht="13.5">
      <c r="A1779" s="727" t="s">
        <v>4072</v>
      </c>
      <c r="B1779" s="726" t="s">
        <v>4071</v>
      </c>
      <c r="C1779" s="726" t="s">
        <v>4070</v>
      </c>
    </row>
    <row r="1780" spans="1:3" ht="13.5">
      <c r="A1780" s="727" t="s">
        <v>73</v>
      </c>
      <c r="B1780" s="726" t="s">
        <v>3501</v>
      </c>
      <c r="C1780" s="726" t="s">
        <v>3500</v>
      </c>
    </row>
    <row r="1781" spans="1:3" ht="13.5">
      <c r="A1781" s="727" t="s">
        <v>73</v>
      </c>
      <c r="B1781" s="726" t="s">
        <v>3503</v>
      </c>
      <c r="C1781" s="726" t="s">
        <v>3502</v>
      </c>
    </row>
    <row r="1782" spans="1:3" ht="13.5">
      <c r="A1782" s="727" t="s">
        <v>73</v>
      </c>
      <c r="B1782" s="726" t="s">
        <v>3505</v>
      </c>
      <c r="C1782" s="726" t="s">
        <v>3504</v>
      </c>
    </row>
    <row r="1783" spans="1:3" ht="13.5">
      <c r="A1783" s="727" t="s">
        <v>73</v>
      </c>
      <c r="B1783" s="726" t="s">
        <v>3507</v>
      </c>
      <c r="C1783" s="726" t="s">
        <v>3506</v>
      </c>
    </row>
    <row r="1784" spans="1:3" ht="13.5">
      <c r="A1784" s="727" t="s">
        <v>73</v>
      </c>
      <c r="B1784" s="726" t="s">
        <v>3509</v>
      </c>
      <c r="C1784" s="726" t="s">
        <v>3508</v>
      </c>
    </row>
    <row r="1785" spans="1:3" ht="13.5">
      <c r="A1785" s="727" t="s">
        <v>73</v>
      </c>
      <c r="B1785" s="726" t="s">
        <v>3511</v>
      </c>
      <c r="C1785" s="726" t="s">
        <v>3510</v>
      </c>
    </row>
    <row r="1786" spans="1:3" ht="13.5">
      <c r="A1786" s="727" t="s">
        <v>73</v>
      </c>
      <c r="B1786" s="726" t="s">
        <v>3513</v>
      </c>
      <c r="C1786" s="726" t="s">
        <v>3512</v>
      </c>
    </row>
    <row r="1787" spans="1:3" ht="13.5">
      <c r="A1787" s="727" t="s">
        <v>73</v>
      </c>
      <c r="B1787" s="726" t="s">
        <v>3515</v>
      </c>
      <c r="C1787" s="726" t="s">
        <v>3514</v>
      </c>
    </row>
    <row r="1788" spans="1:3" ht="13.5">
      <c r="A1788" s="727" t="s">
        <v>73</v>
      </c>
      <c r="B1788" s="726" t="s">
        <v>3517</v>
      </c>
      <c r="C1788" s="726" t="s">
        <v>3516</v>
      </c>
    </row>
    <row r="1789" spans="1:3" ht="13.5">
      <c r="A1789" s="727" t="s">
        <v>73</v>
      </c>
      <c r="B1789" s="726" t="s">
        <v>3519</v>
      </c>
      <c r="C1789" s="726" t="s">
        <v>3518</v>
      </c>
    </row>
    <row r="1790" spans="1:3" ht="13.5">
      <c r="A1790" s="727" t="s">
        <v>73</v>
      </c>
      <c r="B1790" s="726" t="s">
        <v>3521</v>
      </c>
      <c r="C1790" s="726" t="s">
        <v>3520</v>
      </c>
    </row>
    <row r="1791" spans="1:3" ht="13.5">
      <c r="A1791" s="727" t="s">
        <v>73</v>
      </c>
      <c r="B1791" s="726" t="s">
        <v>3523</v>
      </c>
      <c r="C1791" s="726" t="s">
        <v>3522</v>
      </c>
    </row>
    <row r="1792" spans="1:3" ht="13.5">
      <c r="A1792" s="727" t="s">
        <v>73</v>
      </c>
      <c r="B1792" s="726" t="s">
        <v>3525</v>
      </c>
      <c r="C1792" s="726" t="s">
        <v>3524</v>
      </c>
    </row>
    <row r="1793" spans="1:3" ht="13.5">
      <c r="A1793" s="727" t="s">
        <v>73</v>
      </c>
      <c r="B1793" s="726" t="s">
        <v>3527</v>
      </c>
      <c r="C1793" s="726" t="s">
        <v>3526</v>
      </c>
    </row>
    <row r="1794" spans="1:3" ht="13.5">
      <c r="A1794" s="727" t="s">
        <v>73</v>
      </c>
      <c r="B1794" s="726" t="s">
        <v>3529</v>
      </c>
      <c r="C1794" s="726" t="s">
        <v>3528</v>
      </c>
    </row>
    <row r="1795" spans="1:3" ht="13.5">
      <c r="A1795" s="727" t="s">
        <v>73</v>
      </c>
      <c r="B1795" s="726" t="s">
        <v>4069</v>
      </c>
      <c r="C1795" s="726" t="s">
        <v>4068</v>
      </c>
    </row>
    <row r="1796" spans="1:3" ht="13.5">
      <c r="A1796" s="727" t="s">
        <v>73</v>
      </c>
      <c r="B1796" s="726" t="s">
        <v>3531</v>
      </c>
      <c r="C1796" s="726" t="s">
        <v>3530</v>
      </c>
    </row>
    <row r="1797" spans="1:3" ht="13.5">
      <c r="A1797" s="727" t="s">
        <v>73</v>
      </c>
      <c r="B1797" s="726" t="s">
        <v>3533</v>
      </c>
      <c r="C1797" s="726" t="s">
        <v>3532</v>
      </c>
    </row>
    <row r="1798" spans="1:3" ht="13.5">
      <c r="A1798" s="727" t="s">
        <v>73</v>
      </c>
      <c r="B1798" s="726" t="s">
        <v>3535</v>
      </c>
      <c r="C1798" s="726" t="s">
        <v>3534</v>
      </c>
    </row>
    <row r="1799" spans="1:3" ht="13.5">
      <c r="A1799" s="727" t="s">
        <v>73</v>
      </c>
      <c r="B1799" s="726" t="s">
        <v>3537</v>
      </c>
      <c r="C1799" s="726" t="s">
        <v>3536</v>
      </c>
    </row>
    <row r="1800" spans="1:3" ht="13.5">
      <c r="A1800" s="727" t="s">
        <v>73</v>
      </c>
      <c r="B1800" s="726" t="s">
        <v>3539</v>
      </c>
      <c r="C1800" s="726" t="s">
        <v>3538</v>
      </c>
    </row>
    <row r="1801" spans="1:3" ht="13.5">
      <c r="A1801" s="727" t="s">
        <v>73</v>
      </c>
      <c r="B1801" s="726" t="s">
        <v>3541</v>
      </c>
      <c r="C1801" s="726" t="s">
        <v>3540</v>
      </c>
    </row>
    <row r="1802" spans="1:3" ht="13.5">
      <c r="A1802" s="727" t="s">
        <v>73</v>
      </c>
      <c r="B1802" s="726" t="s">
        <v>3543</v>
      </c>
      <c r="C1802" s="726" t="s">
        <v>3542</v>
      </c>
    </row>
    <row r="1803" spans="1:3" ht="13.5">
      <c r="A1803" s="727" t="s">
        <v>73</v>
      </c>
      <c r="B1803" s="726" t="s">
        <v>3545</v>
      </c>
      <c r="C1803" s="726" t="s">
        <v>3544</v>
      </c>
    </row>
    <row r="1804" spans="1:3" ht="13.5">
      <c r="A1804" s="727" t="s">
        <v>73</v>
      </c>
      <c r="B1804" s="726" t="s">
        <v>3547</v>
      </c>
      <c r="C1804" s="726" t="s">
        <v>3546</v>
      </c>
    </row>
    <row r="1805" spans="1:3" ht="13.5">
      <c r="A1805" s="727" t="s">
        <v>73</v>
      </c>
      <c r="B1805" s="726" t="s">
        <v>3549</v>
      </c>
      <c r="C1805" s="726" t="s">
        <v>3548</v>
      </c>
    </row>
    <row r="1806" spans="1:3" ht="13.5">
      <c r="A1806" s="727" t="s">
        <v>73</v>
      </c>
      <c r="B1806" s="726" t="s">
        <v>3551</v>
      </c>
      <c r="C1806" s="726" t="s">
        <v>3550</v>
      </c>
    </row>
    <row r="1807" spans="1:3" ht="13.5">
      <c r="A1807" s="729" t="s">
        <v>4067</v>
      </c>
      <c r="B1807" s="728"/>
      <c r="C1807" s="728" t="s">
        <v>4066</v>
      </c>
    </row>
    <row r="1808" spans="1:3" ht="13.5">
      <c r="A1808" s="727" t="s">
        <v>74</v>
      </c>
      <c r="B1808" s="726" t="s">
        <v>3553</v>
      </c>
      <c r="C1808" s="726" t="s">
        <v>3552</v>
      </c>
    </row>
    <row r="1809" spans="1:3" ht="13.5">
      <c r="A1809" s="727" t="s">
        <v>74</v>
      </c>
      <c r="B1809" s="726" t="s">
        <v>3555</v>
      </c>
      <c r="C1809" s="726" t="s">
        <v>3554</v>
      </c>
    </row>
    <row r="1810" spans="1:3" ht="13.5">
      <c r="A1810" s="727" t="s">
        <v>74</v>
      </c>
      <c r="B1810" s="726" t="s">
        <v>3557</v>
      </c>
      <c r="C1810" s="726" t="s">
        <v>3556</v>
      </c>
    </row>
    <row r="1811" spans="1:3" ht="13.5">
      <c r="A1811" s="727" t="s">
        <v>74</v>
      </c>
      <c r="B1811" s="726" t="s">
        <v>3559</v>
      </c>
      <c r="C1811" s="726" t="s">
        <v>3558</v>
      </c>
    </row>
    <row r="1812" spans="1:3" ht="13.5">
      <c r="A1812" s="727" t="s">
        <v>74</v>
      </c>
      <c r="B1812" s="726" t="s">
        <v>3561</v>
      </c>
      <c r="C1812" s="726" t="s">
        <v>3560</v>
      </c>
    </row>
    <row r="1813" spans="1:3" ht="13.5">
      <c r="A1813" s="727" t="s">
        <v>74</v>
      </c>
      <c r="B1813" s="726" t="s">
        <v>3563</v>
      </c>
      <c r="C1813" s="726" t="s">
        <v>3562</v>
      </c>
    </row>
    <row r="1814" spans="1:3" ht="13.5">
      <c r="A1814" s="727" t="s">
        <v>74</v>
      </c>
      <c r="B1814" s="726" t="s">
        <v>3565</v>
      </c>
      <c r="C1814" s="726" t="s">
        <v>3564</v>
      </c>
    </row>
    <row r="1815" spans="1:3" ht="13.5">
      <c r="A1815" s="727" t="s">
        <v>74</v>
      </c>
      <c r="B1815" s="726" t="s">
        <v>3567</v>
      </c>
      <c r="C1815" s="726" t="s">
        <v>3566</v>
      </c>
    </row>
    <row r="1816" spans="1:3" ht="13.5">
      <c r="A1816" s="727" t="s">
        <v>74</v>
      </c>
      <c r="B1816" s="726" t="s">
        <v>3569</v>
      </c>
      <c r="C1816" s="726" t="s">
        <v>3568</v>
      </c>
    </row>
    <row r="1817" spans="1:3" ht="13.5">
      <c r="A1817" s="727" t="s">
        <v>74</v>
      </c>
      <c r="B1817" s="726" t="s">
        <v>3571</v>
      </c>
      <c r="C1817" s="726" t="s">
        <v>3570</v>
      </c>
    </row>
    <row r="1818" spans="1:3" ht="13.5">
      <c r="A1818" s="727" t="s">
        <v>74</v>
      </c>
      <c r="B1818" s="726" t="s">
        <v>3573</v>
      </c>
      <c r="C1818" s="726" t="s">
        <v>3572</v>
      </c>
    </row>
    <row r="1819" spans="1:3" ht="13.5">
      <c r="A1819" s="727" t="s">
        <v>74</v>
      </c>
      <c r="B1819" s="726" t="s">
        <v>3575</v>
      </c>
      <c r="C1819" s="726" t="s">
        <v>3574</v>
      </c>
    </row>
    <row r="1820" spans="1:3" ht="13.5">
      <c r="A1820" s="727" t="s">
        <v>74</v>
      </c>
      <c r="B1820" s="726" t="s">
        <v>3577</v>
      </c>
      <c r="C1820" s="726" t="s">
        <v>3576</v>
      </c>
    </row>
    <row r="1821" spans="1:3" ht="13.5">
      <c r="A1821" s="727" t="s">
        <v>74</v>
      </c>
      <c r="B1821" s="726" t="s">
        <v>3579</v>
      </c>
      <c r="C1821" s="726" t="s">
        <v>3578</v>
      </c>
    </row>
    <row r="1822" spans="1:3" ht="13.5">
      <c r="A1822" s="727" t="s">
        <v>74</v>
      </c>
      <c r="B1822" s="726" t="s">
        <v>3581</v>
      </c>
      <c r="C1822" s="726" t="s">
        <v>3580</v>
      </c>
    </row>
    <row r="1823" spans="1:3" ht="13.5">
      <c r="A1823" s="727" t="s">
        <v>74</v>
      </c>
      <c r="B1823" s="726" t="s">
        <v>3583</v>
      </c>
      <c r="C1823" s="726" t="s">
        <v>3582</v>
      </c>
    </row>
    <row r="1824" spans="1:3" ht="13.5">
      <c r="A1824" s="727" t="s">
        <v>74</v>
      </c>
      <c r="B1824" s="726" t="s">
        <v>3585</v>
      </c>
      <c r="C1824" s="726" t="s">
        <v>3584</v>
      </c>
    </row>
    <row r="1825" spans="1:3" ht="13.5">
      <c r="A1825" s="727" t="s">
        <v>74</v>
      </c>
      <c r="B1825" s="726" t="s">
        <v>3587</v>
      </c>
      <c r="C1825" s="726" t="s">
        <v>3586</v>
      </c>
    </row>
    <row r="1826" spans="1:3" ht="13.5">
      <c r="A1826" s="727" t="s">
        <v>74</v>
      </c>
      <c r="B1826" s="726" t="s">
        <v>3589</v>
      </c>
      <c r="C1826" s="726" t="s">
        <v>3588</v>
      </c>
    </row>
    <row r="1827" spans="1:3" ht="13.5">
      <c r="A1827" s="727" t="s">
        <v>74</v>
      </c>
      <c r="B1827" s="726" t="s">
        <v>3591</v>
      </c>
      <c r="C1827" s="726" t="s">
        <v>3590</v>
      </c>
    </row>
    <row r="1828" spans="1:3" ht="13.5">
      <c r="A1828" s="727" t="s">
        <v>74</v>
      </c>
      <c r="B1828" s="726" t="s">
        <v>3593</v>
      </c>
      <c r="C1828" s="726" t="s">
        <v>3592</v>
      </c>
    </row>
    <row r="1829" spans="1:3" ht="13.5">
      <c r="A1829" s="727" t="s">
        <v>74</v>
      </c>
      <c r="B1829" s="726" t="s">
        <v>3595</v>
      </c>
      <c r="C1829" s="726" t="s">
        <v>3594</v>
      </c>
    </row>
    <row r="1830" spans="1:3" ht="13.5">
      <c r="A1830" s="727" t="s">
        <v>74</v>
      </c>
      <c r="B1830" s="726" t="s">
        <v>3597</v>
      </c>
      <c r="C1830" s="726" t="s">
        <v>3596</v>
      </c>
    </row>
    <row r="1831" spans="1:3" ht="13.5">
      <c r="A1831" s="727" t="s">
        <v>74</v>
      </c>
      <c r="B1831" s="726" t="s">
        <v>3599</v>
      </c>
      <c r="C1831" s="726" t="s">
        <v>3598</v>
      </c>
    </row>
    <row r="1832" spans="1:3" ht="13.5">
      <c r="A1832" s="727" t="s">
        <v>74</v>
      </c>
      <c r="B1832" s="726" t="s">
        <v>3601</v>
      </c>
      <c r="C1832" s="726" t="s">
        <v>3600</v>
      </c>
    </row>
    <row r="1833" spans="1:3" ht="13.5">
      <c r="A1833" s="727" t="s">
        <v>74</v>
      </c>
      <c r="B1833" s="726" t="s">
        <v>3603</v>
      </c>
      <c r="C1833" s="726" t="s">
        <v>3602</v>
      </c>
    </row>
    <row r="1834" spans="1:3" ht="13.5">
      <c r="A1834" s="727" t="s">
        <v>74</v>
      </c>
      <c r="B1834" s="726" t="s">
        <v>3605</v>
      </c>
      <c r="C1834" s="726" t="s">
        <v>3604</v>
      </c>
    </row>
    <row r="1835" spans="1:3" ht="13.5">
      <c r="A1835" s="727" t="s">
        <v>74</v>
      </c>
      <c r="B1835" s="726" t="s">
        <v>3607</v>
      </c>
      <c r="C1835" s="726" t="s">
        <v>3606</v>
      </c>
    </row>
    <row r="1836" spans="1:3" ht="13.5">
      <c r="A1836" s="727" t="s">
        <v>74</v>
      </c>
      <c r="B1836" s="726" t="s">
        <v>3609</v>
      </c>
      <c r="C1836" s="726" t="s">
        <v>3608</v>
      </c>
    </row>
    <row r="1837" spans="1:3" ht="13.5">
      <c r="A1837" s="727" t="s">
        <v>74</v>
      </c>
      <c r="B1837" s="726" t="s">
        <v>3611</v>
      </c>
      <c r="C1837" s="726" t="s">
        <v>3610</v>
      </c>
    </row>
    <row r="1838" spans="1:3" ht="13.5">
      <c r="A1838" s="727" t="s">
        <v>74</v>
      </c>
      <c r="B1838" s="726" t="s">
        <v>3613</v>
      </c>
      <c r="C1838" s="726" t="s">
        <v>3612</v>
      </c>
    </row>
    <row r="1839" spans="1:3" ht="13.5">
      <c r="A1839" s="727" t="s">
        <v>74</v>
      </c>
      <c r="B1839" s="726" t="s">
        <v>3615</v>
      </c>
      <c r="C1839" s="726" t="s">
        <v>3614</v>
      </c>
    </row>
    <row r="1840" spans="1:3" ht="13.5">
      <c r="A1840" s="727" t="s">
        <v>74</v>
      </c>
      <c r="B1840" s="726" t="s">
        <v>3617</v>
      </c>
      <c r="C1840" s="726" t="s">
        <v>3616</v>
      </c>
    </row>
    <row r="1841" spans="1:3" ht="13.5">
      <c r="A1841" s="727" t="s">
        <v>74</v>
      </c>
      <c r="B1841" s="726" t="s">
        <v>3619</v>
      </c>
      <c r="C1841" s="726" t="s">
        <v>3618</v>
      </c>
    </row>
    <row r="1842" spans="1:3" ht="13.5">
      <c r="A1842" s="727" t="s">
        <v>74</v>
      </c>
      <c r="B1842" s="726" t="s">
        <v>3621</v>
      </c>
      <c r="C1842" s="726" t="s">
        <v>3620</v>
      </c>
    </row>
    <row r="1843" spans="1:3" ht="13.5">
      <c r="A1843" s="727" t="s">
        <v>74</v>
      </c>
      <c r="B1843" s="726" t="s">
        <v>3623</v>
      </c>
      <c r="C1843" s="726" t="s">
        <v>3622</v>
      </c>
    </row>
    <row r="1844" spans="1:3" ht="13.5">
      <c r="A1844" s="727" t="s">
        <v>74</v>
      </c>
      <c r="B1844" s="726" t="s">
        <v>3625</v>
      </c>
      <c r="C1844" s="726" t="s">
        <v>3624</v>
      </c>
    </row>
    <row r="1845" spans="1:3" ht="13.5">
      <c r="A1845" s="727" t="s">
        <v>74</v>
      </c>
      <c r="B1845" s="726" t="s">
        <v>3627</v>
      </c>
      <c r="C1845" s="726" t="s">
        <v>3626</v>
      </c>
    </row>
    <row r="1846" spans="1:3" ht="13.5">
      <c r="A1846" s="727" t="s">
        <v>74</v>
      </c>
      <c r="B1846" s="726" t="s">
        <v>3629</v>
      </c>
      <c r="C1846" s="726" t="s">
        <v>3628</v>
      </c>
    </row>
    <row r="1847" spans="1:3" ht="13.5">
      <c r="A1847" s="727" t="s">
        <v>74</v>
      </c>
      <c r="B1847" s="726" t="s">
        <v>3631</v>
      </c>
      <c r="C1847" s="726" t="s">
        <v>3630</v>
      </c>
    </row>
    <row r="1848" spans="1:3" ht="13.5">
      <c r="A1848" s="725" t="s">
        <v>74</v>
      </c>
      <c r="B1848" s="724" t="s">
        <v>3633</v>
      </c>
      <c r="C1848" s="724" t="s">
        <v>3632</v>
      </c>
    </row>
  </sheetData>
  <sheetProtection selectLockedCell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view="pageBreakPreview" zoomScale="85" zoomScaleNormal="70" zoomScaleSheetLayoutView="85" zoomScalePageLayoutView="0" workbookViewId="0" topLeftCell="A1">
      <selection activeCell="L36" sqref="L36"/>
    </sheetView>
  </sheetViews>
  <sheetFormatPr defaultColWidth="9.00390625" defaultRowHeight="13.5" customHeight="1"/>
  <cols>
    <col min="1" max="1" width="3.875" style="393" customWidth="1"/>
    <col min="2" max="2" width="1.37890625" style="393" customWidth="1"/>
    <col min="3" max="3" width="30.50390625" style="393" customWidth="1"/>
    <col min="4" max="4" width="5.125" style="393" customWidth="1"/>
    <col min="5" max="13" width="16.75390625" style="393" customWidth="1"/>
    <col min="14" max="14" width="19.00390625" style="393" customWidth="1"/>
    <col min="15" max="15" width="11.00390625" style="393" customWidth="1"/>
    <col min="16" max="16384" width="9.00390625" style="393" customWidth="1"/>
  </cols>
  <sheetData>
    <row r="1" spans="1:2" ht="13.5" customHeight="1">
      <c r="A1" s="392" t="str">
        <f>'２①②③、３②（再掲）、４②③'!A1</f>
        <v>Ver 1.0.0</v>
      </c>
      <c r="B1" s="417"/>
    </row>
    <row r="2" spans="2:6" ht="13.5" customHeight="1" thickBot="1">
      <c r="B2" s="951" t="s">
        <v>4268</v>
      </c>
      <c r="C2" s="952"/>
      <c r="D2" s="952"/>
      <c r="E2" s="953"/>
      <c r="F2" s="720" t="str">
        <f>A1</f>
        <v>Ver 1.0.0</v>
      </c>
    </row>
    <row r="3" spans="2:14" ht="27" customHeight="1" thickBot="1">
      <c r="B3" s="954"/>
      <c r="C3" s="955"/>
      <c r="D3" s="955"/>
      <c r="E3" s="956"/>
      <c r="G3" s="419" t="s">
        <v>24</v>
      </c>
      <c r="H3" s="957"/>
      <c r="I3" s="958"/>
      <c r="K3" s="959" t="s">
        <v>3844</v>
      </c>
      <c r="L3" s="960"/>
      <c r="M3" s="961"/>
      <c r="N3" s="962"/>
    </row>
    <row r="4" spans="2:15" ht="14.25" customHeight="1">
      <c r="B4" s="418" t="s">
        <v>3843</v>
      </c>
      <c r="O4" s="417" t="s">
        <v>3749</v>
      </c>
    </row>
    <row r="5" ht="13.5" customHeight="1" thickBot="1"/>
    <row r="6" spans="3:15" s="412" customFormat="1" ht="17.25" customHeight="1">
      <c r="C6" s="963" t="s">
        <v>3842</v>
      </c>
      <c r="D6" s="964"/>
      <c r="E6" s="967" t="s">
        <v>3841</v>
      </c>
      <c r="F6" s="416"/>
      <c r="G6" s="415"/>
      <c r="H6" s="969" t="s">
        <v>3840</v>
      </c>
      <c r="I6" s="969" t="s">
        <v>3839</v>
      </c>
      <c r="J6" s="969" t="s">
        <v>3838</v>
      </c>
      <c r="K6" s="971" t="s">
        <v>3837</v>
      </c>
      <c r="L6" s="971" t="s">
        <v>3836</v>
      </c>
      <c r="M6" s="415"/>
      <c r="N6" s="973" t="s">
        <v>3835</v>
      </c>
      <c r="O6" s="973" t="s">
        <v>3834</v>
      </c>
    </row>
    <row r="7" spans="3:15" s="412" customFormat="1" ht="32.25" customHeight="1" thickBot="1">
      <c r="C7" s="965"/>
      <c r="D7" s="966"/>
      <c r="E7" s="968"/>
      <c r="F7" s="414" t="s">
        <v>3833</v>
      </c>
      <c r="G7" s="414" t="s">
        <v>3832</v>
      </c>
      <c r="H7" s="970"/>
      <c r="I7" s="970"/>
      <c r="J7" s="970"/>
      <c r="K7" s="972"/>
      <c r="L7" s="972"/>
      <c r="M7" s="413" t="s">
        <v>3831</v>
      </c>
      <c r="N7" s="974"/>
      <c r="O7" s="974"/>
    </row>
    <row r="8" spans="1:15" ht="37.5" customHeight="1" thickTop="1">
      <c r="A8" s="393">
        <v>1</v>
      </c>
      <c r="C8" s="975"/>
      <c r="D8" s="976"/>
      <c r="E8" s="411"/>
      <c r="F8" s="411"/>
      <c r="G8" s="411"/>
      <c r="H8" s="410"/>
      <c r="I8" s="410"/>
      <c r="J8" s="409">
        <f aca="true" t="shared" si="0" ref="J8:J22">IF(E8-H8-I8&lt;0,0,E8-H8-I8)</f>
        <v>0</v>
      </c>
      <c r="K8" s="408"/>
      <c r="L8" s="409">
        <f aca="true" t="shared" si="1" ref="L8:L22">E8+K8</f>
        <v>0</v>
      </c>
      <c r="M8" s="408"/>
      <c r="N8" s="407">
        <f aca="true" t="shared" si="2" ref="N8:N22">IF(J8=0,0,J8*(1-M8/L8))</f>
        <v>0</v>
      </c>
      <c r="O8" s="406" t="str">
        <f aca="true" t="shared" si="3" ref="O8:O22">IF(L8=0,"-",ROUNDDOWN(1-(M8/L8),3))</f>
        <v>-</v>
      </c>
    </row>
    <row r="9" spans="1:15" ht="37.5" customHeight="1">
      <c r="A9" s="393">
        <v>2</v>
      </c>
      <c r="C9" s="977"/>
      <c r="D9" s="978"/>
      <c r="E9" s="405"/>
      <c r="F9" s="405"/>
      <c r="G9" s="405"/>
      <c r="H9" s="404"/>
      <c r="I9" s="404"/>
      <c r="J9" s="403">
        <f t="shared" si="0"/>
        <v>0</v>
      </c>
      <c r="K9" s="402"/>
      <c r="L9" s="403">
        <f t="shared" si="1"/>
        <v>0</v>
      </c>
      <c r="M9" s="402"/>
      <c r="N9" s="401">
        <f t="shared" si="2"/>
        <v>0</v>
      </c>
      <c r="O9" s="400" t="str">
        <f t="shared" si="3"/>
        <v>-</v>
      </c>
    </row>
    <row r="10" spans="1:15" ht="37.5" customHeight="1">
      <c r="A10" s="393">
        <v>3</v>
      </c>
      <c r="C10" s="977"/>
      <c r="D10" s="978"/>
      <c r="E10" s="405"/>
      <c r="F10" s="405"/>
      <c r="G10" s="405"/>
      <c r="H10" s="404"/>
      <c r="I10" s="404"/>
      <c r="J10" s="403">
        <f t="shared" si="0"/>
        <v>0</v>
      </c>
      <c r="K10" s="402"/>
      <c r="L10" s="403">
        <f t="shared" si="1"/>
        <v>0</v>
      </c>
      <c r="M10" s="402"/>
      <c r="N10" s="401">
        <f t="shared" si="2"/>
        <v>0</v>
      </c>
      <c r="O10" s="400" t="str">
        <f t="shared" si="3"/>
        <v>-</v>
      </c>
    </row>
    <row r="11" spans="1:15" ht="37.5" customHeight="1">
      <c r="A11" s="393">
        <v>4</v>
      </c>
      <c r="C11" s="977"/>
      <c r="D11" s="978"/>
      <c r="E11" s="405"/>
      <c r="F11" s="405"/>
      <c r="G11" s="405"/>
      <c r="H11" s="404"/>
      <c r="I11" s="404"/>
      <c r="J11" s="403">
        <f t="shared" si="0"/>
        <v>0</v>
      </c>
      <c r="K11" s="402"/>
      <c r="L11" s="403">
        <f t="shared" si="1"/>
        <v>0</v>
      </c>
      <c r="M11" s="402"/>
      <c r="N11" s="401">
        <f t="shared" si="2"/>
        <v>0</v>
      </c>
      <c r="O11" s="400" t="str">
        <f t="shared" si="3"/>
        <v>-</v>
      </c>
    </row>
    <row r="12" spans="1:15" ht="37.5" customHeight="1">
      <c r="A12" s="393">
        <v>5</v>
      </c>
      <c r="C12" s="977"/>
      <c r="D12" s="978"/>
      <c r="E12" s="405"/>
      <c r="F12" s="405"/>
      <c r="G12" s="405"/>
      <c r="H12" s="404"/>
      <c r="I12" s="404"/>
      <c r="J12" s="403">
        <f t="shared" si="0"/>
        <v>0</v>
      </c>
      <c r="K12" s="402"/>
      <c r="L12" s="403">
        <f t="shared" si="1"/>
        <v>0</v>
      </c>
      <c r="M12" s="402"/>
      <c r="N12" s="401">
        <f t="shared" si="2"/>
        <v>0</v>
      </c>
      <c r="O12" s="400" t="str">
        <f t="shared" si="3"/>
        <v>-</v>
      </c>
    </row>
    <row r="13" spans="1:15" ht="37.5" customHeight="1">
      <c r="A13" s="393">
        <v>6</v>
      </c>
      <c r="C13" s="977"/>
      <c r="D13" s="978"/>
      <c r="E13" s="405"/>
      <c r="F13" s="405"/>
      <c r="G13" s="405"/>
      <c r="H13" s="404"/>
      <c r="I13" s="404"/>
      <c r="J13" s="403">
        <f t="shared" si="0"/>
        <v>0</v>
      </c>
      <c r="K13" s="402"/>
      <c r="L13" s="403">
        <f t="shared" si="1"/>
        <v>0</v>
      </c>
      <c r="M13" s="402"/>
      <c r="N13" s="401">
        <f t="shared" si="2"/>
        <v>0</v>
      </c>
      <c r="O13" s="400" t="str">
        <f t="shared" si="3"/>
        <v>-</v>
      </c>
    </row>
    <row r="14" spans="1:15" ht="37.5" customHeight="1">
      <c r="A14" s="393">
        <v>7</v>
      </c>
      <c r="C14" s="977"/>
      <c r="D14" s="978"/>
      <c r="E14" s="405"/>
      <c r="F14" s="405"/>
      <c r="G14" s="405"/>
      <c r="H14" s="404"/>
      <c r="I14" s="404"/>
      <c r="J14" s="403">
        <f t="shared" si="0"/>
        <v>0</v>
      </c>
      <c r="K14" s="402"/>
      <c r="L14" s="403">
        <f t="shared" si="1"/>
        <v>0</v>
      </c>
      <c r="M14" s="402"/>
      <c r="N14" s="401">
        <f t="shared" si="2"/>
        <v>0</v>
      </c>
      <c r="O14" s="400" t="str">
        <f t="shared" si="3"/>
        <v>-</v>
      </c>
    </row>
    <row r="15" spans="1:15" ht="37.5" customHeight="1">
      <c r="A15" s="393">
        <v>8</v>
      </c>
      <c r="C15" s="977"/>
      <c r="D15" s="978"/>
      <c r="E15" s="405"/>
      <c r="F15" s="405"/>
      <c r="G15" s="405"/>
      <c r="H15" s="404"/>
      <c r="I15" s="404"/>
      <c r="J15" s="403">
        <f t="shared" si="0"/>
        <v>0</v>
      </c>
      <c r="K15" s="402"/>
      <c r="L15" s="403">
        <f t="shared" si="1"/>
        <v>0</v>
      </c>
      <c r="M15" s="402"/>
      <c r="N15" s="401">
        <f t="shared" si="2"/>
        <v>0</v>
      </c>
      <c r="O15" s="400" t="str">
        <f t="shared" si="3"/>
        <v>-</v>
      </c>
    </row>
    <row r="16" spans="1:15" ht="37.5" customHeight="1">
      <c r="A16" s="393">
        <v>9</v>
      </c>
      <c r="C16" s="977"/>
      <c r="D16" s="978"/>
      <c r="E16" s="405"/>
      <c r="F16" s="405"/>
      <c r="G16" s="405"/>
      <c r="H16" s="404"/>
      <c r="I16" s="404"/>
      <c r="J16" s="403">
        <f t="shared" si="0"/>
        <v>0</v>
      </c>
      <c r="K16" s="402"/>
      <c r="L16" s="403">
        <f t="shared" si="1"/>
        <v>0</v>
      </c>
      <c r="M16" s="402"/>
      <c r="N16" s="401">
        <f t="shared" si="2"/>
        <v>0</v>
      </c>
      <c r="O16" s="400" t="str">
        <f t="shared" si="3"/>
        <v>-</v>
      </c>
    </row>
    <row r="17" spans="1:15" ht="37.5" customHeight="1">
      <c r="A17" s="393">
        <v>10</v>
      </c>
      <c r="C17" s="977"/>
      <c r="D17" s="978"/>
      <c r="E17" s="405"/>
      <c r="F17" s="405"/>
      <c r="G17" s="405"/>
      <c r="H17" s="404"/>
      <c r="I17" s="404"/>
      <c r="J17" s="403">
        <f t="shared" si="0"/>
        <v>0</v>
      </c>
      <c r="K17" s="402"/>
      <c r="L17" s="403">
        <f t="shared" si="1"/>
        <v>0</v>
      </c>
      <c r="M17" s="402"/>
      <c r="N17" s="401">
        <f t="shared" si="2"/>
        <v>0</v>
      </c>
      <c r="O17" s="400" t="str">
        <f t="shared" si="3"/>
        <v>-</v>
      </c>
    </row>
    <row r="18" spans="1:15" ht="37.5" customHeight="1">
      <c r="A18" s="393">
        <v>11</v>
      </c>
      <c r="C18" s="977"/>
      <c r="D18" s="978"/>
      <c r="E18" s="405"/>
      <c r="F18" s="405"/>
      <c r="G18" s="405"/>
      <c r="H18" s="404"/>
      <c r="I18" s="404"/>
      <c r="J18" s="403">
        <f t="shared" si="0"/>
        <v>0</v>
      </c>
      <c r="K18" s="402"/>
      <c r="L18" s="403">
        <f t="shared" si="1"/>
        <v>0</v>
      </c>
      <c r="M18" s="402"/>
      <c r="N18" s="401">
        <f t="shared" si="2"/>
        <v>0</v>
      </c>
      <c r="O18" s="400" t="str">
        <f t="shared" si="3"/>
        <v>-</v>
      </c>
    </row>
    <row r="19" spans="1:15" ht="37.5" customHeight="1">
      <c r="A19" s="393">
        <v>12</v>
      </c>
      <c r="C19" s="977"/>
      <c r="D19" s="978"/>
      <c r="E19" s="405"/>
      <c r="F19" s="405"/>
      <c r="G19" s="405"/>
      <c r="H19" s="404"/>
      <c r="I19" s="404"/>
      <c r="J19" s="403">
        <f t="shared" si="0"/>
        <v>0</v>
      </c>
      <c r="K19" s="402"/>
      <c r="L19" s="403">
        <f t="shared" si="1"/>
        <v>0</v>
      </c>
      <c r="M19" s="402"/>
      <c r="N19" s="401">
        <f t="shared" si="2"/>
        <v>0</v>
      </c>
      <c r="O19" s="400" t="str">
        <f t="shared" si="3"/>
        <v>-</v>
      </c>
    </row>
    <row r="20" spans="1:15" ht="37.5" customHeight="1">
      <c r="A20" s="393">
        <v>13</v>
      </c>
      <c r="C20" s="977"/>
      <c r="D20" s="978"/>
      <c r="E20" s="405"/>
      <c r="F20" s="405"/>
      <c r="G20" s="405"/>
      <c r="H20" s="404"/>
      <c r="I20" s="404"/>
      <c r="J20" s="403">
        <f t="shared" si="0"/>
        <v>0</v>
      </c>
      <c r="K20" s="402"/>
      <c r="L20" s="403">
        <f t="shared" si="1"/>
        <v>0</v>
      </c>
      <c r="M20" s="402"/>
      <c r="N20" s="401">
        <f t="shared" si="2"/>
        <v>0</v>
      </c>
      <c r="O20" s="400" t="str">
        <f t="shared" si="3"/>
        <v>-</v>
      </c>
    </row>
    <row r="21" spans="1:15" ht="37.5" customHeight="1">
      <c r="A21" s="393">
        <v>14</v>
      </c>
      <c r="C21" s="977"/>
      <c r="D21" s="978"/>
      <c r="E21" s="405"/>
      <c r="F21" s="405"/>
      <c r="G21" s="405"/>
      <c r="H21" s="404"/>
      <c r="I21" s="404"/>
      <c r="J21" s="403">
        <f t="shared" si="0"/>
        <v>0</v>
      </c>
      <c r="K21" s="402"/>
      <c r="L21" s="403">
        <f t="shared" si="1"/>
        <v>0</v>
      </c>
      <c r="M21" s="402"/>
      <c r="N21" s="401">
        <f t="shared" si="2"/>
        <v>0</v>
      </c>
      <c r="O21" s="400" t="str">
        <f t="shared" si="3"/>
        <v>-</v>
      </c>
    </row>
    <row r="22" spans="1:15" ht="37.5" customHeight="1" thickBot="1">
      <c r="A22" s="393">
        <v>15</v>
      </c>
      <c r="C22" s="979"/>
      <c r="D22" s="980"/>
      <c r="E22" s="399"/>
      <c r="F22" s="399"/>
      <c r="G22" s="399"/>
      <c r="H22" s="398"/>
      <c r="I22" s="398"/>
      <c r="J22" s="397">
        <f t="shared" si="0"/>
        <v>0</v>
      </c>
      <c r="K22" s="396"/>
      <c r="L22" s="397">
        <f t="shared" si="1"/>
        <v>0</v>
      </c>
      <c r="M22" s="396"/>
      <c r="N22" s="395">
        <f t="shared" si="2"/>
        <v>0</v>
      </c>
      <c r="O22" s="394" t="str">
        <f t="shared" si="3"/>
        <v>-</v>
      </c>
    </row>
  </sheetData>
  <sheetProtection password="ED99" sheet="1"/>
  <mergeCells count="28">
    <mergeCell ref="C17:D17"/>
    <mergeCell ref="C18:D18"/>
    <mergeCell ref="C19:D19"/>
    <mergeCell ref="C20:D20"/>
    <mergeCell ref="C21:D21"/>
    <mergeCell ref="C22:D22"/>
    <mergeCell ref="C11:D11"/>
    <mergeCell ref="C12:D12"/>
    <mergeCell ref="C13:D13"/>
    <mergeCell ref="C14:D14"/>
    <mergeCell ref="C15:D15"/>
    <mergeCell ref="C16:D16"/>
    <mergeCell ref="L6:L7"/>
    <mergeCell ref="N6:N7"/>
    <mergeCell ref="O6:O7"/>
    <mergeCell ref="C8:D8"/>
    <mergeCell ref="C9:D9"/>
    <mergeCell ref="C10:D10"/>
    <mergeCell ref="B2:E3"/>
    <mergeCell ref="H3:I3"/>
    <mergeCell ref="K3:L3"/>
    <mergeCell ref="M3:N3"/>
    <mergeCell ref="C6:D7"/>
    <mergeCell ref="E6:E7"/>
    <mergeCell ref="H6:H7"/>
    <mergeCell ref="I6:I7"/>
    <mergeCell ref="J6:J7"/>
    <mergeCell ref="K6:K7"/>
  </mergeCells>
  <printOptions/>
  <pageMargins left="0.5905511811023623" right="0.3937007874015748" top="0.7874015748031497" bottom="0.3937007874015748" header="0.5118110236220472" footer="0.5118110236220472"/>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85" zoomScaleNormal="70" zoomScaleSheetLayoutView="85" zoomScalePageLayoutView="0" workbookViewId="0" topLeftCell="A1">
      <selection activeCell="B4" sqref="B4"/>
    </sheetView>
  </sheetViews>
  <sheetFormatPr defaultColWidth="18.125" defaultRowHeight="13.5" customHeight="1"/>
  <cols>
    <col min="1" max="1" width="4.00390625" style="393" customWidth="1"/>
    <col min="2" max="2" width="1.25" style="393" customWidth="1"/>
    <col min="3" max="3" width="21.875" style="393" customWidth="1"/>
    <col min="4" max="4" width="5.125" style="393" customWidth="1"/>
    <col min="5" max="14" width="12.875" style="393" customWidth="1"/>
    <col min="15" max="15" width="12.375" style="393" customWidth="1"/>
    <col min="16" max="17" width="16.25390625" style="393" customWidth="1"/>
    <col min="18" max="249" width="9.00390625" style="393" customWidth="1"/>
    <col min="250" max="250" width="4.875" style="393" customWidth="1"/>
    <col min="251" max="251" width="17.125" style="393" customWidth="1"/>
    <col min="252" max="252" width="5.125" style="393" customWidth="1"/>
    <col min="253" max="16384" width="18.125" style="393" customWidth="1"/>
  </cols>
  <sheetData>
    <row r="1" spans="1:2" ht="13.5" customHeight="1">
      <c r="A1" s="392" t="str">
        <f>'２①②③、３②（再掲）、４②③'!A1</f>
        <v>Ver 1.0.0</v>
      </c>
      <c r="B1" s="417"/>
    </row>
    <row r="2" spans="2:6" ht="13.5" customHeight="1" thickBot="1">
      <c r="B2" s="951" t="s">
        <v>4269</v>
      </c>
      <c r="C2" s="952"/>
      <c r="D2" s="952"/>
      <c r="E2" s="953"/>
      <c r="F2" s="720" t="str">
        <f>A1</f>
        <v>Ver 1.0.0</v>
      </c>
    </row>
    <row r="3" spans="2:15" ht="27" customHeight="1" thickBot="1">
      <c r="B3" s="954"/>
      <c r="C3" s="955"/>
      <c r="D3" s="955"/>
      <c r="E3" s="956"/>
      <c r="H3" s="419" t="s">
        <v>24</v>
      </c>
      <c r="I3" s="957"/>
      <c r="J3" s="958"/>
      <c r="L3" s="959" t="s">
        <v>3844</v>
      </c>
      <c r="M3" s="960"/>
      <c r="N3" s="961"/>
      <c r="O3" s="962"/>
    </row>
    <row r="4" spans="2:17" ht="13.5" customHeight="1">
      <c r="B4" s="418" t="s">
        <v>3843</v>
      </c>
      <c r="Q4" s="417" t="s">
        <v>3749</v>
      </c>
    </row>
    <row r="5" spans="6:12" ht="13.5" customHeight="1" thickBot="1">
      <c r="F5" s="417"/>
      <c r="K5" s="417"/>
      <c r="L5" s="417"/>
    </row>
    <row r="6" spans="3:17" s="412" customFormat="1" ht="21" customHeight="1">
      <c r="C6" s="963" t="s">
        <v>3842</v>
      </c>
      <c r="D6" s="964"/>
      <c r="E6" s="446" t="s">
        <v>3864</v>
      </c>
      <c r="F6" s="445"/>
      <c r="G6" s="446" t="s">
        <v>3863</v>
      </c>
      <c r="H6" s="447"/>
      <c r="I6" s="446" t="s">
        <v>3862</v>
      </c>
      <c r="J6" s="445"/>
      <c r="K6" s="444" t="s">
        <v>3861</v>
      </c>
      <c r="L6" s="444" t="s">
        <v>3860</v>
      </c>
      <c r="M6" s="444" t="s">
        <v>3859</v>
      </c>
      <c r="N6" s="971" t="s">
        <v>3858</v>
      </c>
      <c r="O6" s="981" t="s">
        <v>3857</v>
      </c>
      <c r="P6" s="443" t="s">
        <v>3856</v>
      </c>
      <c r="Q6" s="973" t="s">
        <v>3855</v>
      </c>
    </row>
    <row r="7" spans="3:17" s="412" customFormat="1" ht="25.5" customHeight="1" thickBot="1">
      <c r="C7" s="965"/>
      <c r="D7" s="966"/>
      <c r="E7" s="441" t="s">
        <v>3854</v>
      </c>
      <c r="F7" s="441" t="s">
        <v>3853</v>
      </c>
      <c r="G7" s="441" t="s">
        <v>3852</v>
      </c>
      <c r="H7" s="442" t="s">
        <v>3851</v>
      </c>
      <c r="I7" s="441" t="s">
        <v>3850</v>
      </c>
      <c r="J7" s="440" t="s">
        <v>3849</v>
      </c>
      <c r="K7" s="439" t="s">
        <v>3848</v>
      </c>
      <c r="L7" s="439" t="s">
        <v>3847</v>
      </c>
      <c r="M7" s="439" t="s">
        <v>3846</v>
      </c>
      <c r="N7" s="972"/>
      <c r="O7" s="982"/>
      <c r="P7" s="438" t="s">
        <v>3845</v>
      </c>
      <c r="Q7" s="974"/>
    </row>
    <row r="8" spans="1:17" ht="37.5" customHeight="1" thickTop="1">
      <c r="A8" s="393">
        <v>1</v>
      </c>
      <c r="C8" s="983"/>
      <c r="D8" s="984"/>
      <c r="E8" s="433"/>
      <c r="F8" s="433"/>
      <c r="G8" s="433"/>
      <c r="H8" s="433"/>
      <c r="I8" s="433"/>
      <c r="J8" s="437"/>
      <c r="K8" s="436" t="str">
        <f aca="true" t="shared" si="0" ref="K8:K22">IF(E8=0,"-",ROUND(F8/E8,3))</f>
        <v>-</v>
      </c>
      <c r="L8" s="436" t="str">
        <f aca="true" t="shared" si="1" ref="L8:L22">IF(G8=0,"-",ROUND(H8/G8,3))</f>
        <v>-</v>
      </c>
      <c r="M8" s="436" t="str">
        <f aca="true" t="shared" si="2" ref="M8:M22">IF(I8=0,"-",ROUND(J8/I8,3))</f>
        <v>-</v>
      </c>
      <c r="N8" s="435" t="str">
        <f aca="true" t="shared" si="3" ref="N8:N22">IF(AND(E8=0,G8=0,I8=0),"-",ROUNDDOWN((SUM(K8:M8)/COUNTIF(K8:M8,"&gt;=0")),3))</f>
        <v>-</v>
      </c>
      <c r="O8" s="434" t="str">
        <f aca="true" t="shared" si="4" ref="O8:O22">IF(MAX(N8,M8)=0,"-",MAX(N8,M8))</f>
        <v>-</v>
      </c>
      <c r="P8" s="433"/>
      <c r="Q8" s="432" t="str">
        <f aca="true" t="shared" si="5" ref="Q8:Q22">IF(O8="-","-",P8*O8)</f>
        <v>-</v>
      </c>
    </row>
    <row r="9" spans="1:17" ht="37.5" customHeight="1">
      <c r="A9" s="393">
        <v>2</v>
      </c>
      <c r="C9" s="985"/>
      <c r="D9" s="986"/>
      <c r="E9" s="427"/>
      <c r="F9" s="427"/>
      <c r="G9" s="427"/>
      <c r="H9" s="427"/>
      <c r="I9" s="427"/>
      <c r="J9" s="431"/>
      <c r="K9" s="430" t="str">
        <f t="shared" si="0"/>
        <v>-</v>
      </c>
      <c r="L9" s="430" t="str">
        <f t="shared" si="1"/>
        <v>-</v>
      </c>
      <c r="M9" s="430" t="str">
        <f t="shared" si="2"/>
        <v>-</v>
      </c>
      <c r="N9" s="429" t="str">
        <f t="shared" si="3"/>
        <v>-</v>
      </c>
      <c r="O9" s="428" t="str">
        <f t="shared" si="4"/>
        <v>-</v>
      </c>
      <c r="P9" s="427"/>
      <c r="Q9" s="426" t="str">
        <f t="shared" si="5"/>
        <v>-</v>
      </c>
    </row>
    <row r="10" spans="1:17" ht="37.5" customHeight="1">
      <c r="A10" s="393">
        <v>3</v>
      </c>
      <c r="C10" s="985"/>
      <c r="D10" s="986"/>
      <c r="E10" s="427"/>
      <c r="F10" s="427"/>
      <c r="G10" s="427"/>
      <c r="H10" s="427"/>
      <c r="I10" s="427"/>
      <c r="J10" s="431"/>
      <c r="K10" s="430" t="str">
        <f t="shared" si="0"/>
        <v>-</v>
      </c>
      <c r="L10" s="430" t="str">
        <f t="shared" si="1"/>
        <v>-</v>
      </c>
      <c r="M10" s="430" t="str">
        <f t="shared" si="2"/>
        <v>-</v>
      </c>
      <c r="N10" s="429" t="str">
        <f t="shared" si="3"/>
        <v>-</v>
      </c>
      <c r="O10" s="428" t="str">
        <f t="shared" si="4"/>
        <v>-</v>
      </c>
      <c r="P10" s="427"/>
      <c r="Q10" s="426" t="str">
        <f t="shared" si="5"/>
        <v>-</v>
      </c>
    </row>
    <row r="11" spans="1:17" ht="37.5" customHeight="1">
      <c r="A11" s="393">
        <v>4</v>
      </c>
      <c r="C11" s="985"/>
      <c r="D11" s="986"/>
      <c r="E11" s="427"/>
      <c r="F11" s="427"/>
      <c r="G11" s="427"/>
      <c r="H11" s="427"/>
      <c r="I11" s="427"/>
      <c r="J11" s="431"/>
      <c r="K11" s="430" t="str">
        <f t="shared" si="0"/>
        <v>-</v>
      </c>
      <c r="L11" s="430" t="str">
        <f t="shared" si="1"/>
        <v>-</v>
      </c>
      <c r="M11" s="430" t="str">
        <f t="shared" si="2"/>
        <v>-</v>
      </c>
      <c r="N11" s="429" t="str">
        <f t="shared" si="3"/>
        <v>-</v>
      </c>
      <c r="O11" s="428" t="str">
        <f t="shared" si="4"/>
        <v>-</v>
      </c>
      <c r="P11" s="427"/>
      <c r="Q11" s="426" t="str">
        <f t="shared" si="5"/>
        <v>-</v>
      </c>
    </row>
    <row r="12" spans="1:17" ht="37.5" customHeight="1">
      <c r="A12" s="393">
        <v>5</v>
      </c>
      <c r="C12" s="985"/>
      <c r="D12" s="986"/>
      <c r="E12" s="427"/>
      <c r="F12" s="427"/>
      <c r="G12" s="427"/>
      <c r="H12" s="427"/>
      <c r="I12" s="427"/>
      <c r="J12" s="431"/>
      <c r="K12" s="430" t="str">
        <f t="shared" si="0"/>
        <v>-</v>
      </c>
      <c r="L12" s="430" t="str">
        <f t="shared" si="1"/>
        <v>-</v>
      </c>
      <c r="M12" s="430" t="str">
        <f t="shared" si="2"/>
        <v>-</v>
      </c>
      <c r="N12" s="429" t="str">
        <f t="shared" si="3"/>
        <v>-</v>
      </c>
      <c r="O12" s="428" t="str">
        <f t="shared" si="4"/>
        <v>-</v>
      </c>
      <c r="P12" s="427"/>
      <c r="Q12" s="426" t="str">
        <f t="shared" si="5"/>
        <v>-</v>
      </c>
    </row>
    <row r="13" spans="1:17" ht="37.5" customHeight="1">
      <c r="A13" s="393">
        <v>6</v>
      </c>
      <c r="C13" s="985"/>
      <c r="D13" s="986"/>
      <c r="E13" s="427"/>
      <c r="F13" s="427"/>
      <c r="G13" s="427"/>
      <c r="H13" s="427"/>
      <c r="I13" s="427"/>
      <c r="J13" s="431"/>
      <c r="K13" s="430" t="str">
        <f t="shared" si="0"/>
        <v>-</v>
      </c>
      <c r="L13" s="430" t="str">
        <f t="shared" si="1"/>
        <v>-</v>
      </c>
      <c r="M13" s="430" t="str">
        <f t="shared" si="2"/>
        <v>-</v>
      </c>
      <c r="N13" s="429" t="str">
        <f t="shared" si="3"/>
        <v>-</v>
      </c>
      <c r="O13" s="428" t="str">
        <f t="shared" si="4"/>
        <v>-</v>
      </c>
      <c r="P13" s="427"/>
      <c r="Q13" s="426" t="str">
        <f t="shared" si="5"/>
        <v>-</v>
      </c>
    </row>
    <row r="14" spans="1:17" ht="37.5" customHeight="1">
      <c r="A14" s="393">
        <v>7</v>
      </c>
      <c r="C14" s="985"/>
      <c r="D14" s="986"/>
      <c r="E14" s="427"/>
      <c r="F14" s="427"/>
      <c r="G14" s="427"/>
      <c r="H14" s="427"/>
      <c r="I14" s="427"/>
      <c r="J14" s="431"/>
      <c r="K14" s="430" t="str">
        <f t="shared" si="0"/>
        <v>-</v>
      </c>
      <c r="L14" s="430" t="str">
        <f t="shared" si="1"/>
        <v>-</v>
      </c>
      <c r="M14" s="430" t="str">
        <f t="shared" si="2"/>
        <v>-</v>
      </c>
      <c r="N14" s="429" t="str">
        <f t="shared" si="3"/>
        <v>-</v>
      </c>
      <c r="O14" s="428" t="str">
        <f t="shared" si="4"/>
        <v>-</v>
      </c>
      <c r="P14" s="427"/>
      <c r="Q14" s="426" t="str">
        <f t="shared" si="5"/>
        <v>-</v>
      </c>
    </row>
    <row r="15" spans="1:17" ht="37.5" customHeight="1">
      <c r="A15" s="393">
        <v>8</v>
      </c>
      <c r="C15" s="985"/>
      <c r="D15" s="986"/>
      <c r="E15" s="427"/>
      <c r="F15" s="427"/>
      <c r="G15" s="427"/>
      <c r="H15" s="427"/>
      <c r="I15" s="427"/>
      <c r="J15" s="431"/>
      <c r="K15" s="430" t="str">
        <f t="shared" si="0"/>
        <v>-</v>
      </c>
      <c r="L15" s="430" t="str">
        <f t="shared" si="1"/>
        <v>-</v>
      </c>
      <c r="M15" s="430" t="str">
        <f t="shared" si="2"/>
        <v>-</v>
      </c>
      <c r="N15" s="429" t="str">
        <f t="shared" si="3"/>
        <v>-</v>
      </c>
      <c r="O15" s="428" t="str">
        <f t="shared" si="4"/>
        <v>-</v>
      </c>
      <c r="P15" s="427"/>
      <c r="Q15" s="426" t="str">
        <f t="shared" si="5"/>
        <v>-</v>
      </c>
    </row>
    <row r="16" spans="1:17" ht="37.5" customHeight="1">
      <c r="A16" s="393">
        <v>9</v>
      </c>
      <c r="C16" s="985"/>
      <c r="D16" s="986"/>
      <c r="E16" s="427"/>
      <c r="F16" s="427"/>
      <c r="G16" s="427"/>
      <c r="H16" s="427"/>
      <c r="I16" s="427"/>
      <c r="J16" s="431"/>
      <c r="K16" s="430" t="str">
        <f t="shared" si="0"/>
        <v>-</v>
      </c>
      <c r="L16" s="430" t="str">
        <f t="shared" si="1"/>
        <v>-</v>
      </c>
      <c r="M16" s="430" t="str">
        <f t="shared" si="2"/>
        <v>-</v>
      </c>
      <c r="N16" s="429" t="str">
        <f t="shared" si="3"/>
        <v>-</v>
      </c>
      <c r="O16" s="428" t="str">
        <f t="shared" si="4"/>
        <v>-</v>
      </c>
      <c r="P16" s="427"/>
      <c r="Q16" s="426" t="str">
        <f t="shared" si="5"/>
        <v>-</v>
      </c>
    </row>
    <row r="17" spans="1:17" ht="37.5" customHeight="1">
      <c r="A17" s="393">
        <v>10</v>
      </c>
      <c r="C17" s="985"/>
      <c r="D17" s="986"/>
      <c r="E17" s="427"/>
      <c r="F17" s="427"/>
      <c r="G17" s="427"/>
      <c r="H17" s="427"/>
      <c r="I17" s="427"/>
      <c r="J17" s="431"/>
      <c r="K17" s="430" t="str">
        <f t="shared" si="0"/>
        <v>-</v>
      </c>
      <c r="L17" s="430" t="str">
        <f t="shared" si="1"/>
        <v>-</v>
      </c>
      <c r="M17" s="430" t="str">
        <f t="shared" si="2"/>
        <v>-</v>
      </c>
      <c r="N17" s="429" t="str">
        <f t="shared" si="3"/>
        <v>-</v>
      </c>
      <c r="O17" s="428" t="str">
        <f t="shared" si="4"/>
        <v>-</v>
      </c>
      <c r="P17" s="427"/>
      <c r="Q17" s="426" t="str">
        <f t="shared" si="5"/>
        <v>-</v>
      </c>
    </row>
    <row r="18" spans="1:17" ht="37.5" customHeight="1">
      <c r="A18" s="393">
        <v>11</v>
      </c>
      <c r="C18" s="985"/>
      <c r="D18" s="986"/>
      <c r="E18" s="427"/>
      <c r="F18" s="427"/>
      <c r="G18" s="427"/>
      <c r="H18" s="427"/>
      <c r="I18" s="427"/>
      <c r="J18" s="431"/>
      <c r="K18" s="430" t="str">
        <f t="shared" si="0"/>
        <v>-</v>
      </c>
      <c r="L18" s="430" t="str">
        <f t="shared" si="1"/>
        <v>-</v>
      </c>
      <c r="M18" s="430" t="str">
        <f t="shared" si="2"/>
        <v>-</v>
      </c>
      <c r="N18" s="429" t="str">
        <f t="shared" si="3"/>
        <v>-</v>
      </c>
      <c r="O18" s="428" t="str">
        <f t="shared" si="4"/>
        <v>-</v>
      </c>
      <c r="P18" s="427"/>
      <c r="Q18" s="426" t="str">
        <f t="shared" si="5"/>
        <v>-</v>
      </c>
    </row>
    <row r="19" spans="1:17" ht="37.5" customHeight="1">
      <c r="A19" s="393">
        <v>12</v>
      </c>
      <c r="C19" s="985"/>
      <c r="D19" s="986"/>
      <c r="E19" s="427"/>
      <c r="F19" s="427"/>
      <c r="G19" s="427"/>
      <c r="H19" s="427"/>
      <c r="I19" s="427"/>
      <c r="J19" s="431"/>
      <c r="K19" s="430" t="str">
        <f t="shared" si="0"/>
        <v>-</v>
      </c>
      <c r="L19" s="430" t="str">
        <f t="shared" si="1"/>
        <v>-</v>
      </c>
      <c r="M19" s="430" t="str">
        <f t="shared" si="2"/>
        <v>-</v>
      </c>
      <c r="N19" s="429" t="str">
        <f t="shared" si="3"/>
        <v>-</v>
      </c>
      <c r="O19" s="428" t="str">
        <f t="shared" si="4"/>
        <v>-</v>
      </c>
      <c r="P19" s="427"/>
      <c r="Q19" s="426" t="str">
        <f t="shared" si="5"/>
        <v>-</v>
      </c>
    </row>
    <row r="20" spans="1:17" ht="37.5" customHeight="1">
      <c r="A20" s="393">
        <v>13</v>
      </c>
      <c r="C20" s="985"/>
      <c r="D20" s="986"/>
      <c r="E20" s="427"/>
      <c r="F20" s="427"/>
      <c r="G20" s="427"/>
      <c r="H20" s="427"/>
      <c r="I20" s="427"/>
      <c r="J20" s="431"/>
      <c r="K20" s="430" t="str">
        <f t="shared" si="0"/>
        <v>-</v>
      </c>
      <c r="L20" s="430" t="str">
        <f t="shared" si="1"/>
        <v>-</v>
      </c>
      <c r="M20" s="430" t="str">
        <f t="shared" si="2"/>
        <v>-</v>
      </c>
      <c r="N20" s="429" t="str">
        <f t="shared" si="3"/>
        <v>-</v>
      </c>
      <c r="O20" s="428" t="str">
        <f t="shared" si="4"/>
        <v>-</v>
      </c>
      <c r="P20" s="427"/>
      <c r="Q20" s="426" t="str">
        <f t="shared" si="5"/>
        <v>-</v>
      </c>
    </row>
    <row r="21" spans="1:17" ht="37.5" customHeight="1">
      <c r="A21" s="393">
        <v>14</v>
      </c>
      <c r="C21" s="985"/>
      <c r="D21" s="986"/>
      <c r="E21" s="427"/>
      <c r="F21" s="427"/>
      <c r="G21" s="427"/>
      <c r="H21" s="427"/>
      <c r="I21" s="427"/>
      <c r="J21" s="431"/>
      <c r="K21" s="430" t="str">
        <f t="shared" si="0"/>
        <v>-</v>
      </c>
      <c r="L21" s="430" t="str">
        <f t="shared" si="1"/>
        <v>-</v>
      </c>
      <c r="M21" s="430" t="str">
        <f t="shared" si="2"/>
        <v>-</v>
      </c>
      <c r="N21" s="429" t="str">
        <f t="shared" si="3"/>
        <v>-</v>
      </c>
      <c r="O21" s="428" t="str">
        <f t="shared" si="4"/>
        <v>-</v>
      </c>
      <c r="P21" s="427"/>
      <c r="Q21" s="426" t="str">
        <f t="shared" si="5"/>
        <v>-</v>
      </c>
    </row>
    <row r="22" spans="1:17" ht="37.5" customHeight="1" thickBot="1">
      <c r="A22" s="393">
        <v>15</v>
      </c>
      <c r="C22" s="987"/>
      <c r="D22" s="988"/>
      <c r="E22" s="421"/>
      <c r="F22" s="421"/>
      <c r="G22" s="421"/>
      <c r="H22" s="421"/>
      <c r="I22" s="421"/>
      <c r="J22" s="425"/>
      <c r="K22" s="424" t="str">
        <f t="shared" si="0"/>
        <v>-</v>
      </c>
      <c r="L22" s="424" t="str">
        <f t="shared" si="1"/>
        <v>-</v>
      </c>
      <c r="M22" s="424" t="str">
        <f t="shared" si="2"/>
        <v>-</v>
      </c>
      <c r="N22" s="423" t="str">
        <f t="shared" si="3"/>
        <v>-</v>
      </c>
      <c r="O22" s="422" t="str">
        <f t="shared" si="4"/>
        <v>-</v>
      </c>
      <c r="P22" s="421"/>
      <c r="Q22" s="420" t="str">
        <f t="shared" si="5"/>
        <v>-</v>
      </c>
    </row>
  </sheetData>
  <sheetProtection password="ED99" sheet="1"/>
  <mergeCells count="23">
    <mergeCell ref="C19:D19"/>
    <mergeCell ref="C20:D20"/>
    <mergeCell ref="C21:D21"/>
    <mergeCell ref="C22:D22"/>
    <mergeCell ref="C13:D13"/>
    <mergeCell ref="C14:D14"/>
    <mergeCell ref="C15:D15"/>
    <mergeCell ref="C16:D16"/>
    <mergeCell ref="C17:D17"/>
    <mergeCell ref="C18:D18"/>
    <mergeCell ref="Q6:Q7"/>
    <mergeCell ref="C8:D8"/>
    <mergeCell ref="C9:D9"/>
    <mergeCell ref="C10:D10"/>
    <mergeCell ref="C11:D11"/>
    <mergeCell ref="C12:D12"/>
    <mergeCell ref="B2:E3"/>
    <mergeCell ref="I3:J3"/>
    <mergeCell ref="L3:M3"/>
    <mergeCell ref="N3:O3"/>
    <mergeCell ref="C6:D7"/>
    <mergeCell ref="N6:N7"/>
    <mergeCell ref="O6:O7"/>
  </mergeCells>
  <printOptions/>
  <pageMargins left="0.5905511811023623" right="0.3937007874015748" top="0.7874015748031497" bottom="0.3937007874015748" header="0.5118110236220472" footer="0.511811023622047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H36"/>
  <sheetViews>
    <sheetView view="pageBreakPreview" zoomScaleSheetLayoutView="100" zoomScalePageLayoutView="0" workbookViewId="0" topLeftCell="A1">
      <selection activeCell="E41" sqref="E41"/>
    </sheetView>
  </sheetViews>
  <sheetFormatPr defaultColWidth="9.00390625" defaultRowHeight="13.5"/>
  <cols>
    <col min="1" max="1" width="5.125" style="448" customWidth="1"/>
    <col min="2" max="2" width="20.625" style="448" customWidth="1"/>
    <col min="3" max="3" width="18.00390625" style="448" customWidth="1"/>
    <col min="4" max="4" width="5.875" style="448" customWidth="1"/>
    <col min="5" max="16384" width="9.00390625" style="448" customWidth="1"/>
  </cols>
  <sheetData>
    <row r="1" spans="1:2" ht="14.25" thickBot="1">
      <c r="A1" s="392" t="str">
        <f>'２①②③、３②（再掲）、４②③'!A1</f>
        <v>Ver 1.0.0</v>
      </c>
      <c r="B1" s="469"/>
    </row>
    <row r="2" spans="2:14" ht="15" thickBot="1" thickTop="1">
      <c r="B2" s="448" t="s">
        <v>3930</v>
      </c>
      <c r="D2" s="720" t="str">
        <f>A1</f>
        <v>Ver 1.0.0</v>
      </c>
      <c r="E2" s="991" t="s">
        <v>3929</v>
      </c>
      <c r="F2" s="992"/>
      <c r="G2" s="993"/>
      <c r="H2" s="993"/>
      <c r="I2" s="994"/>
      <c r="K2" s="991" t="s">
        <v>3928</v>
      </c>
      <c r="L2" s="992"/>
      <c r="M2" s="995"/>
      <c r="N2" s="996"/>
    </row>
    <row r="3" spans="2:4" ht="14.25" thickTop="1">
      <c r="B3" s="468"/>
      <c r="C3" s="467" t="s">
        <v>3927</v>
      </c>
      <c r="D3" s="467"/>
    </row>
    <row r="4" spans="1:60" ht="25.5" customHeight="1">
      <c r="A4" s="997" t="s">
        <v>3926</v>
      </c>
      <c r="B4" s="998"/>
      <c r="C4" s="999"/>
      <c r="D4" s="466" t="s">
        <v>3925</v>
      </c>
      <c r="E4" s="466" t="s">
        <v>3924</v>
      </c>
      <c r="F4" s="466" t="s">
        <v>3923</v>
      </c>
      <c r="G4" s="466" t="s">
        <v>3922</v>
      </c>
      <c r="H4" s="466" t="s">
        <v>3921</v>
      </c>
      <c r="I4" s="466" t="s">
        <v>3920</v>
      </c>
      <c r="J4" s="466" t="s">
        <v>3919</v>
      </c>
      <c r="K4" s="466" t="s">
        <v>3918</v>
      </c>
      <c r="L4" s="466" t="s">
        <v>3917</v>
      </c>
      <c r="M4" s="466" t="s">
        <v>3916</v>
      </c>
      <c r="N4" s="466" t="s">
        <v>3915</v>
      </c>
      <c r="O4" s="466" t="s">
        <v>3914</v>
      </c>
      <c r="P4" s="466" t="s">
        <v>3913</v>
      </c>
      <c r="Q4" s="466" t="s">
        <v>3912</v>
      </c>
      <c r="R4" s="466" t="s">
        <v>3911</v>
      </c>
      <c r="S4" s="466" t="s">
        <v>3910</v>
      </c>
      <c r="T4" s="466" t="s">
        <v>3909</v>
      </c>
      <c r="U4" s="466" t="s">
        <v>3908</v>
      </c>
      <c r="V4" s="466" t="s">
        <v>3907</v>
      </c>
      <c r="W4" s="466" t="s">
        <v>3906</v>
      </c>
      <c r="X4" s="466" t="s">
        <v>3905</v>
      </c>
      <c r="Y4" s="466" t="s">
        <v>3904</v>
      </c>
      <c r="Z4" s="466" t="s">
        <v>3903</v>
      </c>
      <c r="AA4" s="466" t="s">
        <v>3902</v>
      </c>
      <c r="AB4" s="466" t="s">
        <v>3901</v>
      </c>
      <c r="AC4" s="466" t="s">
        <v>3900</v>
      </c>
      <c r="AD4" s="466" t="s">
        <v>3899</v>
      </c>
      <c r="AE4" s="466" t="s">
        <v>3898</v>
      </c>
      <c r="AF4" s="466" t="s">
        <v>3897</v>
      </c>
      <c r="AG4" s="466" t="s">
        <v>3896</v>
      </c>
      <c r="AH4" s="466" t="s">
        <v>3895</v>
      </c>
      <c r="AI4" s="466" t="s">
        <v>3894</v>
      </c>
      <c r="AJ4" s="466" t="s">
        <v>3893</v>
      </c>
      <c r="AK4" s="466" t="s">
        <v>3892</v>
      </c>
      <c r="AL4" s="466" t="s">
        <v>3891</v>
      </c>
      <c r="AM4" s="466" t="s">
        <v>3890</v>
      </c>
      <c r="AN4" s="466" t="s">
        <v>3889</v>
      </c>
      <c r="AO4" s="466" t="s">
        <v>3888</v>
      </c>
      <c r="AP4" s="466" t="s">
        <v>3887</v>
      </c>
      <c r="AQ4" s="466" t="s">
        <v>3886</v>
      </c>
      <c r="AR4" s="466" t="s">
        <v>3885</v>
      </c>
      <c r="AS4" s="466" t="s">
        <v>3884</v>
      </c>
      <c r="AT4" s="466" t="s">
        <v>3883</v>
      </c>
      <c r="AU4" s="466" t="s">
        <v>3882</v>
      </c>
      <c r="AV4" s="466" t="s">
        <v>3881</v>
      </c>
      <c r="AW4" s="466" t="s">
        <v>3880</v>
      </c>
      <c r="AX4" s="466" t="s">
        <v>3879</v>
      </c>
      <c r="AY4" s="466" t="s">
        <v>3878</v>
      </c>
      <c r="AZ4" s="466" t="s">
        <v>3877</v>
      </c>
      <c r="BA4" s="466" t="s">
        <v>3876</v>
      </c>
      <c r="BB4" s="466" t="s">
        <v>3875</v>
      </c>
      <c r="BC4" s="466" t="s">
        <v>3874</v>
      </c>
      <c r="BD4" s="466" t="s">
        <v>3873</v>
      </c>
      <c r="BE4" s="466" t="s">
        <v>3872</v>
      </c>
      <c r="BF4" s="466" t="s">
        <v>3871</v>
      </c>
      <c r="BG4" s="466" t="s">
        <v>3870</v>
      </c>
      <c r="BH4" s="466" t="s">
        <v>3869</v>
      </c>
    </row>
    <row r="5" spans="1:60" ht="18" customHeight="1">
      <c r="A5" s="997"/>
      <c r="B5" s="465" t="s">
        <v>3868</v>
      </c>
      <c r="C5" s="465" t="s">
        <v>3867</v>
      </c>
      <c r="D5" s="464" t="s">
        <v>3866</v>
      </c>
      <c r="E5" s="463"/>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row>
    <row r="6" spans="1:60" ht="18" customHeight="1">
      <c r="A6" s="458" t="str">
        <f aca="true" t="shared" si="0" ref="A6:A29">IF(D6=0,"-",IF(COUNTA(E6:BH6)=D6,"OK","×"))</f>
        <v>-</v>
      </c>
      <c r="B6" s="461"/>
      <c r="C6" s="459"/>
      <c r="D6" s="459"/>
      <c r="E6" s="460"/>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row>
    <row r="7" spans="1:60" ht="18" customHeight="1">
      <c r="A7" s="458" t="str">
        <f t="shared" si="0"/>
        <v>-</v>
      </c>
      <c r="B7" s="461"/>
      <c r="C7" s="459"/>
      <c r="D7" s="459"/>
      <c r="E7" s="460"/>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row>
    <row r="8" spans="1:60" ht="18" customHeight="1">
      <c r="A8" s="458" t="str">
        <f t="shared" si="0"/>
        <v>-</v>
      </c>
      <c r="B8" s="461"/>
      <c r="C8" s="459"/>
      <c r="D8" s="459"/>
      <c r="E8" s="460"/>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row>
    <row r="9" spans="1:60" ht="18" customHeight="1">
      <c r="A9" s="458" t="str">
        <f t="shared" si="0"/>
        <v>-</v>
      </c>
      <c r="B9" s="461"/>
      <c r="C9" s="459"/>
      <c r="D9" s="459"/>
      <c r="E9" s="460"/>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row>
    <row r="10" spans="1:60" ht="18" customHeight="1">
      <c r="A10" s="458" t="str">
        <f t="shared" si="0"/>
        <v>-</v>
      </c>
      <c r="B10" s="461"/>
      <c r="C10" s="459"/>
      <c r="D10" s="459"/>
      <c r="E10" s="460"/>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row>
    <row r="11" spans="1:60" ht="18" customHeight="1">
      <c r="A11" s="458" t="str">
        <f t="shared" si="0"/>
        <v>-</v>
      </c>
      <c r="B11" s="461"/>
      <c r="C11" s="459"/>
      <c r="D11" s="459"/>
      <c r="E11" s="460"/>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row>
    <row r="12" spans="1:60" ht="18" customHeight="1">
      <c r="A12" s="458" t="str">
        <f t="shared" si="0"/>
        <v>-</v>
      </c>
      <c r="B12" s="461"/>
      <c r="C12" s="459"/>
      <c r="D12" s="459"/>
      <c r="E12" s="460"/>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row>
    <row r="13" spans="1:60" ht="18" customHeight="1">
      <c r="A13" s="458" t="str">
        <f t="shared" si="0"/>
        <v>-</v>
      </c>
      <c r="B13" s="461"/>
      <c r="C13" s="459"/>
      <c r="D13" s="459"/>
      <c r="E13" s="460"/>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row>
    <row r="14" spans="1:60" ht="18" customHeight="1">
      <c r="A14" s="458" t="str">
        <f t="shared" si="0"/>
        <v>-</v>
      </c>
      <c r="B14" s="461"/>
      <c r="C14" s="459"/>
      <c r="D14" s="459"/>
      <c r="E14" s="460"/>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row>
    <row r="15" spans="1:60" ht="18" customHeight="1">
      <c r="A15" s="458" t="str">
        <f t="shared" si="0"/>
        <v>-</v>
      </c>
      <c r="B15" s="461"/>
      <c r="C15" s="459"/>
      <c r="D15" s="459"/>
      <c r="E15" s="460"/>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row>
    <row r="16" spans="1:60" ht="18" customHeight="1">
      <c r="A16" s="458" t="str">
        <f t="shared" si="0"/>
        <v>-</v>
      </c>
      <c r="B16" s="461"/>
      <c r="C16" s="459"/>
      <c r="D16" s="459"/>
      <c r="E16" s="460"/>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row>
    <row r="17" spans="1:60" ht="18" customHeight="1">
      <c r="A17" s="458" t="str">
        <f t="shared" si="0"/>
        <v>-</v>
      </c>
      <c r="B17" s="461"/>
      <c r="C17" s="459"/>
      <c r="D17" s="459"/>
      <c r="E17" s="460"/>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row>
    <row r="18" spans="1:60" ht="18" customHeight="1">
      <c r="A18" s="458" t="str">
        <f t="shared" si="0"/>
        <v>-</v>
      </c>
      <c r="B18" s="461"/>
      <c r="C18" s="459"/>
      <c r="D18" s="459"/>
      <c r="E18" s="460"/>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row>
    <row r="19" spans="1:60" ht="18" customHeight="1">
      <c r="A19" s="458" t="str">
        <f t="shared" si="0"/>
        <v>-</v>
      </c>
      <c r="B19" s="461"/>
      <c r="C19" s="459"/>
      <c r="D19" s="459"/>
      <c r="E19" s="460"/>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row>
    <row r="20" spans="1:60" ht="18" customHeight="1">
      <c r="A20" s="458" t="str">
        <f t="shared" si="0"/>
        <v>-</v>
      </c>
      <c r="B20" s="461"/>
      <c r="C20" s="459"/>
      <c r="D20" s="459"/>
      <c r="E20" s="460"/>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row>
    <row r="21" spans="1:60" ht="18" customHeight="1">
      <c r="A21" s="458" t="str">
        <f t="shared" si="0"/>
        <v>-</v>
      </c>
      <c r="B21" s="461"/>
      <c r="C21" s="459"/>
      <c r="D21" s="459"/>
      <c r="E21" s="460"/>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row>
    <row r="22" spans="1:60" ht="18" customHeight="1">
      <c r="A22" s="458" t="str">
        <f t="shared" si="0"/>
        <v>-</v>
      </c>
      <c r="B22" s="461"/>
      <c r="C22" s="459"/>
      <c r="D22" s="459"/>
      <c r="E22" s="460"/>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row>
    <row r="23" spans="1:60" ht="18" customHeight="1">
      <c r="A23" s="458" t="str">
        <f t="shared" si="0"/>
        <v>-</v>
      </c>
      <c r="B23" s="461"/>
      <c r="C23" s="459"/>
      <c r="D23" s="459"/>
      <c r="E23" s="460"/>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row>
    <row r="24" spans="1:60" ht="18" customHeight="1">
      <c r="A24" s="458" t="str">
        <f t="shared" si="0"/>
        <v>-</v>
      </c>
      <c r="B24" s="461"/>
      <c r="C24" s="459"/>
      <c r="D24" s="459"/>
      <c r="E24" s="460"/>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row>
    <row r="25" spans="1:60" ht="18" customHeight="1">
      <c r="A25" s="458" t="str">
        <f t="shared" si="0"/>
        <v>-</v>
      </c>
      <c r="B25" s="461"/>
      <c r="C25" s="459"/>
      <c r="D25" s="459"/>
      <c r="E25" s="460"/>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row>
    <row r="26" spans="1:60" ht="18" customHeight="1">
      <c r="A26" s="458" t="str">
        <f t="shared" si="0"/>
        <v>-</v>
      </c>
      <c r="B26" s="461"/>
      <c r="C26" s="459"/>
      <c r="D26" s="459"/>
      <c r="E26" s="460"/>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row>
    <row r="27" spans="1:60" ht="18" customHeight="1">
      <c r="A27" s="458" t="str">
        <f t="shared" si="0"/>
        <v>-</v>
      </c>
      <c r="B27" s="461"/>
      <c r="C27" s="459"/>
      <c r="D27" s="459"/>
      <c r="E27" s="460"/>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row>
    <row r="28" spans="1:60" ht="18" customHeight="1">
      <c r="A28" s="458" t="str">
        <f t="shared" si="0"/>
        <v>-</v>
      </c>
      <c r="B28" s="461"/>
      <c r="C28" s="459"/>
      <c r="D28" s="459"/>
      <c r="E28" s="460"/>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row>
    <row r="29" spans="1:60" ht="18" customHeight="1" thickBot="1">
      <c r="A29" s="458" t="str">
        <f t="shared" si="0"/>
        <v>-</v>
      </c>
      <c r="B29" s="457"/>
      <c r="C29" s="455"/>
      <c r="D29" s="455"/>
      <c r="E29" s="456"/>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row>
    <row r="30" spans="2:60" ht="28.5" customHeight="1" thickBot="1" thickTop="1">
      <c r="B30" s="989" t="s">
        <v>3865</v>
      </c>
      <c r="C30" s="990"/>
      <c r="D30" s="454"/>
      <c r="E30" s="453"/>
      <c r="F30" s="452">
        <f aca="true" t="shared" si="1" ref="F30:AK30">SUM(F6:F29)</f>
        <v>0</v>
      </c>
      <c r="G30" s="452">
        <f t="shared" si="1"/>
        <v>0</v>
      </c>
      <c r="H30" s="452">
        <f t="shared" si="1"/>
        <v>0</v>
      </c>
      <c r="I30" s="452">
        <f t="shared" si="1"/>
        <v>0</v>
      </c>
      <c r="J30" s="452">
        <f t="shared" si="1"/>
        <v>0</v>
      </c>
      <c r="K30" s="452">
        <f t="shared" si="1"/>
        <v>0</v>
      </c>
      <c r="L30" s="452">
        <f t="shared" si="1"/>
        <v>0</v>
      </c>
      <c r="M30" s="452">
        <f t="shared" si="1"/>
        <v>0</v>
      </c>
      <c r="N30" s="452">
        <f t="shared" si="1"/>
        <v>0</v>
      </c>
      <c r="O30" s="452">
        <f t="shared" si="1"/>
        <v>0</v>
      </c>
      <c r="P30" s="452">
        <f t="shared" si="1"/>
        <v>0</v>
      </c>
      <c r="Q30" s="452">
        <f t="shared" si="1"/>
        <v>0</v>
      </c>
      <c r="R30" s="452">
        <f t="shared" si="1"/>
        <v>0</v>
      </c>
      <c r="S30" s="452">
        <f t="shared" si="1"/>
        <v>0</v>
      </c>
      <c r="T30" s="452">
        <f t="shared" si="1"/>
        <v>0</v>
      </c>
      <c r="U30" s="452">
        <f t="shared" si="1"/>
        <v>0</v>
      </c>
      <c r="V30" s="452">
        <f t="shared" si="1"/>
        <v>0</v>
      </c>
      <c r="W30" s="452">
        <f t="shared" si="1"/>
        <v>0</v>
      </c>
      <c r="X30" s="452">
        <f t="shared" si="1"/>
        <v>0</v>
      </c>
      <c r="Y30" s="452">
        <f t="shared" si="1"/>
        <v>0</v>
      </c>
      <c r="Z30" s="452">
        <f t="shared" si="1"/>
        <v>0</v>
      </c>
      <c r="AA30" s="452">
        <f t="shared" si="1"/>
        <v>0</v>
      </c>
      <c r="AB30" s="452">
        <f t="shared" si="1"/>
        <v>0</v>
      </c>
      <c r="AC30" s="452">
        <f t="shared" si="1"/>
        <v>0</v>
      </c>
      <c r="AD30" s="452">
        <f t="shared" si="1"/>
        <v>0</v>
      </c>
      <c r="AE30" s="452">
        <f t="shared" si="1"/>
        <v>0</v>
      </c>
      <c r="AF30" s="452">
        <f t="shared" si="1"/>
        <v>0</v>
      </c>
      <c r="AG30" s="452">
        <f t="shared" si="1"/>
        <v>0</v>
      </c>
      <c r="AH30" s="452">
        <f t="shared" si="1"/>
        <v>0</v>
      </c>
      <c r="AI30" s="452">
        <f t="shared" si="1"/>
        <v>0</v>
      </c>
      <c r="AJ30" s="452">
        <f t="shared" si="1"/>
        <v>0</v>
      </c>
      <c r="AK30" s="452">
        <f t="shared" si="1"/>
        <v>0</v>
      </c>
      <c r="AL30" s="452">
        <f aca="true" t="shared" si="2" ref="AL30:BH30">SUM(AL6:AL29)</f>
        <v>0</v>
      </c>
      <c r="AM30" s="452">
        <f t="shared" si="2"/>
        <v>0</v>
      </c>
      <c r="AN30" s="452">
        <f t="shared" si="2"/>
        <v>0</v>
      </c>
      <c r="AO30" s="452">
        <f t="shared" si="2"/>
        <v>0</v>
      </c>
      <c r="AP30" s="452">
        <f t="shared" si="2"/>
        <v>0</v>
      </c>
      <c r="AQ30" s="452">
        <f t="shared" si="2"/>
        <v>0</v>
      </c>
      <c r="AR30" s="452">
        <f t="shared" si="2"/>
        <v>0</v>
      </c>
      <c r="AS30" s="452">
        <f t="shared" si="2"/>
        <v>0</v>
      </c>
      <c r="AT30" s="452">
        <f t="shared" si="2"/>
        <v>0</v>
      </c>
      <c r="AU30" s="452">
        <f t="shared" si="2"/>
        <v>0</v>
      </c>
      <c r="AV30" s="452">
        <f t="shared" si="2"/>
        <v>0</v>
      </c>
      <c r="AW30" s="452">
        <f t="shared" si="2"/>
        <v>0</v>
      </c>
      <c r="AX30" s="452">
        <f t="shared" si="2"/>
        <v>0</v>
      </c>
      <c r="AY30" s="452">
        <f t="shared" si="2"/>
        <v>0</v>
      </c>
      <c r="AZ30" s="452">
        <f t="shared" si="2"/>
        <v>0</v>
      </c>
      <c r="BA30" s="452">
        <f t="shared" si="2"/>
        <v>0</v>
      </c>
      <c r="BB30" s="452">
        <f t="shared" si="2"/>
        <v>0</v>
      </c>
      <c r="BC30" s="452">
        <f t="shared" si="2"/>
        <v>0</v>
      </c>
      <c r="BD30" s="452">
        <f t="shared" si="2"/>
        <v>0</v>
      </c>
      <c r="BE30" s="452">
        <f t="shared" si="2"/>
        <v>0</v>
      </c>
      <c r="BF30" s="452">
        <f t="shared" si="2"/>
        <v>0</v>
      </c>
      <c r="BG30" s="452">
        <f t="shared" si="2"/>
        <v>0</v>
      </c>
      <c r="BH30" s="452">
        <f t="shared" si="2"/>
        <v>0</v>
      </c>
    </row>
    <row r="31" spans="2:59" ht="14.25" thickTop="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row>
    <row r="32" spans="2:5" ht="13.5">
      <c r="B32" s="450"/>
      <c r="E32" s="449"/>
    </row>
    <row r="33" spans="2:5" ht="13.5">
      <c r="B33" s="450"/>
      <c r="E33" s="449"/>
    </row>
    <row r="35" ht="13.5" hidden="1">
      <c r="B35" s="448" t="s">
        <v>3788</v>
      </c>
    </row>
    <row r="36" ht="13.5" hidden="1">
      <c r="B36" s="448" t="s">
        <v>3799</v>
      </c>
    </row>
  </sheetData>
  <sheetProtection password="ED99" sheet="1"/>
  <mergeCells count="7">
    <mergeCell ref="B30:C30"/>
    <mergeCell ref="E2:F2"/>
    <mergeCell ref="G2:I2"/>
    <mergeCell ref="K2:L2"/>
    <mergeCell ref="M2:N2"/>
    <mergeCell ref="A4:A5"/>
    <mergeCell ref="B4:C4"/>
  </mergeCells>
  <printOptions/>
  <pageMargins left="0.3937007874015748" right="0.3937007874015748" top="0.5905511811023623" bottom="0.5905511811023623" header="0.5118110236220472" footer="0.5118110236220472"/>
  <pageSetup fitToHeight="1" fitToWidth="1" horizontalDpi="600" verticalDpi="600" orientation="landscape" paperSize="8" scale="37" r:id="rId1"/>
</worksheet>
</file>

<file path=xl/worksheets/sheet5.xml><?xml version="1.0" encoding="utf-8"?>
<worksheet xmlns="http://schemas.openxmlformats.org/spreadsheetml/2006/main" xmlns:r="http://schemas.openxmlformats.org/officeDocument/2006/relationships">
  <sheetPr>
    <pageSetUpPr fitToPage="1"/>
  </sheetPr>
  <dimension ref="A1:BH69"/>
  <sheetViews>
    <sheetView view="pageBreakPreview" zoomScale="85" zoomScaleSheetLayoutView="85" zoomScalePageLayoutView="0" workbookViewId="0" topLeftCell="A1">
      <selection activeCell="E3" sqref="E3"/>
    </sheetView>
  </sheetViews>
  <sheetFormatPr defaultColWidth="9.00390625" defaultRowHeight="13.5"/>
  <cols>
    <col min="1" max="1" width="4.375" style="470" customWidth="1"/>
    <col min="2" max="2" width="7.625" style="470" customWidth="1"/>
    <col min="3" max="3" width="6.00390625" style="470" hidden="1" customWidth="1"/>
    <col min="4" max="4" width="18.00390625" style="470" customWidth="1"/>
    <col min="5" max="16384" width="9.00390625" style="470" customWidth="1"/>
  </cols>
  <sheetData>
    <row r="1" spans="1:2" ht="14.25" thickBot="1">
      <c r="A1" s="392" t="str">
        <f>'２①②③、３②（再掲）、４②③'!A1</f>
        <v>Ver 1.0.0</v>
      </c>
      <c r="B1" s="469"/>
    </row>
    <row r="2" spans="2:20" ht="15" thickBot="1" thickTop="1">
      <c r="B2" s="470" t="s">
        <v>3944</v>
      </c>
      <c r="E2" s="720" t="str">
        <f>A1</f>
        <v>Ver 1.0.0</v>
      </c>
      <c r="F2" s="1000" t="s">
        <v>3929</v>
      </c>
      <c r="G2" s="1001"/>
      <c r="H2" s="993"/>
      <c r="I2" s="993"/>
      <c r="J2" s="994"/>
      <c r="L2" s="1000" t="s">
        <v>3928</v>
      </c>
      <c r="M2" s="1001"/>
      <c r="N2" s="995"/>
      <c r="O2" s="996"/>
      <c r="Q2" s="1002" t="s">
        <v>3943</v>
      </c>
      <c r="R2" s="1003"/>
      <c r="S2" s="485">
        <f>IF(N2=0,0,IF(N2="下水道事業",45,40))</f>
        <v>0</v>
      </c>
      <c r="T2" s="484" t="s">
        <v>3942</v>
      </c>
    </row>
    <row r="3" spans="2:4" ht="14.25" thickTop="1">
      <c r="B3" s="483"/>
      <c r="D3" s="482" t="s">
        <v>3927</v>
      </c>
    </row>
    <row r="4" spans="2:60" ht="18.75" customHeight="1">
      <c r="B4" s="476"/>
      <c r="C4" s="476"/>
      <c r="D4" s="481" t="s">
        <v>3941</v>
      </c>
      <c r="E4" s="480" t="s">
        <v>3924</v>
      </c>
      <c r="F4" s="480" t="s">
        <v>3923</v>
      </c>
      <c r="G4" s="480" t="s">
        <v>3922</v>
      </c>
      <c r="H4" s="480" t="s">
        <v>3921</v>
      </c>
      <c r="I4" s="480" t="s">
        <v>3920</v>
      </c>
      <c r="J4" s="480" t="s">
        <v>3919</v>
      </c>
      <c r="K4" s="480" t="s">
        <v>3918</v>
      </c>
      <c r="L4" s="480" t="s">
        <v>3917</v>
      </c>
      <c r="M4" s="480" t="s">
        <v>3938</v>
      </c>
      <c r="N4" s="480" t="s">
        <v>3915</v>
      </c>
      <c r="O4" s="480" t="s">
        <v>3914</v>
      </c>
      <c r="P4" s="480" t="s">
        <v>3913</v>
      </c>
      <c r="Q4" s="480" t="s">
        <v>3912</v>
      </c>
      <c r="R4" s="480" t="s">
        <v>3911</v>
      </c>
      <c r="S4" s="480" t="s">
        <v>3910</v>
      </c>
      <c r="T4" s="480" t="s">
        <v>3909</v>
      </c>
      <c r="U4" s="480" t="s">
        <v>3908</v>
      </c>
      <c r="V4" s="480" t="s">
        <v>3907</v>
      </c>
      <c r="W4" s="480" t="s">
        <v>3906</v>
      </c>
      <c r="X4" s="480" t="s">
        <v>3905</v>
      </c>
      <c r="Y4" s="480" t="s">
        <v>3904</v>
      </c>
      <c r="Z4" s="480" t="s">
        <v>3903</v>
      </c>
      <c r="AA4" s="480" t="s">
        <v>3902</v>
      </c>
      <c r="AB4" s="480" t="s">
        <v>3901</v>
      </c>
      <c r="AC4" s="480" t="s">
        <v>3900</v>
      </c>
      <c r="AD4" s="480" t="s">
        <v>3899</v>
      </c>
      <c r="AE4" s="480" t="s">
        <v>3898</v>
      </c>
      <c r="AF4" s="480" t="s">
        <v>3897</v>
      </c>
      <c r="AG4" s="480" t="s">
        <v>3896</v>
      </c>
      <c r="AH4" s="480" t="s">
        <v>3895</v>
      </c>
      <c r="AI4" s="480" t="s">
        <v>3894</v>
      </c>
      <c r="AJ4" s="480" t="s">
        <v>3893</v>
      </c>
      <c r="AK4" s="480" t="s">
        <v>3892</v>
      </c>
      <c r="AL4" s="480" t="s">
        <v>3891</v>
      </c>
      <c r="AM4" s="480" t="s">
        <v>3890</v>
      </c>
      <c r="AN4" s="480" t="s">
        <v>3889</v>
      </c>
      <c r="AO4" s="480" t="s">
        <v>3888</v>
      </c>
      <c r="AP4" s="480" t="s">
        <v>3887</v>
      </c>
      <c r="AQ4" s="480" t="s">
        <v>3886</v>
      </c>
      <c r="AR4" s="480" t="s">
        <v>3885</v>
      </c>
      <c r="AS4" s="480" t="s">
        <v>3884</v>
      </c>
      <c r="AT4" s="480" t="s">
        <v>3883</v>
      </c>
      <c r="AU4" s="480" t="s">
        <v>3882</v>
      </c>
      <c r="AV4" s="480" t="s">
        <v>3881</v>
      </c>
      <c r="AW4" s="480" t="s">
        <v>3880</v>
      </c>
      <c r="AX4" s="480" t="s">
        <v>3879</v>
      </c>
      <c r="AY4" s="480" t="s">
        <v>3878</v>
      </c>
      <c r="AZ4" s="480" t="s">
        <v>3877</v>
      </c>
      <c r="BA4" s="480" t="s">
        <v>3876</v>
      </c>
      <c r="BB4" s="480" t="s">
        <v>3875</v>
      </c>
      <c r="BC4" s="480" t="s">
        <v>3874</v>
      </c>
      <c r="BD4" s="480" t="s">
        <v>3873</v>
      </c>
      <c r="BE4" s="480" t="s">
        <v>3872</v>
      </c>
      <c r="BF4" s="480" t="s">
        <v>3871</v>
      </c>
      <c r="BG4" s="480" t="s">
        <v>3870</v>
      </c>
      <c r="BH4" s="480" t="s">
        <v>3869</v>
      </c>
    </row>
    <row r="5" spans="2:60" ht="18" customHeight="1">
      <c r="B5" s="476" t="s">
        <v>3748</v>
      </c>
      <c r="C5" s="476"/>
      <c r="D5" s="479" t="s">
        <v>3940</v>
      </c>
      <c r="E5" s="478"/>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row>
    <row r="6" spans="2:60" ht="18" customHeight="1" hidden="1">
      <c r="B6" s="476"/>
      <c r="C6" s="476"/>
      <c r="D6" s="476"/>
      <c r="E6" s="476"/>
      <c r="F6" s="476">
        <v>1</v>
      </c>
      <c r="G6" s="476">
        <v>2</v>
      </c>
      <c r="H6" s="476">
        <v>3</v>
      </c>
      <c r="I6" s="476">
        <v>4</v>
      </c>
      <c r="J6" s="476">
        <v>5</v>
      </c>
      <c r="K6" s="476">
        <v>6</v>
      </c>
      <c r="L6" s="476">
        <v>7</v>
      </c>
      <c r="M6" s="476">
        <v>8</v>
      </c>
      <c r="N6" s="476">
        <v>9</v>
      </c>
      <c r="O6" s="476">
        <v>10</v>
      </c>
      <c r="P6" s="476">
        <v>11</v>
      </c>
      <c r="Q6" s="476">
        <v>12</v>
      </c>
      <c r="R6" s="476">
        <v>13</v>
      </c>
      <c r="S6" s="476">
        <v>14</v>
      </c>
      <c r="T6" s="476">
        <v>15</v>
      </c>
      <c r="U6" s="476">
        <v>16</v>
      </c>
      <c r="V6" s="476">
        <v>17</v>
      </c>
      <c r="W6" s="476">
        <v>18</v>
      </c>
      <c r="X6" s="476">
        <v>19</v>
      </c>
      <c r="Y6" s="476">
        <v>20</v>
      </c>
      <c r="Z6" s="476">
        <v>21</v>
      </c>
      <c r="AA6" s="476">
        <v>22</v>
      </c>
      <c r="AB6" s="476">
        <v>23</v>
      </c>
      <c r="AC6" s="476">
        <v>24</v>
      </c>
      <c r="AD6" s="476">
        <v>25</v>
      </c>
      <c r="AE6" s="476">
        <v>26</v>
      </c>
      <c r="AF6" s="476">
        <v>27</v>
      </c>
      <c r="AG6" s="476">
        <v>28</v>
      </c>
      <c r="AH6" s="476">
        <v>29</v>
      </c>
      <c r="AI6" s="476">
        <v>30</v>
      </c>
      <c r="AJ6" s="476">
        <v>31</v>
      </c>
      <c r="AK6" s="476">
        <v>32</v>
      </c>
      <c r="AL6" s="476">
        <v>33</v>
      </c>
      <c r="AM6" s="476">
        <v>34</v>
      </c>
      <c r="AN6" s="476">
        <v>35</v>
      </c>
      <c r="AO6" s="476">
        <v>36</v>
      </c>
      <c r="AP6" s="476">
        <v>37</v>
      </c>
      <c r="AQ6" s="476">
        <v>38</v>
      </c>
      <c r="AR6" s="476">
        <v>39</v>
      </c>
      <c r="AS6" s="476">
        <v>40</v>
      </c>
      <c r="AT6" s="476">
        <v>41</v>
      </c>
      <c r="AU6" s="476">
        <v>42</v>
      </c>
      <c r="AV6" s="476">
        <v>43</v>
      </c>
      <c r="AW6" s="476">
        <v>44</v>
      </c>
      <c r="AX6" s="476">
        <v>45</v>
      </c>
      <c r="AY6" s="476">
        <v>46</v>
      </c>
      <c r="AZ6" s="476">
        <v>47</v>
      </c>
      <c r="BA6" s="476">
        <v>48</v>
      </c>
      <c r="BB6" s="476">
        <v>49</v>
      </c>
      <c r="BC6" s="476">
        <v>50</v>
      </c>
      <c r="BD6" s="476">
        <v>51</v>
      </c>
      <c r="BE6" s="476">
        <v>52</v>
      </c>
      <c r="BF6" s="476">
        <v>53</v>
      </c>
      <c r="BG6" s="476">
        <v>54</v>
      </c>
      <c r="BH6" s="476">
        <v>55</v>
      </c>
    </row>
    <row r="7" spans="2:60" ht="18" customHeight="1">
      <c r="B7" s="474" t="s">
        <v>3939</v>
      </c>
      <c r="C7" s="474">
        <v>1</v>
      </c>
      <c r="D7" s="459"/>
      <c r="E7" s="460"/>
      <c r="F7" s="472" t="str">
        <f aca="true" t="shared" si="0" ref="F7:AK7">IF(F6-$C$7&lt;$S$2,ROUND($D$7/$S$2*0.9,0),"-")</f>
        <v>-</v>
      </c>
      <c r="G7" s="472" t="str">
        <f t="shared" si="0"/>
        <v>-</v>
      </c>
      <c r="H7" s="472" t="str">
        <f t="shared" si="0"/>
        <v>-</v>
      </c>
      <c r="I7" s="472" t="str">
        <f t="shared" si="0"/>
        <v>-</v>
      </c>
      <c r="J7" s="472" t="str">
        <f t="shared" si="0"/>
        <v>-</v>
      </c>
      <c r="K7" s="472" t="str">
        <f t="shared" si="0"/>
        <v>-</v>
      </c>
      <c r="L7" s="472" t="str">
        <f t="shared" si="0"/>
        <v>-</v>
      </c>
      <c r="M7" s="472" t="str">
        <f t="shared" si="0"/>
        <v>-</v>
      </c>
      <c r="N7" s="472" t="str">
        <f t="shared" si="0"/>
        <v>-</v>
      </c>
      <c r="O7" s="472" t="str">
        <f t="shared" si="0"/>
        <v>-</v>
      </c>
      <c r="P7" s="472" t="str">
        <f t="shared" si="0"/>
        <v>-</v>
      </c>
      <c r="Q7" s="472" t="str">
        <f t="shared" si="0"/>
        <v>-</v>
      </c>
      <c r="R7" s="472" t="str">
        <f t="shared" si="0"/>
        <v>-</v>
      </c>
      <c r="S7" s="472" t="str">
        <f t="shared" si="0"/>
        <v>-</v>
      </c>
      <c r="T7" s="472" t="str">
        <f t="shared" si="0"/>
        <v>-</v>
      </c>
      <c r="U7" s="472" t="str">
        <f t="shared" si="0"/>
        <v>-</v>
      </c>
      <c r="V7" s="472" t="str">
        <f t="shared" si="0"/>
        <v>-</v>
      </c>
      <c r="W7" s="472" t="str">
        <f t="shared" si="0"/>
        <v>-</v>
      </c>
      <c r="X7" s="472" t="str">
        <f t="shared" si="0"/>
        <v>-</v>
      </c>
      <c r="Y7" s="472" t="str">
        <f t="shared" si="0"/>
        <v>-</v>
      </c>
      <c r="Z7" s="472" t="str">
        <f t="shared" si="0"/>
        <v>-</v>
      </c>
      <c r="AA7" s="472" t="str">
        <f t="shared" si="0"/>
        <v>-</v>
      </c>
      <c r="AB7" s="472" t="str">
        <f t="shared" si="0"/>
        <v>-</v>
      </c>
      <c r="AC7" s="472" t="str">
        <f t="shared" si="0"/>
        <v>-</v>
      </c>
      <c r="AD7" s="472" t="str">
        <f t="shared" si="0"/>
        <v>-</v>
      </c>
      <c r="AE7" s="472" t="str">
        <f t="shared" si="0"/>
        <v>-</v>
      </c>
      <c r="AF7" s="472" t="str">
        <f t="shared" si="0"/>
        <v>-</v>
      </c>
      <c r="AG7" s="472" t="str">
        <f t="shared" si="0"/>
        <v>-</v>
      </c>
      <c r="AH7" s="472" t="str">
        <f t="shared" si="0"/>
        <v>-</v>
      </c>
      <c r="AI7" s="472" t="str">
        <f t="shared" si="0"/>
        <v>-</v>
      </c>
      <c r="AJ7" s="472" t="str">
        <f t="shared" si="0"/>
        <v>-</v>
      </c>
      <c r="AK7" s="472" t="str">
        <f t="shared" si="0"/>
        <v>-</v>
      </c>
      <c r="AL7" s="472" t="str">
        <f aca="true" t="shared" si="1" ref="AL7:BH7">IF(AL6-$C$7&lt;$S$2,ROUND($D$7/$S$2*0.9,0),"-")</f>
        <v>-</v>
      </c>
      <c r="AM7" s="472" t="str">
        <f t="shared" si="1"/>
        <v>-</v>
      </c>
      <c r="AN7" s="472" t="str">
        <f t="shared" si="1"/>
        <v>-</v>
      </c>
      <c r="AO7" s="472" t="str">
        <f t="shared" si="1"/>
        <v>-</v>
      </c>
      <c r="AP7" s="472" t="str">
        <f t="shared" si="1"/>
        <v>-</v>
      </c>
      <c r="AQ7" s="472" t="str">
        <f t="shared" si="1"/>
        <v>-</v>
      </c>
      <c r="AR7" s="472" t="str">
        <f t="shared" si="1"/>
        <v>-</v>
      </c>
      <c r="AS7" s="472" t="str">
        <f t="shared" si="1"/>
        <v>-</v>
      </c>
      <c r="AT7" s="472" t="str">
        <f t="shared" si="1"/>
        <v>-</v>
      </c>
      <c r="AU7" s="472" t="str">
        <f t="shared" si="1"/>
        <v>-</v>
      </c>
      <c r="AV7" s="472" t="str">
        <f t="shared" si="1"/>
        <v>-</v>
      </c>
      <c r="AW7" s="472" t="str">
        <f t="shared" si="1"/>
        <v>-</v>
      </c>
      <c r="AX7" s="472" t="str">
        <f t="shared" si="1"/>
        <v>-</v>
      </c>
      <c r="AY7" s="472" t="str">
        <f t="shared" si="1"/>
        <v>-</v>
      </c>
      <c r="AZ7" s="472" t="str">
        <f t="shared" si="1"/>
        <v>-</v>
      </c>
      <c r="BA7" s="472" t="str">
        <f t="shared" si="1"/>
        <v>-</v>
      </c>
      <c r="BB7" s="472" t="str">
        <f t="shared" si="1"/>
        <v>-</v>
      </c>
      <c r="BC7" s="472" t="str">
        <f t="shared" si="1"/>
        <v>-</v>
      </c>
      <c r="BD7" s="472" t="str">
        <f t="shared" si="1"/>
        <v>-</v>
      </c>
      <c r="BE7" s="472" t="str">
        <f t="shared" si="1"/>
        <v>-</v>
      </c>
      <c r="BF7" s="472" t="str">
        <f t="shared" si="1"/>
        <v>-</v>
      </c>
      <c r="BG7" s="472" t="str">
        <f t="shared" si="1"/>
        <v>-</v>
      </c>
      <c r="BH7" s="472" t="str">
        <f t="shared" si="1"/>
        <v>-</v>
      </c>
    </row>
    <row r="8" spans="2:60" ht="18" customHeight="1">
      <c r="B8" s="474" t="s">
        <v>3923</v>
      </c>
      <c r="C8" s="474">
        <v>2</v>
      </c>
      <c r="D8" s="459"/>
      <c r="E8" s="460"/>
      <c r="F8" s="472"/>
      <c r="G8" s="472" t="str">
        <f aca="true" t="shared" si="2" ref="G8:AL8">IF(G$6-$C$8&lt;$S$2,ROUND($D$8/$S$2*0.9,0),"-")</f>
        <v>-</v>
      </c>
      <c r="H8" s="472" t="str">
        <f t="shared" si="2"/>
        <v>-</v>
      </c>
      <c r="I8" s="472" t="str">
        <f t="shared" si="2"/>
        <v>-</v>
      </c>
      <c r="J8" s="472" t="str">
        <f t="shared" si="2"/>
        <v>-</v>
      </c>
      <c r="K8" s="472" t="str">
        <f t="shared" si="2"/>
        <v>-</v>
      </c>
      <c r="L8" s="472" t="str">
        <f t="shared" si="2"/>
        <v>-</v>
      </c>
      <c r="M8" s="472" t="str">
        <f t="shared" si="2"/>
        <v>-</v>
      </c>
      <c r="N8" s="472" t="str">
        <f t="shared" si="2"/>
        <v>-</v>
      </c>
      <c r="O8" s="472" t="str">
        <f t="shared" si="2"/>
        <v>-</v>
      </c>
      <c r="P8" s="472" t="str">
        <f t="shared" si="2"/>
        <v>-</v>
      </c>
      <c r="Q8" s="472" t="str">
        <f t="shared" si="2"/>
        <v>-</v>
      </c>
      <c r="R8" s="472" t="str">
        <f t="shared" si="2"/>
        <v>-</v>
      </c>
      <c r="S8" s="472" t="str">
        <f t="shared" si="2"/>
        <v>-</v>
      </c>
      <c r="T8" s="472" t="str">
        <f t="shared" si="2"/>
        <v>-</v>
      </c>
      <c r="U8" s="472" t="str">
        <f t="shared" si="2"/>
        <v>-</v>
      </c>
      <c r="V8" s="472" t="str">
        <f t="shared" si="2"/>
        <v>-</v>
      </c>
      <c r="W8" s="472" t="str">
        <f t="shared" si="2"/>
        <v>-</v>
      </c>
      <c r="X8" s="472" t="str">
        <f t="shared" si="2"/>
        <v>-</v>
      </c>
      <c r="Y8" s="472" t="str">
        <f t="shared" si="2"/>
        <v>-</v>
      </c>
      <c r="Z8" s="472" t="str">
        <f t="shared" si="2"/>
        <v>-</v>
      </c>
      <c r="AA8" s="472" t="str">
        <f t="shared" si="2"/>
        <v>-</v>
      </c>
      <c r="AB8" s="472" t="str">
        <f t="shared" si="2"/>
        <v>-</v>
      </c>
      <c r="AC8" s="472" t="str">
        <f t="shared" si="2"/>
        <v>-</v>
      </c>
      <c r="AD8" s="472" t="str">
        <f t="shared" si="2"/>
        <v>-</v>
      </c>
      <c r="AE8" s="472" t="str">
        <f t="shared" si="2"/>
        <v>-</v>
      </c>
      <c r="AF8" s="472" t="str">
        <f t="shared" si="2"/>
        <v>-</v>
      </c>
      <c r="AG8" s="472" t="str">
        <f t="shared" si="2"/>
        <v>-</v>
      </c>
      <c r="AH8" s="472" t="str">
        <f t="shared" si="2"/>
        <v>-</v>
      </c>
      <c r="AI8" s="472" t="str">
        <f t="shared" si="2"/>
        <v>-</v>
      </c>
      <c r="AJ8" s="472" t="str">
        <f t="shared" si="2"/>
        <v>-</v>
      </c>
      <c r="AK8" s="472" t="str">
        <f t="shared" si="2"/>
        <v>-</v>
      </c>
      <c r="AL8" s="472" t="str">
        <f t="shared" si="2"/>
        <v>-</v>
      </c>
      <c r="AM8" s="472" t="str">
        <f aca="true" t="shared" si="3" ref="AM8:BH8">IF(AM$6-$C$8&lt;$S$2,ROUND($D$8/$S$2*0.9,0),"-")</f>
        <v>-</v>
      </c>
      <c r="AN8" s="472" t="str">
        <f t="shared" si="3"/>
        <v>-</v>
      </c>
      <c r="AO8" s="472" t="str">
        <f t="shared" si="3"/>
        <v>-</v>
      </c>
      <c r="AP8" s="472" t="str">
        <f t="shared" si="3"/>
        <v>-</v>
      </c>
      <c r="AQ8" s="472" t="str">
        <f t="shared" si="3"/>
        <v>-</v>
      </c>
      <c r="AR8" s="472" t="str">
        <f t="shared" si="3"/>
        <v>-</v>
      </c>
      <c r="AS8" s="472" t="str">
        <f t="shared" si="3"/>
        <v>-</v>
      </c>
      <c r="AT8" s="472" t="str">
        <f t="shared" si="3"/>
        <v>-</v>
      </c>
      <c r="AU8" s="472" t="str">
        <f t="shared" si="3"/>
        <v>-</v>
      </c>
      <c r="AV8" s="472" t="str">
        <f t="shared" si="3"/>
        <v>-</v>
      </c>
      <c r="AW8" s="472" t="str">
        <f t="shared" si="3"/>
        <v>-</v>
      </c>
      <c r="AX8" s="472" t="str">
        <f t="shared" si="3"/>
        <v>-</v>
      </c>
      <c r="AY8" s="472" t="str">
        <f t="shared" si="3"/>
        <v>-</v>
      </c>
      <c r="AZ8" s="472" t="str">
        <f t="shared" si="3"/>
        <v>-</v>
      </c>
      <c r="BA8" s="472" t="str">
        <f t="shared" si="3"/>
        <v>-</v>
      </c>
      <c r="BB8" s="472" t="str">
        <f t="shared" si="3"/>
        <v>-</v>
      </c>
      <c r="BC8" s="472" t="str">
        <f t="shared" si="3"/>
        <v>-</v>
      </c>
      <c r="BD8" s="472" t="str">
        <f t="shared" si="3"/>
        <v>-</v>
      </c>
      <c r="BE8" s="472" t="str">
        <f t="shared" si="3"/>
        <v>-</v>
      </c>
      <c r="BF8" s="472" t="str">
        <f t="shared" si="3"/>
        <v>-</v>
      </c>
      <c r="BG8" s="472" t="str">
        <f t="shared" si="3"/>
        <v>-</v>
      </c>
      <c r="BH8" s="472" t="str">
        <f t="shared" si="3"/>
        <v>-</v>
      </c>
    </row>
    <row r="9" spans="2:60" ht="18" customHeight="1">
      <c r="B9" s="474" t="s">
        <v>3922</v>
      </c>
      <c r="C9" s="474">
        <v>3</v>
      </c>
      <c r="D9" s="459"/>
      <c r="E9" s="460"/>
      <c r="F9" s="472"/>
      <c r="G9" s="472"/>
      <c r="H9" s="472" t="str">
        <f aca="true" t="shared" si="4" ref="H9:AM9">IF(H$6-$C$9&lt;$S$2,ROUND($D$9/$S$2*0.9,0),"-")</f>
        <v>-</v>
      </c>
      <c r="I9" s="472" t="str">
        <f t="shared" si="4"/>
        <v>-</v>
      </c>
      <c r="J9" s="472" t="str">
        <f t="shared" si="4"/>
        <v>-</v>
      </c>
      <c r="K9" s="472" t="str">
        <f t="shared" si="4"/>
        <v>-</v>
      </c>
      <c r="L9" s="472" t="str">
        <f t="shared" si="4"/>
        <v>-</v>
      </c>
      <c r="M9" s="472" t="str">
        <f t="shared" si="4"/>
        <v>-</v>
      </c>
      <c r="N9" s="472" t="str">
        <f t="shared" si="4"/>
        <v>-</v>
      </c>
      <c r="O9" s="472" t="str">
        <f t="shared" si="4"/>
        <v>-</v>
      </c>
      <c r="P9" s="472" t="str">
        <f t="shared" si="4"/>
        <v>-</v>
      </c>
      <c r="Q9" s="472" t="str">
        <f t="shared" si="4"/>
        <v>-</v>
      </c>
      <c r="R9" s="472" t="str">
        <f t="shared" si="4"/>
        <v>-</v>
      </c>
      <c r="S9" s="472" t="str">
        <f t="shared" si="4"/>
        <v>-</v>
      </c>
      <c r="T9" s="472" t="str">
        <f t="shared" si="4"/>
        <v>-</v>
      </c>
      <c r="U9" s="472" t="str">
        <f t="shared" si="4"/>
        <v>-</v>
      </c>
      <c r="V9" s="472" t="str">
        <f t="shared" si="4"/>
        <v>-</v>
      </c>
      <c r="W9" s="472" t="str">
        <f t="shared" si="4"/>
        <v>-</v>
      </c>
      <c r="X9" s="472" t="str">
        <f t="shared" si="4"/>
        <v>-</v>
      </c>
      <c r="Y9" s="472" t="str">
        <f t="shared" si="4"/>
        <v>-</v>
      </c>
      <c r="Z9" s="472" t="str">
        <f t="shared" si="4"/>
        <v>-</v>
      </c>
      <c r="AA9" s="472" t="str">
        <f t="shared" si="4"/>
        <v>-</v>
      </c>
      <c r="AB9" s="472" t="str">
        <f t="shared" si="4"/>
        <v>-</v>
      </c>
      <c r="AC9" s="472" t="str">
        <f t="shared" si="4"/>
        <v>-</v>
      </c>
      <c r="AD9" s="472" t="str">
        <f t="shared" si="4"/>
        <v>-</v>
      </c>
      <c r="AE9" s="472" t="str">
        <f t="shared" si="4"/>
        <v>-</v>
      </c>
      <c r="AF9" s="472" t="str">
        <f t="shared" si="4"/>
        <v>-</v>
      </c>
      <c r="AG9" s="472" t="str">
        <f t="shared" si="4"/>
        <v>-</v>
      </c>
      <c r="AH9" s="472" t="str">
        <f t="shared" si="4"/>
        <v>-</v>
      </c>
      <c r="AI9" s="472" t="str">
        <f t="shared" si="4"/>
        <v>-</v>
      </c>
      <c r="AJ9" s="472" t="str">
        <f t="shared" si="4"/>
        <v>-</v>
      </c>
      <c r="AK9" s="472" t="str">
        <f t="shared" si="4"/>
        <v>-</v>
      </c>
      <c r="AL9" s="472" t="str">
        <f t="shared" si="4"/>
        <v>-</v>
      </c>
      <c r="AM9" s="472" t="str">
        <f t="shared" si="4"/>
        <v>-</v>
      </c>
      <c r="AN9" s="472" t="str">
        <f aca="true" t="shared" si="5" ref="AN9:BH9">IF(AN$6-$C$9&lt;$S$2,ROUND($D$9/$S$2*0.9,0),"-")</f>
        <v>-</v>
      </c>
      <c r="AO9" s="472" t="str">
        <f t="shared" si="5"/>
        <v>-</v>
      </c>
      <c r="AP9" s="472" t="str">
        <f t="shared" si="5"/>
        <v>-</v>
      </c>
      <c r="AQ9" s="472" t="str">
        <f t="shared" si="5"/>
        <v>-</v>
      </c>
      <c r="AR9" s="472" t="str">
        <f t="shared" si="5"/>
        <v>-</v>
      </c>
      <c r="AS9" s="472" t="str">
        <f t="shared" si="5"/>
        <v>-</v>
      </c>
      <c r="AT9" s="472" t="str">
        <f t="shared" si="5"/>
        <v>-</v>
      </c>
      <c r="AU9" s="472" t="str">
        <f t="shared" si="5"/>
        <v>-</v>
      </c>
      <c r="AV9" s="472" t="str">
        <f t="shared" si="5"/>
        <v>-</v>
      </c>
      <c r="AW9" s="472" t="str">
        <f t="shared" si="5"/>
        <v>-</v>
      </c>
      <c r="AX9" s="472" t="str">
        <f t="shared" si="5"/>
        <v>-</v>
      </c>
      <c r="AY9" s="472" t="str">
        <f t="shared" si="5"/>
        <v>-</v>
      </c>
      <c r="AZ9" s="472" t="str">
        <f t="shared" si="5"/>
        <v>-</v>
      </c>
      <c r="BA9" s="472" t="str">
        <f t="shared" si="5"/>
        <v>-</v>
      </c>
      <c r="BB9" s="472" t="str">
        <f t="shared" si="5"/>
        <v>-</v>
      </c>
      <c r="BC9" s="472" t="str">
        <f t="shared" si="5"/>
        <v>-</v>
      </c>
      <c r="BD9" s="472" t="str">
        <f t="shared" si="5"/>
        <v>-</v>
      </c>
      <c r="BE9" s="472" t="str">
        <f t="shared" si="5"/>
        <v>-</v>
      </c>
      <c r="BF9" s="472" t="str">
        <f t="shared" si="5"/>
        <v>-</v>
      </c>
      <c r="BG9" s="472" t="str">
        <f t="shared" si="5"/>
        <v>-</v>
      </c>
      <c r="BH9" s="472" t="str">
        <f t="shared" si="5"/>
        <v>-</v>
      </c>
    </row>
    <row r="10" spans="2:60" ht="18" customHeight="1">
      <c r="B10" s="474" t="s">
        <v>3921</v>
      </c>
      <c r="C10" s="474">
        <v>4</v>
      </c>
      <c r="D10" s="459"/>
      <c r="E10" s="460"/>
      <c r="F10" s="472"/>
      <c r="G10" s="472"/>
      <c r="H10" s="472"/>
      <c r="I10" s="472" t="str">
        <f aca="true" t="shared" si="6" ref="I10:AN10">IF(I$6-$C$10&lt;$S$2,ROUND($D$10/$S$2*0.9,0),"-")</f>
        <v>-</v>
      </c>
      <c r="J10" s="472" t="str">
        <f t="shared" si="6"/>
        <v>-</v>
      </c>
      <c r="K10" s="472" t="str">
        <f t="shared" si="6"/>
        <v>-</v>
      </c>
      <c r="L10" s="472" t="str">
        <f t="shared" si="6"/>
        <v>-</v>
      </c>
      <c r="M10" s="472" t="str">
        <f t="shared" si="6"/>
        <v>-</v>
      </c>
      <c r="N10" s="472" t="str">
        <f t="shared" si="6"/>
        <v>-</v>
      </c>
      <c r="O10" s="472" t="str">
        <f t="shared" si="6"/>
        <v>-</v>
      </c>
      <c r="P10" s="472" t="str">
        <f t="shared" si="6"/>
        <v>-</v>
      </c>
      <c r="Q10" s="472" t="str">
        <f t="shared" si="6"/>
        <v>-</v>
      </c>
      <c r="R10" s="472" t="str">
        <f t="shared" si="6"/>
        <v>-</v>
      </c>
      <c r="S10" s="472" t="str">
        <f t="shared" si="6"/>
        <v>-</v>
      </c>
      <c r="T10" s="472" t="str">
        <f t="shared" si="6"/>
        <v>-</v>
      </c>
      <c r="U10" s="472" t="str">
        <f t="shared" si="6"/>
        <v>-</v>
      </c>
      <c r="V10" s="472" t="str">
        <f t="shared" si="6"/>
        <v>-</v>
      </c>
      <c r="W10" s="472" t="str">
        <f t="shared" si="6"/>
        <v>-</v>
      </c>
      <c r="X10" s="472" t="str">
        <f t="shared" si="6"/>
        <v>-</v>
      </c>
      <c r="Y10" s="472" t="str">
        <f t="shared" si="6"/>
        <v>-</v>
      </c>
      <c r="Z10" s="472" t="str">
        <f t="shared" si="6"/>
        <v>-</v>
      </c>
      <c r="AA10" s="472" t="str">
        <f t="shared" si="6"/>
        <v>-</v>
      </c>
      <c r="AB10" s="472" t="str">
        <f t="shared" si="6"/>
        <v>-</v>
      </c>
      <c r="AC10" s="472" t="str">
        <f t="shared" si="6"/>
        <v>-</v>
      </c>
      <c r="AD10" s="472" t="str">
        <f t="shared" si="6"/>
        <v>-</v>
      </c>
      <c r="AE10" s="472" t="str">
        <f t="shared" si="6"/>
        <v>-</v>
      </c>
      <c r="AF10" s="472" t="str">
        <f t="shared" si="6"/>
        <v>-</v>
      </c>
      <c r="AG10" s="472" t="str">
        <f t="shared" si="6"/>
        <v>-</v>
      </c>
      <c r="AH10" s="472" t="str">
        <f t="shared" si="6"/>
        <v>-</v>
      </c>
      <c r="AI10" s="472" t="str">
        <f t="shared" si="6"/>
        <v>-</v>
      </c>
      <c r="AJ10" s="472" t="str">
        <f t="shared" si="6"/>
        <v>-</v>
      </c>
      <c r="AK10" s="472" t="str">
        <f t="shared" si="6"/>
        <v>-</v>
      </c>
      <c r="AL10" s="472" t="str">
        <f t="shared" si="6"/>
        <v>-</v>
      </c>
      <c r="AM10" s="472" t="str">
        <f t="shared" si="6"/>
        <v>-</v>
      </c>
      <c r="AN10" s="472" t="str">
        <f t="shared" si="6"/>
        <v>-</v>
      </c>
      <c r="AO10" s="472" t="str">
        <f aca="true" t="shared" si="7" ref="AO10:BH10">IF(AO$6-$C$10&lt;$S$2,ROUND($D$10/$S$2*0.9,0),"-")</f>
        <v>-</v>
      </c>
      <c r="AP10" s="472" t="str">
        <f t="shared" si="7"/>
        <v>-</v>
      </c>
      <c r="AQ10" s="472" t="str">
        <f t="shared" si="7"/>
        <v>-</v>
      </c>
      <c r="AR10" s="472" t="str">
        <f t="shared" si="7"/>
        <v>-</v>
      </c>
      <c r="AS10" s="472" t="str">
        <f t="shared" si="7"/>
        <v>-</v>
      </c>
      <c r="AT10" s="472" t="str">
        <f t="shared" si="7"/>
        <v>-</v>
      </c>
      <c r="AU10" s="472" t="str">
        <f t="shared" si="7"/>
        <v>-</v>
      </c>
      <c r="AV10" s="472" t="str">
        <f t="shared" si="7"/>
        <v>-</v>
      </c>
      <c r="AW10" s="472" t="str">
        <f t="shared" si="7"/>
        <v>-</v>
      </c>
      <c r="AX10" s="472" t="str">
        <f t="shared" si="7"/>
        <v>-</v>
      </c>
      <c r="AY10" s="472" t="str">
        <f t="shared" si="7"/>
        <v>-</v>
      </c>
      <c r="AZ10" s="472" t="str">
        <f t="shared" si="7"/>
        <v>-</v>
      </c>
      <c r="BA10" s="472" t="str">
        <f t="shared" si="7"/>
        <v>-</v>
      </c>
      <c r="BB10" s="472" t="str">
        <f t="shared" si="7"/>
        <v>-</v>
      </c>
      <c r="BC10" s="472" t="str">
        <f t="shared" si="7"/>
        <v>-</v>
      </c>
      <c r="BD10" s="472" t="str">
        <f t="shared" si="7"/>
        <v>-</v>
      </c>
      <c r="BE10" s="472" t="str">
        <f t="shared" si="7"/>
        <v>-</v>
      </c>
      <c r="BF10" s="472" t="str">
        <f t="shared" si="7"/>
        <v>-</v>
      </c>
      <c r="BG10" s="472" t="str">
        <f t="shared" si="7"/>
        <v>-</v>
      </c>
      <c r="BH10" s="472" t="str">
        <f t="shared" si="7"/>
        <v>-</v>
      </c>
    </row>
    <row r="11" spans="2:60" ht="18" customHeight="1">
      <c r="B11" s="474" t="s">
        <v>3920</v>
      </c>
      <c r="C11" s="474">
        <v>5</v>
      </c>
      <c r="D11" s="459"/>
      <c r="E11" s="460"/>
      <c r="F11" s="472"/>
      <c r="G11" s="472"/>
      <c r="H11" s="472"/>
      <c r="I11" s="472"/>
      <c r="J11" s="472" t="str">
        <f aca="true" t="shared" si="8" ref="J11:AO11">IF(J$6-$C$11&lt;$S$2,ROUND($D$11/$S$2*0.9,0),"-")</f>
        <v>-</v>
      </c>
      <c r="K11" s="472" t="str">
        <f t="shared" si="8"/>
        <v>-</v>
      </c>
      <c r="L11" s="472" t="str">
        <f t="shared" si="8"/>
        <v>-</v>
      </c>
      <c r="M11" s="472" t="str">
        <f t="shared" si="8"/>
        <v>-</v>
      </c>
      <c r="N11" s="472" t="str">
        <f t="shared" si="8"/>
        <v>-</v>
      </c>
      <c r="O11" s="472" t="str">
        <f t="shared" si="8"/>
        <v>-</v>
      </c>
      <c r="P11" s="472" t="str">
        <f t="shared" si="8"/>
        <v>-</v>
      </c>
      <c r="Q11" s="472" t="str">
        <f t="shared" si="8"/>
        <v>-</v>
      </c>
      <c r="R11" s="472" t="str">
        <f t="shared" si="8"/>
        <v>-</v>
      </c>
      <c r="S11" s="472" t="str">
        <f t="shared" si="8"/>
        <v>-</v>
      </c>
      <c r="T11" s="472" t="str">
        <f t="shared" si="8"/>
        <v>-</v>
      </c>
      <c r="U11" s="472" t="str">
        <f t="shared" si="8"/>
        <v>-</v>
      </c>
      <c r="V11" s="472" t="str">
        <f t="shared" si="8"/>
        <v>-</v>
      </c>
      <c r="W11" s="472" t="str">
        <f t="shared" si="8"/>
        <v>-</v>
      </c>
      <c r="X11" s="472" t="str">
        <f t="shared" si="8"/>
        <v>-</v>
      </c>
      <c r="Y11" s="472" t="str">
        <f t="shared" si="8"/>
        <v>-</v>
      </c>
      <c r="Z11" s="472" t="str">
        <f t="shared" si="8"/>
        <v>-</v>
      </c>
      <c r="AA11" s="472" t="str">
        <f t="shared" si="8"/>
        <v>-</v>
      </c>
      <c r="AB11" s="472" t="str">
        <f t="shared" si="8"/>
        <v>-</v>
      </c>
      <c r="AC11" s="472" t="str">
        <f t="shared" si="8"/>
        <v>-</v>
      </c>
      <c r="AD11" s="472" t="str">
        <f t="shared" si="8"/>
        <v>-</v>
      </c>
      <c r="AE11" s="472" t="str">
        <f t="shared" si="8"/>
        <v>-</v>
      </c>
      <c r="AF11" s="472" t="str">
        <f t="shared" si="8"/>
        <v>-</v>
      </c>
      <c r="AG11" s="472" t="str">
        <f t="shared" si="8"/>
        <v>-</v>
      </c>
      <c r="AH11" s="472" t="str">
        <f t="shared" si="8"/>
        <v>-</v>
      </c>
      <c r="AI11" s="472" t="str">
        <f t="shared" si="8"/>
        <v>-</v>
      </c>
      <c r="AJ11" s="472" t="str">
        <f t="shared" si="8"/>
        <v>-</v>
      </c>
      <c r="AK11" s="472" t="str">
        <f t="shared" si="8"/>
        <v>-</v>
      </c>
      <c r="AL11" s="472" t="str">
        <f t="shared" si="8"/>
        <v>-</v>
      </c>
      <c r="AM11" s="472" t="str">
        <f t="shared" si="8"/>
        <v>-</v>
      </c>
      <c r="AN11" s="472" t="str">
        <f t="shared" si="8"/>
        <v>-</v>
      </c>
      <c r="AO11" s="472" t="str">
        <f t="shared" si="8"/>
        <v>-</v>
      </c>
      <c r="AP11" s="472" t="str">
        <f aca="true" t="shared" si="9" ref="AP11:BH11">IF(AP$6-$C$11&lt;$S$2,ROUND($D$11/$S$2*0.9,0),"-")</f>
        <v>-</v>
      </c>
      <c r="AQ11" s="472" t="str">
        <f t="shared" si="9"/>
        <v>-</v>
      </c>
      <c r="AR11" s="472" t="str">
        <f t="shared" si="9"/>
        <v>-</v>
      </c>
      <c r="AS11" s="472" t="str">
        <f t="shared" si="9"/>
        <v>-</v>
      </c>
      <c r="AT11" s="472" t="str">
        <f t="shared" si="9"/>
        <v>-</v>
      </c>
      <c r="AU11" s="472" t="str">
        <f t="shared" si="9"/>
        <v>-</v>
      </c>
      <c r="AV11" s="472" t="str">
        <f t="shared" si="9"/>
        <v>-</v>
      </c>
      <c r="AW11" s="472" t="str">
        <f t="shared" si="9"/>
        <v>-</v>
      </c>
      <c r="AX11" s="472" t="str">
        <f t="shared" si="9"/>
        <v>-</v>
      </c>
      <c r="AY11" s="472" t="str">
        <f t="shared" si="9"/>
        <v>-</v>
      </c>
      <c r="AZ11" s="472" t="str">
        <f t="shared" si="9"/>
        <v>-</v>
      </c>
      <c r="BA11" s="472" t="str">
        <f t="shared" si="9"/>
        <v>-</v>
      </c>
      <c r="BB11" s="472" t="str">
        <f t="shared" si="9"/>
        <v>-</v>
      </c>
      <c r="BC11" s="472" t="str">
        <f t="shared" si="9"/>
        <v>-</v>
      </c>
      <c r="BD11" s="472" t="str">
        <f t="shared" si="9"/>
        <v>-</v>
      </c>
      <c r="BE11" s="472" t="str">
        <f t="shared" si="9"/>
        <v>-</v>
      </c>
      <c r="BF11" s="472" t="str">
        <f t="shared" si="9"/>
        <v>-</v>
      </c>
      <c r="BG11" s="472" t="str">
        <f t="shared" si="9"/>
        <v>-</v>
      </c>
      <c r="BH11" s="472" t="str">
        <f t="shared" si="9"/>
        <v>-</v>
      </c>
    </row>
    <row r="12" spans="2:60" ht="18" customHeight="1">
      <c r="B12" s="474" t="s">
        <v>3919</v>
      </c>
      <c r="C12" s="474">
        <v>6</v>
      </c>
      <c r="D12" s="459"/>
      <c r="E12" s="460"/>
      <c r="F12" s="472"/>
      <c r="G12" s="472"/>
      <c r="H12" s="472"/>
      <c r="I12" s="472"/>
      <c r="J12" s="472"/>
      <c r="K12" s="472" t="str">
        <f aca="true" t="shared" si="10" ref="K12:AP12">IF(K$6-$C$12&lt;$S$2,ROUND($D$12/$S$2*0.9,0),"-")</f>
        <v>-</v>
      </c>
      <c r="L12" s="472" t="str">
        <f t="shared" si="10"/>
        <v>-</v>
      </c>
      <c r="M12" s="472" t="str">
        <f t="shared" si="10"/>
        <v>-</v>
      </c>
      <c r="N12" s="472" t="str">
        <f t="shared" si="10"/>
        <v>-</v>
      </c>
      <c r="O12" s="472" t="str">
        <f t="shared" si="10"/>
        <v>-</v>
      </c>
      <c r="P12" s="472" t="str">
        <f t="shared" si="10"/>
        <v>-</v>
      </c>
      <c r="Q12" s="472" t="str">
        <f t="shared" si="10"/>
        <v>-</v>
      </c>
      <c r="R12" s="472" t="str">
        <f t="shared" si="10"/>
        <v>-</v>
      </c>
      <c r="S12" s="472" t="str">
        <f t="shared" si="10"/>
        <v>-</v>
      </c>
      <c r="T12" s="472" t="str">
        <f t="shared" si="10"/>
        <v>-</v>
      </c>
      <c r="U12" s="472" t="str">
        <f t="shared" si="10"/>
        <v>-</v>
      </c>
      <c r="V12" s="472" t="str">
        <f t="shared" si="10"/>
        <v>-</v>
      </c>
      <c r="W12" s="472" t="str">
        <f t="shared" si="10"/>
        <v>-</v>
      </c>
      <c r="X12" s="472" t="str">
        <f t="shared" si="10"/>
        <v>-</v>
      </c>
      <c r="Y12" s="472" t="str">
        <f t="shared" si="10"/>
        <v>-</v>
      </c>
      <c r="Z12" s="472" t="str">
        <f t="shared" si="10"/>
        <v>-</v>
      </c>
      <c r="AA12" s="472" t="str">
        <f t="shared" si="10"/>
        <v>-</v>
      </c>
      <c r="AB12" s="472" t="str">
        <f t="shared" si="10"/>
        <v>-</v>
      </c>
      <c r="AC12" s="472" t="str">
        <f t="shared" si="10"/>
        <v>-</v>
      </c>
      <c r="AD12" s="472" t="str">
        <f t="shared" si="10"/>
        <v>-</v>
      </c>
      <c r="AE12" s="472" t="str">
        <f t="shared" si="10"/>
        <v>-</v>
      </c>
      <c r="AF12" s="472" t="str">
        <f t="shared" si="10"/>
        <v>-</v>
      </c>
      <c r="AG12" s="472" t="str">
        <f t="shared" si="10"/>
        <v>-</v>
      </c>
      <c r="AH12" s="472" t="str">
        <f t="shared" si="10"/>
        <v>-</v>
      </c>
      <c r="AI12" s="472" t="str">
        <f t="shared" si="10"/>
        <v>-</v>
      </c>
      <c r="AJ12" s="472" t="str">
        <f t="shared" si="10"/>
        <v>-</v>
      </c>
      <c r="AK12" s="472" t="str">
        <f t="shared" si="10"/>
        <v>-</v>
      </c>
      <c r="AL12" s="472" t="str">
        <f t="shared" si="10"/>
        <v>-</v>
      </c>
      <c r="AM12" s="472" t="str">
        <f t="shared" si="10"/>
        <v>-</v>
      </c>
      <c r="AN12" s="472" t="str">
        <f t="shared" si="10"/>
        <v>-</v>
      </c>
      <c r="AO12" s="472" t="str">
        <f t="shared" si="10"/>
        <v>-</v>
      </c>
      <c r="AP12" s="472" t="str">
        <f t="shared" si="10"/>
        <v>-</v>
      </c>
      <c r="AQ12" s="472" t="str">
        <f aca="true" t="shared" si="11" ref="AQ12:BH12">IF(AQ$6-$C$12&lt;$S$2,ROUND($D$12/$S$2*0.9,0),"-")</f>
        <v>-</v>
      </c>
      <c r="AR12" s="472" t="str">
        <f t="shared" si="11"/>
        <v>-</v>
      </c>
      <c r="AS12" s="472" t="str">
        <f t="shared" si="11"/>
        <v>-</v>
      </c>
      <c r="AT12" s="472" t="str">
        <f t="shared" si="11"/>
        <v>-</v>
      </c>
      <c r="AU12" s="472" t="str">
        <f t="shared" si="11"/>
        <v>-</v>
      </c>
      <c r="AV12" s="472" t="str">
        <f t="shared" si="11"/>
        <v>-</v>
      </c>
      <c r="AW12" s="472" t="str">
        <f t="shared" si="11"/>
        <v>-</v>
      </c>
      <c r="AX12" s="472" t="str">
        <f t="shared" si="11"/>
        <v>-</v>
      </c>
      <c r="AY12" s="472" t="str">
        <f t="shared" si="11"/>
        <v>-</v>
      </c>
      <c r="AZ12" s="472" t="str">
        <f t="shared" si="11"/>
        <v>-</v>
      </c>
      <c r="BA12" s="472" t="str">
        <f t="shared" si="11"/>
        <v>-</v>
      </c>
      <c r="BB12" s="472" t="str">
        <f t="shared" si="11"/>
        <v>-</v>
      </c>
      <c r="BC12" s="472" t="str">
        <f t="shared" si="11"/>
        <v>-</v>
      </c>
      <c r="BD12" s="472" t="str">
        <f t="shared" si="11"/>
        <v>-</v>
      </c>
      <c r="BE12" s="472" t="str">
        <f t="shared" si="11"/>
        <v>-</v>
      </c>
      <c r="BF12" s="472" t="str">
        <f t="shared" si="11"/>
        <v>-</v>
      </c>
      <c r="BG12" s="472" t="str">
        <f t="shared" si="11"/>
        <v>-</v>
      </c>
      <c r="BH12" s="472" t="str">
        <f t="shared" si="11"/>
        <v>-</v>
      </c>
    </row>
    <row r="13" spans="2:60" ht="18" customHeight="1">
      <c r="B13" s="474" t="s">
        <v>3918</v>
      </c>
      <c r="C13" s="474">
        <v>7</v>
      </c>
      <c r="D13" s="459"/>
      <c r="E13" s="460"/>
      <c r="F13" s="472"/>
      <c r="G13" s="472"/>
      <c r="H13" s="472"/>
      <c r="I13" s="472"/>
      <c r="J13" s="472"/>
      <c r="K13" s="472"/>
      <c r="L13" s="472" t="str">
        <f aca="true" t="shared" si="12" ref="L13:AQ13">IF(L$6-$C$13&lt;$S$2,ROUND($D$13/$S$2*0.9,0),"-")</f>
        <v>-</v>
      </c>
      <c r="M13" s="472" t="str">
        <f t="shared" si="12"/>
        <v>-</v>
      </c>
      <c r="N13" s="472" t="str">
        <f t="shared" si="12"/>
        <v>-</v>
      </c>
      <c r="O13" s="472" t="str">
        <f t="shared" si="12"/>
        <v>-</v>
      </c>
      <c r="P13" s="472" t="str">
        <f t="shared" si="12"/>
        <v>-</v>
      </c>
      <c r="Q13" s="472" t="str">
        <f t="shared" si="12"/>
        <v>-</v>
      </c>
      <c r="R13" s="472" t="str">
        <f t="shared" si="12"/>
        <v>-</v>
      </c>
      <c r="S13" s="472" t="str">
        <f t="shared" si="12"/>
        <v>-</v>
      </c>
      <c r="T13" s="472" t="str">
        <f t="shared" si="12"/>
        <v>-</v>
      </c>
      <c r="U13" s="472" t="str">
        <f t="shared" si="12"/>
        <v>-</v>
      </c>
      <c r="V13" s="472" t="str">
        <f t="shared" si="12"/>
        <v>-</v>
      </c>
      <c r="W13" s="472" t="str">
        <f t="shared" si="12"/>
        <v>-</v>
      </c>
      <c r="X13" s="472" t="str">
        <f t="shared" si="12"/>
        <v>-</v>
      </c>
      <c r="Y13" s="472" t="str">
        <f t="shared" si="12"/>
        <v>-</v>
      </c>
      <c r="Z13" s="472" t="str">
        <f t="shared" si="12"/>
        <v>-</v>
      </c>
      <c r="AA13" s="472" t="str">
        <f t="shared" si="12"/>
        <v>-</v>
      </c>
      <c r="AB13" s="472" t="str">
        <f t="shared" si="12"/>
        <v>-</v>
      </c>
      <c r="AC13" s="472" t="str">
        <f t="shared" si="12"/>
        <v>-</v>
      </c>
      <c r="AD13" s="472" t="str">
        <f t="shared" si="12"/>
        <v>-</v>
      </c>
      <c r="AE13" s="472" t="str">
        <f t="shared" si="12"/>
        <v>-</v>
      </c>
      <c r="AF13" s="472" t="str">
        <f t="shared" si="12"/>
        <v>-</v>
      </c>
      <c r="AG13" s="472" t="str">
        <f t="shared" si="12"/>
        <v>-</v>
      </c>
      <c r="AH13" s="472" t="str">
        <f t="shared" si="12"/>
        <v>-</v>
      </c>
      <c r="AI13" s="472" t="str">
        <f t="shared" si="12"/>
        <v>-</v>
      </c>
      <c r="AJ13" s="472" t="str">
        <f t="shared" si="12"/>
        <v>-</v>
      </c>
      <c r="AK13" s="472" t="str">
        <f t="shared" si="12"/>
        <v>-</v>
      </c>
      <c r="AL13" s="472" t="str">
        <f t="shared" si="12"/>
        <v>-</v>
      </c>
      <c r="AM13" s="472" t="str">
        <f t="shared" si="12"/>
        <v>-</v>
      </c>
      <c r="AN13" s="472" t="str">
        <f t="shared" si="12"/>
        <v>-</v>
      </c>
      <c r="AO13" s="472" t="str">
        <f t="shared" si="12"/>
        <v>-</v>
      </c>
      <c r="AP13" s="472" t="str">
        <f t="shared" si="12"/>
        <v>-</v>
      </c>
      <c r="AQ13" s="472" t="str">
        <f t="shared" si="12"/>
        <v>-</v>
      </c>
      <c r="AR13" s="472" t="str">
        <f aca="true" t="shared" si="13" ref="AR13:BH13">IF(AR$6-$C$13&lt;$S$2,ROUND($D$13/$S$2*0.9,0),"-")</f>
        <v>-</v>
      </c>
      <c r="AS13" s="472" t="str">
        <f t="shared" si="13"/>
        <v>-</v>
      </c>
      <c r="AT13" s="472" t="str">
        <f t="shared" si="13"/>
        <v>-</v>
      </c>
      <c r="AU13" s="472" t="str">
        <f t="shared" si="13"/>
        <v>-</v>
      </c>
      <c r="AV13" s="472" t="str">
        <f t="shared" si="13"/>
        <v>-</v>
      </c>
      <c r="AW13" s="472" t="str">
        <f t="shared" si="13"/>
        <v>-</v>
      </c>
      <c r="AX13" s="472" t="str">
        <f t="shared" si="13"/>
        <v>-</v>
      </c>
      <c r="AY13" s="472" t="str">
        <f t="shared" si="13"/>
        <v>-</v>
      </c>
      <c r="AZ13" s="472" t="str">
        <f t="shared" si="13"/>
        <v>-</v>
      </c>
      <c r="BA13" s="472" t="str">
        <f t="shared" si="13"/>
        <v>-</v>
      </c>
      <c r="BB13" s="472" t="str">
        <f t="shared" si="13"/>
        <v>-</v>
      </c>
      <c r="BC13" s="472" t="str">
        <f t="shared" si="13"/>
        <v>-</v>
      </c>
      <c r="BD13" s="472" t="str">
        <f t="shared" si="13"/>
        <v>-</v>
      </c>
      <c r="BE13" s="472" t="str">
        <f t="shared" si="13"/>
        <v>-</v>
      </c>
      <c r="BF13" s="472" t="str">
        <f t="shared" si="13"/>
        <v>-</v>
      </c>
      <c r="BG13" s="472" t="str">
        <f t="shared" si="13"/>
        <v>-</v>
      </c>
      <c r="BH13" s="472" t="str">
        <f t="shared" si="13"/>
        <v>-</v>
      </c>
    </row>
    <row r="14" spans="2:60" ht="18" customHeight="1">
      <c r="B14" s="474" t="s">
        <v>3917</v>
      </c>
      <c r="C14" s="474">
        <v>8</v>
      </c>
      <c r="D14" s="459"/>
      <c r="E14" s="460"/>
      <c r="F14" s="472"/>
      <c r="G14" s="472"/>
      <c r="H14" s="472"/>
      <c r="I14" s="472"/>
      <c r="J14" s="472"/>
      <c r="K14" s="472"/>
      <c r="L14" s="472"/>
      <c r="M14" s="472" t="str">
        <f aca="true" t="shared" si="14" ref="M14:BH14">IF(M$6-$C$14&lt;$S$2,ROUND($D$14/$S$2*0.9,0),"-")</f>
        <v>-</v>
      </c>
      <c r="N14" s="472" t="str">
        <f t="shared" si="14"/>
        <v>-</v>
      </c>
      <c r="O14" s="472" t="str">
        <f t="shared" si="14"/>
        <v>-</v>
      </c>
      <c r="P14" s="472" t="str">
        <f t="shared" si="14"/>
        <v>-</v>
      </c>
      <c r="Q14" s="472" t="str">
        <f t="shared" si="14"/>
        <v>-</v>
      </c>
      <c r="R14" s="472" t="str">
        <f t="shared" si="14"/>
        <v>-</v>
      </c>
      <c r="S14" s="472" t="str">
        <f t="shared" si="14"/>
        <v>-</v>
      </c>
      <c r="T14" s="472" t="str">
        <f t="shared" si="14"/>
        <v>-</v>
      </c>
      <c r="U14" s="472" t="str">
        <f t="shared" si="14"/>
        <v>-</v>
      </c>
      <c r="V14" s="472" t="str">
        <f t="shared" si="14"/>
        <v>-</v>
      </c>
      <c r="W14" s="472" t="str">
        <f t="shared" si="14"/>
        <v>-</v>
      </c>
      <c r="X14" s="472" t="str">
        <f t="shared" si="14"/>
        <v>-</v>
      </c>
      <c r="Y14" s="472" t="str">
        <f t="shared" si="14"/>
        <v>-</v>
      </c>
      <c r="Z14" s="472" t="str">
        <f t="shared" si="14"/>
        <v>-</v>
      </c>
      <c r="AA14" s="472" t="str">
        <f t="shared" si="14"/>
        <v>-</v>
      </c>
      <c r="AB14" s="472" t="str">
        <f t="shared" si="14"/>
        <v>-</v>
      </c>
      <c r="AC14" s="472" t="str">
        <f t="shared" si="14"/>
        <v>-</v>
      </c>
      <c r="AD14" s="472" t="str">
        <f t="shared" si="14"/>
        <v>-</v>
      </c>
      <c r="AE14" s="472" t="str">
        <f t="shared" si="14"/>
        <v>-</v>
      </c>
      <c r="AF14" s="472" t="str">
        <f t="shared" si="14"/>
        <v>-</v>
      </c>
      <c r="AG14" s="472" t="str">
        <f t="shared" si="14"/>
        <v>-</v>
      </c>
      <c r="AH14" s="472" t="str">
        <f t="shared" si="14"/>
        <v>-</v>
      </c>
      <c r="AI14" s="472" t="str">
        <f t="shared" si="14"/>
        <v>-</v>
      </c>
      <c r="AJ14" s="472" t="str">
        <f t="shared" si="14"/>
        <v>-</v>
      </c>
      <c r="AK14" s="472" t="str">
        <f t="shared" si="14"/>
        <v>-</v>
      </c>
      <c r="AL14" s="472" t="str">
        <f t="shared" si="14"/>
        <v>-</v>
      </c>
      <c r="AM14" s="472" t="str">
        <f t="shared" si="14"/>
        <v>-</v>
      </c>
      <c r="AN14" s="472" t="str">
        <f t="shared" si="14"/>
        <v>-</v>
      </c>
      <c r="AO14" s="472" t="str">
        <f t="shared" si="14"/>
        <v>-</v>
      </c>
      <c r="AP14" s="472" t="str">
        <f t="shared" si="14"/>
        <v>-</v>
      </c>
      <c r="AQ14" s="472" t="str">
        <f t="shared" si="14"/>
        <v>-</v>
      </c>
      <c r="AR14" s="472" t="str">
        <f t="shared" si="14"/>
        <v>-</v>
      </c>
      <c r="AS14" s="472" t="str">
        <f t="shared" si="14"/>
        <v>-</v>
      </c>
      <c r="AT14" s="472" t="str">
        <f t="shared" si="14"/>
        <v>-</v>
      </c>
      <c r="AU14" s="472" t="str">
        <f t="shared" si="14"/>
        <v>-</v>
      </c>
      <c r="AV14" s="472" t="str">
        <f t="shared" si="14"/>
        <v>-</v>
      </c>
      <c r="AW14" s="472" t="str">
        <f t="shared" si="14"/>
        <v>-</v>
      </c>
      <c r="AX14" s="472" t="str">
        <f t="shared" si="14"/>
        <v>-</v>
      </c>
      <c r="AY14" s="472" t="str">
        <f t="shared" si="14"/>
        <v>-</v>
      </c>
      <c r="AZ14" s="472" t="str">
        <f t="shared" si="14"/>
        <v>-</v>
      </c>
      <c r="BA14" s="472" t="str">
        <f t="shared" si="14"/>
        <v>-</v>
      </c>
      <c r="BB14" s="472" t="str">
        <f t="shared" si="14"/>
        <v>-</v>
      </c>
      <c r="BC14" s="472" t="str">
        <f t="shared" si="14"/>
        <v>-</v>
      </c>
      <c r="BD14" s="472" t="str">
        <f t="shared" si="14"/>
        <v>-</v>
      </c>
      <c r="BE14" s="472" t="str">
        <f t="shared" si="14"/>
        <v>-</v>
      </c>
      <c r="BF14" s="472" t="str">
        <f t="shared" si="14"/>
        <v>-</v>
      </c>
      <c r="BG14" s="472" t="str">
        <f t="shared" si="14"/>
        <v>-</v>
      </c>
      <c r="BH14" s="472" t="str">
        <f t="shared" si="14"/>
        <v>-</v>
      </c>
    </row>
    <row r="15" spans="2:60" ht="18" customHeight="1">
      <c r="B15" s="474" t="s">
        <v>3938</v>
      </c>
      <c r="C15" s="474">
        <v>9</v>
      </c>
      <c r="D15" s="459"/>
      <c r="E15" s="460"/>
      <c r="F15" s="472"/>
      <c r="G15" s="472"/>
      <c r="H15" s="472"/>
      <c r="I15" s="472"/>
      <c r="J15" s="472"/>
      <c r="K15" s="472"/>
      <c r="L15" s="472"/>
      <c r="M15" s="472"/>
      <c r="N15" s="472" t="str">
        <f aca="true" t="shared" si="15" ref="N15:BH15">IF(N$6-$C$15&lt;$S$2,ROUND($D$15/$S$2*0.9,0),"-")</f>
        <v>-</v>
      </c>
      <c r="O15" s="472" t="str">
        <f t="shared" si="15"/>
        <v>-</v>
      </c>
      <c r="P15" s="472" t="str">
        <f t="shared" si="15"/>
        <v>-</v>
      </c>
      <c r="Q15" s="472" t="str">
        <f t="shared" si="15"/>
        <v>-</v>
      </c>
      <c r="R15" s="472" t="str">
        <f t="shared" si="15"/>
        <v>-</v>
      </c>
      <c r="S15" s="472" t="str">
        <f t="shared" si="15"/>
        <v>-</v>
      </c>
      <c r="T15" s="472" t="str">
        <f t="shared" si="15"/>
        <v>-</v>
      </c>
      <c r="U15" s="472" t="str">
        <f t="shared" si="15"/>
        <v>-</v>
      </c>
      <c r="V15" s="472" t="str">
        <f t="shared" si="15"/>
        <v>-</v>
      </c>
      <c r="W15" s="472" t="str">
        <f t="shared" si="15"/>
        <v>-</v>
      </c>
      <c r="X15" s="472" t="str">
        <f t="shared" si="15"/>
        <v>-</v>
      </c>
      <c r="Y15" s="472" t="str">
        <f t="shared" si="15"/>
        <v>-</v>
      </c>
      <c r="Z15" s="472" t="str">
        <f t="shared" si="15"/>
        <v>-</v>
      </c>
      <c r="AA15" s="472" t="str">
        <f t="shared" si="15"/>
        <v>-</v>
      </c>
      <c r="AB15" s="472" t="str">
        <f t="shared" si="15"/>
        <v>-</v>
      </c>
      <c r="AC15" s="472" t="str">
        <f t="shared" si="15"/>
        <v>-</v>
      </c>
      <c r="AD15" s="472" t="str">
        <f t="shared" si="15"/>
        <v>-</v>
      </c>
      <c r="AE15" s="472" t="str">
        <f t="shared" si="15"/>
        <v>-</v>
      </c>
      <c r="AF15" s="472" t="str">
        <f t="shared" si="15"/>
        <v>-</v>
      </c>
      <c r="AG15" s="472" t="str">
        <f t="shared" si="15"/>
        <v>-</v>
      </c>
      <c r="AH15" s="472" t="str">
        <f t="shared" si="15"/>
        <v>-</v>
      </c>
      <c r="AI15" s="472" t="str">
        <f t="shared" si="15"/>
        <v>-</v>
      </c>
      <c r="AJ15" s="472" t="str">
        <f t="shared" si="15"/>
        <v>-</v>
      </c>
      <c r="AK15" s="472" t="str">
        <f t="shared" si="15"/>
        <v>-</v>
      </c>
      <c r="AL15" s="472" t="str">
        <f t="shared" si="15"/>
        <v>-</v>
      </c>
      <c r="AM15" s="472" t="str">
        <f t="shared" si="15"/>
        <v>-</v>
      </c>
      <c r="AN15" s="472" t="str">
        <f t="shared" si="15"/>
        <v>-</v>
      </c>
      <c r="AO15" s="472" t="str">
        <f t="shared" si="15"/>
        <v>-</v>
      </c>
      <c r="AP15" s="472" t="str">
        <f t="shared" si="15"/>
        <v>-</v>
      </c>
      <c r="AQ15" s="472" t="str">
        <f t="shared" si="15"/>
        <v>-</v>
      </c>
      <c r="AR15" s="472" t="str">
        <f t="shared" si="15"/>
        <v>-</v>
      </c>
      <c r="AS15" s="472" t="str">
        <f t="shared" si="15"/>
        <v>-</v>
      </c>
      <c r="AT15" s="472" t="str">
        <f t="shared" si="15"/>
        <v>-</v>
      </c>
      <c r="AU15" s="472" t="str">
        <f t="shared" si="15"/>
        <v>-</v>
      </c>
      <c r="AV15" s="472" t="str">
        <f t="shared" si="15"/>
        <v>-</v>
      </c>
      <c r="AW15" s="472" t="str">
        <f t="shared" si="15"/>
        <v>-</v>
      </c>
      <c r="AX15" s="472" t="str">
        <f t="shared" si="15"/>
        <v>-</v>
      </c>
      <c r="AY15" s="472" t="str">
        <f t="shared" si="15"/>
        <v>-</v>
      </c>
      <c r="AZ15" s="472" t="str">
        <f t="shared" si="15"/>
        <v>-</v>
      </c>
      <c r="BA15" s="472" t="str">
        <f t="shared" si="15"/>
        <v>-</v>
      </c>
      <c r="BB15" s="472" t="str">
        <f t="shared" si="15"/>
        <v>-</v>
      </c>
      <c r="BC15" s="472" t="str">
        <f t="shared" si="15"/>
        <v>-</v>
      </c>
      <c r="BD15" s="472" t="str">
        <f t="shared" si="15"/>
        <v>-</v>
      </c>
      <c r="BE15" s="472" t="str">
        <f t="shared" si="15"/>
        <v>-</v>
      </c>
      <c r="BF15" s="472" t="str">
        <f t="shared" si="15"/>
        <v>-</v>
      </c>
      <c r="BG15" s="472" t="str">
        <f t="shared" si="15"/>
        <v>-</v>
      </c>
      <c r="BH15" s="472" t="str">
        <f t="shared" si="15"/>
        <v>-</v>
      </c>
    </row>
    <row r="16" spans="2:60" ht="18" customHeight="1">
      <c r="B16" s="474" t="s">
        <v>3915</v>
      </c>
      <c r="C16" s="474">
        <v>10</v>
      </c>
      <c r="D16" s="459"/>
      <c r="E16" s="460"/>
      <c r="F16" s="472"/>
      <c r="G16" s="472"/>
      <c r="H16" s="472"/>
      <c r="I16" s="472"/>
      <c r="J16" s="472"/>
      <c r="K16" s="472"/>
      <c r="L16" s="472"/>
      <c r="M16" s="472"/>
      <c r="N16" s="472"/>
      <c r="O16" s="472" t="str">
        <f aca="true" t="shared" si="16" ref="O16:BH16">IF(O$6-$C$16&lt;$S$2,ROUND($D$16/$S$2*0.9,0),"-")</f>
        <v>-</v>
      </c>
      <c r="P16" s="472" t="str">
        <f t="shared" si="16"/>
        <v>-</v>
      </c>
      <c r="Q16" s="472" t="str">
        <f t="shared" si="16"/>
        <v>-</v>
      </c>
      <c r="R16" s="472" t="str">
        <f t="shared" si="16"/>
        <v>-</v>
      </c>
      <c r="S16" s="472" t="str">
        <f t="shared" si="16"/>
        <v>-</v>
      </c>
      <c r="T16" s="472" t="str">
        <f t="shared" si="16"/>
        <v>-</v>
      </c>
      <c r="U16" s="472" t="str">
        <f t="shared" si="16"/>
        <v>-</v>
      </c>
      <c r="V16" s="472" t="str">
        <f t="shared" si="16"/>
        <v>-</v>
      </c>
      <c r="W16" s="472" t="str">
        <f t="shared" si="16"/>
        <v>-</v>
      </c>
      <c r="X16" s="472" t="str">
        <f t="shared" si="16"/>
        <v>-</v>
      </c>
      <c r="Y16" s="472" t="str">
        <f t="shared" si="16"/>
        <v>-</v>
      </c>
      <c r="Z16" s="472" t="str">
        <f t="shared" si="16"/>
        <v>-</v>
      </c>
      <c r="AA16" s="472" t="str">
        <f t="shared" si="16"/>
        <v>-</v>
      </c>
      <c r="AB16" s="472" t="str">
        <f t="shared" si="16"/>
        <v>-</v>
      </c>
      <c r="AC16" s="472" t="str">
        <f t="shared" si="16"/>
        <v>-</v>
      </c>
      <c r="AD16" s="472" t="str">
        <f t="shared" si="16"/>
        <v>-</v>
      </c>
      <c r="AE16" s="472" t="str">
        <f t="shared" si="16"/>
        <v>-</v>
      </c>
      <c r="AF16" s="472" t="str">
        <f t="shared" si="16"/>
        <v>-</v>
      </c>
      <c r="AG16" s="472" t="str">
        <f t="shared" si="16"/>
        <v>-</v>
      </c>
      <c r="AH16" s="472" t="str">
        <f t="shared" si="16"/>
        <v>-</v>
      </c>
      <c r="AI16" s="472" t="str">
        <f t="shared" si="16"/>
        <v>-</v>
      </c>
      <c r="AJ16" s="472" t="str">
        <f t="shared" si="16"/>
        <v>-</v>
      </c>
      <c r="AK16" s="472" t="str">
        <f t="shared" si="16"/>
        <v>-</v>
      </c>
      <c r="AL16" s="472" t="str">
        <f t="shared" si="16"/>
        <v>-</v>
      </c>
      <c r="AM16" s="472" t="str">
        <f t="shared" si="16"/>
        <v>-</v>
      </c>
      <c r="AN16" s="472" t="str">
        <f t="shared" si="16"/>
        <v>-</v>
      </c>
      <c r="AO16" s="472" t="str">
        <f t="shared" si="16"/>
        <v>-</v>
      </c>
      <c r="AP16" s="472" t="str">
        <f t="shared" si="16"/>
        <v>-</v>
      </c>
      <c r="AQ16" s="472" t="str">
        <f t="shared" si="16"/>
        <v>-</v>
      </c>
      <c r="AR16" s="472" t="str">
        <f t="shared" si="16"/>
        <v>-</v>
      </c>
      <c r="AS16" s="472" t="str">
        <f t="shared" si="16"/>
        <v>-</v>
      </c>
      <c r="AT16" s="472" t="str">
        <f t="shared" si="16"/>
        <v>-</v>
      </c>
      <c r="AU16" s="472" t="str">
        <f t="shared" si="16"/>
        <v>-</v>
      </c>
      <c r="AV16" s="472" t="str">
        <f t="shared" si="16"/>
        <v>-</v>
      </c>
      <c r="AW16" s="472" t="str">
        <f t="shared" si="16"/>
        <v>-</v>
      </c>
      <c r="AX16" s="472" t="str">
        <f t="shared" si="16"/>
        <v>-</v>
      </c>
      <c r="AY16" s="472" t="str">
        <f t="shared" si="16"/>
        <v>-</v>
      </c>
      <c r="AZ16" s="472" t="str">
        <f t="shared" si="16"/>
        <v>-</v>
      </c>
      <c r="BA16" s="472" t="str">
        <f t="shared" si="16"/>
        <v>-</v>
      </c>
      <c r="BB16" s="472" t="str">
        <f t="shared" si="16"/>
        <v>-</v>
      </c>
      <c r="BC16" s="472" t="str">
        <f t="shared" si="16"/>
        <v>-</v>
      </c>
      <c r="BD16" s="472" t="str">
        <f t="shared" si="16"/>
        <v>-</v>
      </c>
      <c r="BE16" s="472" t="str">
        <f t="shared" si="16"/>
        <v>-</v>
      </c>
      <c r="BF16" s="472" t="str">
        <f t="shared" si="16"/>
        <v>-</v>
      </c>
      <c r="BG16" s="472" t="str">
        <f t="shared" si="16"/>
        <v>-</v>
      </c>
      <c r="BH16" s="472" t="str">
        <f t="shared" si="16"/>
        <v>-</v>
      </c>
    </row>
    <row r="17" spans="2:60" ht="18" customHeight="1">
      <c r="B17" s="474" t="s">
        <v>3914</v>
      </c>
      <c r="C17" s="474">
        <v>11</v>
      </c>
      <c r="D17" s="459"/>
      <c r="E17" s="460"/>
      <c r="F17" s="472"/>
      <c r="G17" s="472"/>
      <c r="H17" s="472"/>
      <c r="I17" s="472"/>
      <c r="J17" s="472"/>
      <c r="K17" s="472"/>
      <c r="L17" s="472"/>
      <c r="M17" s="472"/>
      <c r="N17" s="472"/>
      <c r="O17" s="472"/>
      <c r="P17" s="472" t="str">
        <f aca="true" t="shared" si="17" ref="P17:BH17">IF(P$6-$C$17&lt;$S$2,ROUND($D$17/$S$2*0.9,0),"-")</f>
        <v>-</v>
      </c>
      <c r="Q17" s="472" t="str">
        <f t="shared" si="17"/>
        <v>-</v>
      </c>
      <c r="R17" s="472" t="str">
        <f t="shared" si="17"/>
        <v>-</v>
      </c>
      <c r="S17" s="472" t="str">
        <f t="shared" si="17"/>
        <v>-</v>
      </c>
      <c r="T17" s="472" t="str">
        <f t="shared" si="17"/>
        <v>-</v>
      </c>
      <c r="U17" s="472" t="str">
        <f t="shared" si="17"/>
        <v>-</v>
      </c>
      <c r="V17" s="472" t="str">
        <f t="shared" si="17"/>
        <v>-</v>
      </c>
      <c r="W17" s="472" t="str">
        <f t="shared" si="17"/>
        <v>-</v>
      </c>
      <c r="X17" s="472" t="str">
        <f t="shared" si="17"/>
        <v>-</v>
      </c>
      <c r="Y17" s="472" t="str">
        <f t="shared" si="17"/>
        <v>-</v>
      </c>
      <c r="Z17" s="472" t="str">
        <f t="shared" si="17"/>
        <v>-</v>
      </c>
      <c r="AA17" s="472" t="str">
        <f t="shared" si="17"/>
        <v>-</v>
      </c>
      <c r="AB17" s="472" t="str">
        <f t="shared" si="17"/>
        <v>-</v>
      </c>
      <c r="AC17" s="472" t="str">
        <f t="shared" si="17"/>
        <v>-</v>
      </c>
      <c r="AD17" s="472" t="str">
        <f t="shared" si="17"/>
        <v>-</v>
      </c>
      <c r="AE17" s="472" t="str">
        <f t="shared" si="17"/>
        <v>-</v>
      </c>
      <c r="AF17" s="472" t="str">
        <f t="shared" si="17"/>
        <v>-</v>
      </c>
      <c r="AG17" s="472" t="str">
        <f t="shared" si="17"/>
        <v>-</v>
      </c>
      <c r="AH17" s="472" t="str">
        <f t="shared" si="17"/>
        <v>-</v>
      </c>
      <c r="AI17" s="472" t="str">
        <f t="shared" si="17"/>
        <v>-</v>
      </c>
      <c r="AJ17" s="472" t="str">
        <f t="shared" si="17"/>
        <v>-</v>
      </c>
      <c r="AK17" s="472" t="str">
        <f t="shared" si="17"/>
        <v>-</v>
      </c>
      <c r="AL17" s="472" t="str">
        <f t="shared" si="17"/>
        <v>-</v>
      </c>
      <c r="AM17" s="472" t="str">
        <f t="shared" si="17"/>
        <v>-</v>
      </c>
      <c r="AN17" s="472" t="str">
        <f t="shared" si="17"/>
        <v>-</v>
      </c>
      <c r="AO17" s="472" t="str">
        <f t="shared" si="17"/>
        <v>-</v>
      </c>
      <c r="AP17" s="472" t="str">
        <f t="shared" si="17"/>
        <v>-</v>
      </c>
      <c r="AQ17" s="472" t="str">
        <f t="shared" si="17"/>
        <v>-</v>
      </c>
      <c r="AR17" s="472" t="str">
        <f t="shared" si="17"/>
        <v>-</v>
      </c>
      <c r="AS17" s="472" t="str">
        <f t="shared" si="17"/>
        <v>-</v>
      </c>
      <c r="AT17" s="472" t="str">
        <f t="shared" si="17"/>
        <v>-</v>
      </c>
      <c r="AU17" s="472" t="str">
        <f t="shared" si="17"/>
        <v>-</v>
      </c>
      <c r="AV17" s="472" t="str">
        <f t="shared" si="17"/>
        <v>-</v>
      </c>
      <c r="AW17" s="472" t="str">
        <f t="shared" si="17"/>
        <v>-</v>
      </c>
      <c r="AX17" s="472" t="str">
        <f t="shared" si="17"/>
        <v>-</v>
      </c>
      <c r="AY17" s="472" t="str">
        <f t="shared" si="17"/>
        <v>-</v>
      </c>
      <c r="AZ17" s="472" t="str">
        <f t="shared" si="17"/>
        <v>-</v>
      </c>
      <c r="BA17" s="472" t="str">
        <f t="shared" si="17"/>
        <v>-</v>
      </c>
      <c r="BB17" s="472" t="str">
        <f t="shared" si="17"/>
        <v>-</v>
      </c>
      <c r="BC17" s="472" t="str">
        <f t="shared" si="17"/>
        <v>-</v>
      </c>
      <c r="BD17" s="472" t="str">
        <f t="shared" si="17"/>
        <v>-</v>
      </c>
      <c r="BE17" s="472" t="str">
        <f t="shared" si="17"/>
        <v>-</v>
      </c>
      <c r="BF17" s="472" t="str">
        <f t="shared" si="17"/>
        <v>-</v>
      </c>
      <c r="BG17" s="472" t="str">
        <f t="shared" si="17"/>
        <v>-</v>
      </c>
      <c r="BH17" s="472" t="str">
        <f t="shared" si="17"/>
        <v>-</v>
      </c>
    </row>
    <row r="18" spans="2:60" ht="18" customHeight="1">
      <c r="B18" s="474" t="s">
        <v>3913</v>
      </c>
      <c r="C18" s="474">
        <v>12</v>
      </c>
      <c r="D18" s="459"/>
      <c r="E18" s="460"/>
      <c r="F18" s="472"/>
      <c r="G18" s="472"/>
      <c r="H18" s="472"/>
      <c r="I18" s="472"/>
      <c r="J18" s="472"/>
      <c r="K18" s="472"/>
      <c r="L18" s="472"/>
      <c r="M18" s="472"/>
      <c r="N18" s="472"/>
      <c r="O18" s="472"/>
      <c r="P18" s="472"/>
      <c r="Q18" s="472" t="str">
        <f aca="true" t="shared" si="18" ref="Q18:BH18">IF(Q$6-$C$18&lt;$S$2,ROUND($D$18/$S$2*0.9,0),"-")</f>
        <v>-</v>
      </c>
      <c r="R18" s="472" t="str">
        <f t="shared" si="18"/>
        <v>-</v>
      </c>
      <c r="S18" s="472" t="str">
        <f t="shared" si="18"/>
        <v>-</v>
      </c>
      <c r="T18" s="472" t="str">
        <f t="shared" si="18"/>
        <v>-</v>
      </c>
      <c r="U18" s="472" t="str">
        <f t="shared" si="18"/>
        <v>-</v>
      </c>
      <c r="V18" s="472" t="str">
        <f t="shared" si="18"/>
        <v>-</v>
      </c>
      <c r="W18" s="472" t="str">
        <f t="shared" si="18"/>
        <v>-</v>
      </c>
      <c r="X18" s="472" t="str">
        <f t="shared" si="18"/>
        <v>-</v>
      </c>
      <c r="Y18" s="472" t="str">
        <f t="shared" si="18"/>
        <v>-</v>
      </c>
      <c r="Z18" s="472" t="str">
        <f t="shared" si="18"/>
        <v>-</v>
      </c>
      <c r="AA18" s="472" t="str">
        <f t="shared" si="18"/>
        <v>-</v>
      </c>
      <c r="AB18" s="472" t="str">
        <f t="shared" si="18"/>
        <v>-</v>
      </c>
      <c r="AC18" s="472" t="str">
        <f t="shared" si="18"/>
        <v>-</v>
      </c>
      <c r="AD18" s="472" t="str">
        <f t="shared" si="18"/>
        <v>-</v>
      </c>
      <c r="AE18" s="472" t="str">
        <f t="shared" si="18"/>
        <v>-</v>
      </c>
      <c r="AF18" s="472" t="str">
        <f t="shared" si="18"/>
        <v>-</v>
      </c>
      <c r="AG18" s="472" t="str">
        <f t="shared" si="18"/>
        <v>-</v>
      </c>
      <c r="AH18" s="472" t="str">
        <f t="shared" si="18"/>
        <v>-</v>
      </c>
      <c r="AI18" s="472" t="str">
        <f t="shared" si="18"/>
        <v>-</v>
      </c>
      <c r="AJ18" s="472" t="str">
        <f t="shared" si="18"/>
        <v>-</v>
      </c>
      <c r="AK18" s="472" t="str">
        <f t="shared" si="18"/>
        <v>-</v>
      </c>
      <c r="AL18" s="472" t="str">
        <f t="shared" si="18"/>
        <v>-</v>
      </c>
      <c r="AM18" s="472" t="str">
        <f t="shared" si="18"/>
        <v>-</v>
      </c>
      <c r="AN18" s="472" t="str">
        <f t="shared" si="18"/>
        <v>-</v>
      </c>
      <c r="AO18" s="472" t="str">
        <f t="shared" si="18"/>
        <v>-</v>
      </c>
      <c r="AP18" s="472" t="str">
        <f t="shared" si="18"/>
        <v>-</v>
      </c>
      <c r="AQ18" s="472" t="str">
        <f t="shared" si="18"/>
        <v>-</v>
      </c>
      <c r="AR18" s="472" t="str">
        <f t="shared" si="18"/>
        <v>-</v>
      </c>
      <c r="AS18" s="472" t="str">
        <f t="shared" si="18"/>
        <v>-</v>
      </c>
      <c r="AT18" s="472" t="str">
        <f t="shared" si="18"/>
        <v>-</v>
      </c>
      <c r="AU18" s="472" t="str">
        <f t="shared" si="18"/>
        <v>-</v>
      </c>
      <c r="AV18" s="472" t="str">
        <f t="shared" si="18"/>
        <v>-</v>
      </c>
      <c r="AW18" s="472" t="str">
        <f t="shared" si="18"/>
        <v>-</v>
      </c>
      <c r="AX18" s="472" t="str">
        <f t="shared" si="18"/>
        <v>-</v>
      </c>
      <c r="AY18" s="472" t="str">
        <f t="shared" si="18"/>
        <v>-</v>
      </c>
      <c r="AZ18" s="472" t="str">
        <f t="shared" si="18"/>
        <v>-</v>
      </c>
      <c r="BA18" s="472" t="str">
        <f t="shared" si="18"/>
        <v>-</v>
      </c>
      <c r="BB18" s="472" t="str">
        <f t="shared" si="18"/>
        <v>-</v>
      </c>
      <c r="BC18" s="472" t="str">
        <f t="shared" si="18"/>
        <v>-</v>
      </c>
      <c r="BD18" s="472" t="str">
        <f t="shared" si="18"/>
        <v>-</v>
      </c>
      <c r="BE18" s="472" t="str">
        <f t="shared" si="18"/>
        <v>-</v>
      </c>
      <c r="BF18" s="472" t="str">
        <f t="shared" si="18"/>
        <v>-</v>
      </c>
      <c r="BG18" s="472" t="str">
        <f t="shared" si="18"/>
        <v>-</v>
      </c>
      <c r="BH18" s="472" t="str">
        <f t="shared" si="18"/>
        <v>-</v>
      </c>
    </row>
    <row r="19" spans="2:60" ht="18" customHeight="1">
      <c r="B19" s="474" t="s">
        <v>3912</v>
      </c>
      <c r="C19" s="474">
        <v>13</v>
      </c>
      <c r="D19" s="459"/>
      <c r="E19" s="460"/>
      <c r="F19" s="472"/>
      <c r="G19" s="472"/>
      <c r="H19" s="472"/>
      <c r="I19" s="472"/>
      <c r="J19" s="472"/>
      <c r="K19" s="472"/>
      <c r="L19" s="472"/>
      <c r="M19" s="472"/>
      <c r="N19" s="472"/>
      <c r="O19" s="472"/>
      <c r="P19" s="472"/>
      <c r="Q19" s="472"/>
      <c r="R19" s="472" t="str">
        <f aca="true" t="shared" si="19" ref="R19:BH19">IF(R$6-$C$19&lt;$S$2,ROUND($D$19/$S$2*0.9,0),"-")</f>
        <v>-</v>
      </c>
      <c r="S19" s="472" t="str">
        <f t="shared" si="19"/>
        <v>-</v>
      </c>
      <c r="T19" s="472" t="str">
        <f t="shared" si="19"/>
        <v>-</v>
      </c>
      <c r="U19" s="472" t="str">
        <f t="shared" si="19"/>
        <v>-</v>
      </c>
      <c r="V19" s="472" t="str">
        <f t="shared" si="19"/>
        <v>-</v>
      </c>
      <c r="W19" s="472" t="str">
        <f t="shared" si="19"/>
        <v>-</v>
      </c>
      <c r="X19" s="472" t="str">
        <f t="shared" si="19"/>
        <v>-</v>
      </c>
      <c r="Y19" s="472" t="str">
        <f t="shared" si="19"/>
        <v>-</v>
      </c>
      <c r="Z19" s="472" t="str">
        <f t="shared" si="19"/>
        <v>-</v>
      </c>
      <c r="AA19" s="472" t="str">
        <f t="shared" si="19"/>
        <v>-</v>
      </c>
      <c r="AB19" s="472" t="str">
        <f t="shared" si="19"/>
        <v>-</v>
      </c>
      <c r="AC19" s="472" t="str">
        <f t="shared" si="19"/>
        <v>-</v>
      </c>
      <c r="AD19" s="472" t="str">
        <f t="shared" si="19"/>
        <v>-</v>
      </c>
      <c r="AE19" s="472" t="str">
        <f t="shared" si="19"/>
        <v>-</v>
      </c>
      <c r="AF19" s="472" t="str">
        <f t="shared" si="19"/>
        <v>-</v>
      </c>
      <c r="AG19" s="472" t="str">
        <f t="shared" si="19"/>
        <v>-</v>
      </c>
      <c r="AH19" s="472" t="str">
        <f t="shared" si="19"/>
        <v>-</v>
      </c>
      <c r="AI19" s="472" t="str">
        <f t="shared" si="19"/>
        <v>-</v>
      </c>
      <c r="AJ19" s="472" t="str">
        <f t="shared" si="19"/>
        <v>-</v>
      </c>
      <c r="AK19" s="472" t="str">
        <f t="shared" si="19"/>
        <v>-</v>
      </c>
      <c r="AL19" s="472" t="str">
        <f t="shared" si="19"/>
        <v>-</v>
      </c>
      <c r="AM19" s="472" t="str">
        <f t="shared" si="19"/>
        <v>-</v>
      </c>
      <c r="AN19" s="472" t="str">
        <f t="shared" si="19"/>
        <v>-</v>
      </c>
      <c r="AO19" s="472" t="str">
        <f t="shared" si="19"/>
        <v>-</v>
      </c>
      <c r="AP19" s="472" t="str">
        <f t="shared" si="19"/>
        <v>-</v>
      </c>
      <c r="AQ19" s="472" t="str">
        <f t="shared" si="19"/>
        <v>-</v>
      </c>
      <c r="AR19" s="472" t="str">
        <f t="shared" si="19"/>
        <v>-</v>
      </c>
      <c r="AS19" s="472" t="str">
        <f t="shared" si="19"/>
        <v>-</v>
      </c>
      <c r="AT19" s="472" t="str">
        <f t="shared" si="19"/>
        <v>-</v>
      </c>
      <c r="AU19" s="472" t="str">
        <f t="shared" si="19"/>
        <v>-</v>
      </c>
      <c r="AV19" s="472" t="str">
        <f t="shared" si="19"/>
        <v>-</v>
      </c>
      <c r="AW19" s="472" t="str">
        <f t="shared" si="19"/>
        <v>-</v>
      </c>
      <c r="AX19" s="472" t="str">
        <f t="shared" si="19"/>
        <v>-</v>
      </c>
      <c r="AY19" s="472" t="str">
        <f t="shared" si="19"/>
        <v>-</v>
      </c>
      <c r="AZ19" s="472" t="str">
        <f t="shared" si="19"/>
        <v>-</v>
      </c>
      <c r="BA19" s="472" t="str">
        <f t="shared" si="19"/>
        <v>-</v>
      </c>
      <c r="BB19" s="472" t="str">
        <f t="shared" si="19"/>
        <v>-</v>
      </c>
      <c r="BC19" s="472" t="str">
        <f t="shared" si="19"/>
        <v>-</v>
      </c>
      <c r="BD19" s="472" t="str">
        <f t="shared" si="19"/>
        <v>-</v>
      </c>
      <c r="BE19" s="472" t="str">
        <f t="shared" si="19"/>
        <v>-</v>
      </c>
      <c r="BF19" s="472" t="str">
        <f t="shared" si="19"/>
        <v>-</v>
      </c>
      <c r="BG19" s="472" t="str">
        <f t="shared" si="19"/>
        <v>-</v>
      </c>
      <c r="BH19" s="472" t="str">
        <f t="shared" si="19"/>
        <v>-</v>
      </c>
    </row>
    <row r="20" spans="2:60" ht="18" customHeight="1">
      <c r="B20" s="474" t="s">
        <v>3911</v>
      </c>
      <c r="C20" s="474">
        <v>14</v>
      </c>
      <c r="D20" s="459"/>
      <c r="E20" s="460"/>
      <c r="F20" s="472"/>
      <c r="G20" s="472"/>
      <c r="H20" s="472"/>
      <c r="I20" s="472"/>
      <c r="J20" s="472"/>
      <c r="K20" s="472"/>
      <c r="L20" s="472"/>
      <c r="M20" s="472"/>
      <c r="N20" s="472"/>
      <c r="O20" s="472"/>
      <c r="P20" s="472"/>
      <c r="Q20" s="472"/>
      <c r="R20" s="472"/>
      <c r="S20" s="472" t="str">
        <f aca="true" t="shared" si="20" ref="S20:BH20">IF(S$6-$C$20&lt;$S$2,ROUND($D$20/$S$2*0.9,0),"-")</f>
        <v>-</v>
      </c>
      <c r="T20" s="472" t="str">
        <f t="shared" si="20"/>
        <v>-</v>
      </c>
      <c r="U20" s="472" t="str">
        <f t="shared" si="20"/>
        <v>-</v>
      </c>
      <c r="V20" s="472" t="str">
        <f t="shared" si="20"/>
        <v>-</v>
      </c>
      <c r="W20" s="472" t="str">
        <f t="shared" si="20"/>
        <v>-</v>
      </c>
      <c r="X20" s="472" t="str">
        <f t="shared" si="20"/>
        <v>-</v>
      </c>
      <c r="Y20" s="472" t="str">
        <f t="shared" si="20"/>
        <v>-</v>
      </c>
      <c r="Z20" s="472" t="str">
        <f t="shared" si="20"/>
        <v>-</v>
      </c>
      <c r="AA20" s="472" t="str">
        <f t="shared" si="20"/>
        <v>-</v>
      </c>
      <c r="AB20" s="472" t="str">
        <f t="shared" si="20"/>
        <v>-</v>
      </c>
      <c r="AC20" s="472" t="str">
        <f t="shared" si="20"/>
        <v>-</v>
      </c>
      <c r="AD20" s="472" t="str">
        <f t="shared" si="20"/>
        <v>-</v>
      </c>
      <c r="AE20" s="472" t="str">
        <f t="shared" si="20"/>
        <v>-</v>
      </c>
      <c r="AF20" s="472" t="str">
        <f t="shared" si="20"/>
        <v>-</v>
      </c>
      <c r="AG20" s="472" t="str">
        <f t="shared" si="20"/>
        <v>-</v>
      </c>
      <c r="AH20" s="472" t="str">
        <f t="shared" si="20"/>
        <v>-</v>
      </c>
      <c r="AI20" s="472" t="str">
        <f t="shared" si="20"/>
        <v>-</v>
      </c>
      <c r="AJ20" s="472" t="str">
        <f t="shared" si="20"/>
        <v>-</v>
      </c>
      <c r="AK20" s="472" t="str">
        <f t="shared" si="20"/>
        <v>-</v>
      </c>
      <c r="AL20" s="472" t="str">
        <f t="shared" si="20"/>
        <v>-</v>
      </c>
      <c r="AM20" s="472" t="str">
        <f t="shared" si="20"/>
        <v>-</v>
      </c>
      <c r="AN20" s="472" t="str">
        <f t="shared" si="20"/>
        <v>-</v>
      </c>
      <c r="AO20" s="472" t="str">
        <f t="shared" si="20"/>
        <v>-</v>
      </c>
      <c r="AP20" s="472" t="str">
        <f t="shared" si="20"/>
        <v>-</v>
      </c>
      <c r="AQ20" s="472" t="str">
        <f t="shared" si="20"/>
        <v>-</v>
      </c>
      <c r="AR20" s="472" t="str">
        <f t="shared" si="20"/>
        <v>-</v>
      </c>
      <c r="AS20" s="472" t="str">
        <f t="shared" si="20"/>
        <v>-</v>
      </c>
      <c r="AT20" s="472" t="str">
        <f t="shared" si="20"/>
        <v>-</v>
      </c>
      <c r="AU20" s="472" t="str">
        <f t="shared" si="20"/>
        <v>-</v>
      </c>
      <c r="AV20" s="472" t="str">
        <f t="shared" si="20"/>
        <v>-</v>
      </c>
      <c r="AW20" s="472" t="str">
        <f t="shared" si="20"/>
        <v>-</v>
      </c>
      <c r="AX20" s="472" t="str">
        <f t="shared" si="20"/>
        <v>-</v>
      </c>
      <c r="AY20" s="472" t="str">
        <f t="shared" si="20"/>
        <v>-</v>
      </c>
      <c r="AZ20" s="472" t="str">
        <f t="shared" si="20"/>
        <v>-</v>
      </c>
      <c r="BA20" s="472" t="str">
        <f t="shared" si="20"/>
        <v>-</v>
      </c>
      <c r="BB20" s="472" t="str">
        <f t="shared" si="20"/>
        <v>-</v>
      </c>
      <c r="BC20" s="472" t="str">
        <f t="shared" si="20"/>
        <v>-</v>
      </c>
      <c r="BD20" s="472" t="str">
        <f t="shared" si="20"/>
        <v>-</v>
      </c>
      <c r="BE20" s="472" t="str">
        <f t="shared" si="20"/>
        <v>-</v>
      </c>
      <c r="BF20" s="472" t="str">
        <f t="shared" si="20"/>
        <v>-</v>
      </c>
      <c r="BG20" s="472" t="str">
        <f t="shared" si="20"/>
        <v>-</v>
      </c>
      <c r="BH20" s="472" t="str">
        <f t="shared" si="20"/>
        <v>-</v>
      </c>
    </row>
    <row r="21" spans="2:60" ht="18" customHeight="1">
      <c r="B21" s="474" t="s">
        <v>3910</v>
      </c>
      <c r="C21" s="474">
        <v>15</v>
      </c>
      <c r="D21" s="459"/>
      <c r="E21" s="460"/>
      <c r="F21" s="472"/>
      <c r="G21" s="472"/>
      <c r="H21" s="472"/>
      <c r="I21" s="472"/>
      <c r="J21" s="472"/>
      <c r="K21" s="472"/>
      <c r="L21" s="472"/>
      <c r="M21" s="472"/>
      <c r="N21" s="472"/>
      <c r="O21" s="472"/>
      <c r="P21" s="472"/>
      <c r="Q21" s="472"/>
      <c r="R21" s="472"/>
      <c r="S21" s="472"/>
      <c r="T21" s="472" t="str">
        <f aca="true" t="shared" si="21" ref="T21:BH21">IF(T$6-$C$21&lt;$S$2,ROUND($D$21/$S$2*0.9,0),"-")</f>
        <v>-</v>
      </c>
      <c r="U21" s="472" t="str">
        <f t="shared" si="21"/>
        <v>-</v>
      </c>
      <c r="V21" s="472" t="str">
        <f t="shared" si="21"/>
        <v>-</v>
      </c>
      <c r="W21" s="472" t="str">
        <f t="shared" si="21"/>
        <v>-</v>
      </c>
      <c r="X21" s="472" t="str">
        <f t="shared" si="21"/>
        <v>-</v>
      </c>
      <c r="Y21" s="472" t="str">
        <f t="shared" si="21"/>
        <v>-</v>
      </c>
      <c r="Z21" s="472" t="str">
        <f t="shared" si="21"/>
        <v>-</v>
      </c>
      <c r="AA21" s="472" t="str">
        <f t="shared" si="21"/>
        <v>-</v>
      </c>
      <c r="AB21" s="472" t="str">
        <f t="shared" si="21"/>
        <v>-</v>
      </c>
      <c r="AC21" s="472" t="str">
        <f t="shared" si="21"/>
        <v>-</v>
      </c>
      <c r="AD21" s="472" t="str">
        <f t="shared" si="21"/>
        <v>-</v>
      </c>
      <c r="AE21" s="472" t="str">
        <f t="shared" si="21"/>
        <v>-</v>
      </c>
      <c r="AF21" s="472" t="str">
        <f t="shared" si="21"/>
        <v>-</v>
      </c>
      <c r="AG21" s="472" t="str">
        <f t="shared" si="21"/>
        <v>-</v>
      </c>
      <c r="AH21" s="472" t="str">
        <f t="shared" si="21"/>
        <v>-</v>
      </c>
      <c r="AI21" s="472" t="str">
        <f t="shared" si="21"/>
        <v>-</v>
      </c>
      <c r="AJ21" s="472" t="str">
        <f t="shared" si="21"/>
        <v>-</v>
      </c>
      <c r="AK21" s="472" t="str">
        <f t="shared" si="21"/>
        <v>-</v>
      </c>
      <c r="AL21" s="472" t="str">
        <f t="shared" si="21"/>
        <v>-</v>
      </c>
      <c r="AM21" s="472" t="str">
        <f t="shared" si="21"/>
        <v>-</v>
      </c>
      <c r="AN21" s="472" t="str">
        <f t="shared" si="21"/>
        <v>-</v>
      </c>
      <c r="AO21" s="472" t="str">
        <f t="shared" si="21"/>
        <v>-</v>
      </c>
      <c r="AP21" s="472" t="str">
        <f t="shared" si="21"/>
        <v>-</v>
      </c>
      <c r="AQ21" s="472" t="str">
        <f t="shared" si="21"/>
        <v>-</v>
      </c>
      <c r="AR21" s="472" t="str">
        <f t="shared" si="21"/>
        <v>-</v>
      </c>
      <c r="AS21" s="472" t="str">
        <f t="shared" si="21"/>
        <v>-</v>
      </c>
      <c r="AT21" s="472" t="str">
        <f t="shared" si="21"/>
        <v>-</v>
      </c>
      <c r="AU21" s="472" t="str">
        <f t="shared" si="21"/>
        <v>-</v>
      </c>
      <c r="AV21" s="472" t="str">
        <f t="shared" si="21"/>
        <v>-</v>
      </c>
      <c r="AW21" s="472" t="str">
        <f t="shared" si="21"/>
        <v>-</v>
      </c>
      <c r="AX21" s="472" t="str">
        <f t="shared" si="21"/>
        <v>-</v>
      </c>
      <c r="AY21" s="472" t="str">
        <f t="shared" si="21"/>
        <v>-</v>
      </c>
      <c r="AZ21" s="472" t="str">
        <f t="shared" si="21"/>
        <v>-</v>
      </c>
      <c r="BA21" s="472" t="str">
        <f t="shared" si="21"/>
        <v>-</v>
      </c>
      <c r="BB21" s="472" t="str">
        <f t="shared" si="21"/>
        <v>-</v>
      </c>
      <c r="BC21" s="472" t="str">
        <f t="shared" si="21"/>
        <v>-</v>
      </c>
      <c r="BD21" s="472" t="str">
        <f t="shared" si="21"/>
        <v>-</v>
      </c>
      <c r="BE21" s="472" t="str">
        <f t="shared" si="21"/>
        <v>-</v>
      </c>
      <c r="BF21" s="472" t="str">
        <f t="shared" si="21"/>
        <v>-</v>
      </c>
      <c r="BG21" s="472" t="str">
        <f t="shared" si="21"/>
        <v>-</v>
      </c>
      <c r="BH21" s="472" t="str">
        <f t="shared" si="21"/>
        <v>-</v>
      </c>
    </row>
    <row r="22" spans="2:60" ht="18" customHeight="1">
      <c r="B22" s="474" t="s">
        <v>3909</v>
      </c>
      <c r="C22" s="474">
        <v>16</v>
      </c>
      <c r="D22" s="459"/>
      <c r="E22" s="460"/>
      <c r="F22" s="472"/>
      <c r="G22" s="472"/>
      <c r="H22" s="472"/>
      <c r="I22" s="472"/>
      <c r="J22" s="472"/>
      <c r="K22" s="472"/>
      <c r="L22" s="472"/>
      <c r="M22" s="472"/>
      <c r="N22" s="472"/>
      <c r="O22" s="472"/>
      <c r="P22" s="472"/>
      <c r="Q22" s="472"/>
      <c r="R22" s="472"/>
      <c r="S22" s="472"/>
      <c r="T22" s="472"/>
      <c r="U22" s="472" t="str">
        <f aca="true" t="shared" si="22" ref="U22:BH22">IF(U$6-$C$22&lt;$S$2,ROUND($D$22/$S$2*0.9,0),"-")</f>
        <v>-</v>
      </c>
      <c r="V22" s="472" t="str">
        <f t="shared" si="22"/>
        <v>-</v>
      </c>
      <c r="W22" s="472" t="str">
        <f t="shared" si="22"/>
        <v>-</v>
      </c>
      <c r="X22" s="472" t="str">
        <f t="shared" si="22"/>
        <v>-</v>
      </c>
      <c r="Y22" s="472" t="str">
        <f t="shared" si="22"/>
        <v>-</v>
      </c>
      <c r="Z22" s="472" t="str">
        <f t="shared" si="22"/>
        <v>-</v>
      </c>
      <c r="AA22" s="472" t="str">
        <f t="shared" si="22"/>
        <v>-</v>
      </c>
      <c r="AB22" s="472" t="str">
        <f t="shared" si="22"/>
        <v>-</v>
      </c>
      <c r="AC22" s="472" t="str">
        <f t="shared" si="22"/>
        <v>-</v>
      </c>
      <c r="AD22" s="472" t="str">
        <f t="shared" si="22"/>
        <v>-</v>
      </c>
      <c r="AE22" s="472" t="str">
        <f t="shared" si="22"/>
        <v>-</v>
      </c>
      <c r="AF22" s="472" t="str">
        <f t="shared" si="22"/>
        <v>-</v>
      </c>
      <c r="AG22" s="472" t="str">
        <f t="shared" si="22"/>
        <v>-</v>
      </c>
      <c r="AH22" s="472" t="str">
        <f t="shared" si="22"/>
        <v>-</v>
      </c>
      <c r="AI22" s="472" t="str">
        <f t="shared" si="22"/>
        <v>-</v>
      </c>
      <c r="AJ22" s="472" t="str">
        <f t="shared" si="22"/>
        <v>-</v>
      </c>
      <c r="AK22" s="472" t="str">
        <f t="shared" si="22"/>
        <v>-</v>
      </c>
      <c r="AL22" s="472" t="str">
        <f t="shared" si="22"/>
        <v>-</v>
      </c>
      <c r="AM22" s="472" t="str">
        <f t="shared" si="22"/>
        <v>-</v>
      </c>
      <c r="AN22" s="472" t="str">
        <f t="shared" si="22"/>
        <v>-</v>
      </c>
      <c r="AO22" s="472" t="str">
        <f t="shared" si="22"/>
        <v>-</v>
      </c>
      <c r="AP22" s="472" t="str">
        <f t="shared" si="22"/>
        <v>-</v>
      </c>
      <c r="AQ22" s="472" t="str">
        <f t="shared" si="22"/>
        <v>-</v>
      </c>
      <c r="AR22" s="472" t="str">
        <f t="shared" si="22"/>
        <v>-</v>
      </c>
      <c r="AS22" s="472" t="str">
        <f t="shared" si="22"/>
        <v>-</v>
      </c>
      <c r="AT22" s="472" t="str">
        <f t="shared" si="22"/>
        <v>-</v>
      </c>
      <c r="AU22" s="472" t="str">
        <f t="shared" si="22"/>
        <v>-</v>
      </c>
      <c r="AV22" s="472" t="str">
        <f t="shared" si="22"/>
        <v>-</v>
      </c>
      <c r="AW22" s="472" t="str">
        <f t="shared" si="22"/>
        <v>-</v>
      </c>
      <c r="AX22" s="472" t="str">
        <f t="shared" si="22"/>
        <v>-</v>
      </c>
      <c r="AY22" s="472" t="str">
        <f t="shared" si="22"/>
        <v>-</v>
      </c>
      <c r="AZ22" s="472" t="str">
        <f t="shared" si="22"/>
        <v>-</v>
      </c>
      <c r="BA22" s="472" t="str">
        <f t="shared" si="22"/>
        <v>-</v>
      </c>
      <c r="BB22" s="472" t="str">
        <f t="shared" si="22"/>
        <v>-</v>
      </c>
      <c r="BC22" s="472" t="str">
        <f t="shared" si="22"/>
        <v>-</v>
      </c>
      <c r="BD22" s="472" t="str">
        <f t="shared" si="22"/>
        <v>-</v>
      </c>
      <c r="BE22" s="472" t="str">
        <f t="shared" si="22"/>
        <v>-</v>
      </c>
      <c r="BF22" s="472" t="str">
        <f t="shared" si="22"/>
        <v>-</v>
      </c>
      <c r="BG22" s="472" t="str">
        <f t="shared" si="22"/>
        <v>-</v>
      </c>
      <c r="BH22" s="472" t="str">
        <f t="shared" si="22"/>
        <v>-</v>
      </c>
    </row>
    <row r="23" spans="2:60" ht="18" customHeight="1">
      <c r="B23" s="474" t="s">
        <v>3908</v>
      </c>
      <c r="C23" s="474">
        <v>17</v>
      </c>
      <c r="D23" s="459"/>
      <c r="E23" s="460"/>
      <c r="F23" s="472"/>
      <c r="G23" s="472"/>
      <c r="H23" s="472"/>
      <c r="I23" s="472"/>
      <c r="J23" s="472"/>
      <c r="K23" s="472"/>
      <c r="L23" s="472"/>
      <c r="M23" s="472"/>
      <c r="N23" s="472"/>
      <c r="O23" s="472"/>
      <c r="P23" s="472"/>
      <c r="Q23" s="472"/>
      <c r="R23" s="472"/>
      <c r="S23" s="472"/>
      <c r="T23" s="472"/>
      <c r="U23" s="472"/>
      <c r="V23" s="472" t="str">
        <f aca="true" t="shared" si="23" ref="V23:BH23">IF(V$6-$C$23&lt;$S$2,ROUND($D$23/$S$2*0.9,0),"-")</f>
        <v>-</v>
      </c>
      <c r="W23" s="472" t="str">
        <f t="shared" si="23"/>
        <v>-</v>
      </c>
      <c r="X23" s="472" t="str">
        <f t="shared" si="23"/>
        <v>-</v>
      </c>
      <c r="Y23" s="472" t="str">
        <f t="shared" si="23"/>
        <v>-</v>
      </c>
      <c r="Z23" s="472" t="str">
        <f t="shared" si="23"/>
        <v>-</v>
      </c>
      <c r="AA23" s="472" t="str">
        <f t="shared" si="23"/>
        <v>-</v>
      </c>
      <c r="AB23" s="472" t="str">
        <f t="shared" si="23"/>
        <v>-</v>
      </c>
      <c r="AC23" s="472" t="str">
        <f t="shared" si="23"/>
        <v>-</v>
      </c>
      <c r="AD23" s="472" t="str">
        <f t="shared" si="23"/>
        <v>-</v>
      </c>
      <c r="AE23" s="472" t="str">
        <f t="shared" si="23"/>
        <v>-</v>
      </c>
      <c r="AF23" s="472" t="str">
        <f t="shared" si="23"/>
        <v>-</v>
      </c>
      <c r="AG23" s="472" t="str">
        <f t="shared" si="23"/>
        <v>-</v>
      </c>
      <c r="AH23" s="472" t="str">
        <f t="shared" si="23"/>
        <v>-</v>
      </c>
      <c r="AI23" s="472" t="str">
        <f t="shared" si="23"/>
        <v>-</v>
      </c>
      <c r="AJ23" s="472" t="str">
        <f t="shared" si="23"/>
        <v>-</v>
      </c>
      <c r="AK23" s="472" t="str">
        <f t="shared" si="23"/>
        <v>-</v>
      </c>
      <c r="AL23" s="472" t="str">
        <f t="shared" si="23"/>
        <v>-</v>
      </c>
      <c r="AM23" s="472" t="str">
        <f t="shared" si="23"/>
        <v>-</v>
      </c>
      <c r="AN23" s="472" t="str">
        <f t="shared" si="23"/>
        <v>-</v>
      </c>
      <c r="AO23" s="472" t="str">
        <f t="shared" si="23"/>
        <v>-</v>
      </c>
      <c r="AP23" s="472" t="str">
        <f t="shared" si="23"/>
        <v>-</v>
      </c>
      <c r="AQ23" s="472" t="str">
        <f t="shared" si="23"/>
        <v>-</v>
      </c>
      <c r="AR23" s="472" t="str">
        <f t="shared" si="23"/>
        <v>-</v>
      </c>
      <c r="AS23" s="472" t="str">
        <f t="shared" si="23"/>
        <v>-</v>
      </c>
      <c r="AT23" s="472" t="str">
        <f t="shared" si="23"/>
        <v>-</v>
      </c>
      <c r="AU23" s="472" t="str">
        <f t="shared" si="23"/>
        <v>-</v>
      </c>
      <c r="AV23" s="472" t="str">
        <f t="shared" si="23"/>
        <v>-</v>
      </c>
      <c r="AW23" s="472" t="str">
        <f t="shared" si="23"/>
        <v>-</v>
      </c>
      <c r="AX23" s="472" t="str">
        <f t="shared" si="23"/>
        <v>-</v>
      </c>
      <c r="AY23" s="472" t="str">
        <f t="shared" si="23"/>
        <v>-</v>
      </c>
      <c r="AZ23" s="472" t="str">
        <f t="shared" si="23"/>
        <v>-</v>
      </c>
      <c r="BA23" s="472" t="str">
        <f t="shared" si="23"/>
        <v>-</v>
      </c>
      <c r="BB23" s="472" t="str">
        <f t="shared" si="23"/>
        <v>-</v>
      </c>
      <c r="BC23" s="472" t="str">
        <f t="shared" si="23"/>
        <v>-</v>
      </c>
      <c r="BD23" s="472" t="str">
        <f t="shared" si="23"/>
        <v>-</v>
      </c>
      <c r="BE23" s="472" t="str">
        <f t="shared" si="23"/>
        <v>-</v>
      </c>
      <c r="BF23" s="472" t="str">
        <f t="shared" si="23"/>
        <v>-</v>
      </c>
      <c r="BG23" s="472" t="str">
        <f t="shared" si="23"/>
        <v>-</v>
      </c>
      <c r="BH23" s="472" t="str">
        <f t="shared" si="23"/>
        <v>-</v>
      </c>
    </row>
    <row r="24" spans="2:60" ht="18" customHeight="1">
      <c r="B24" s="474" t="s">
        <v>3907</v>
      </c>
      <c r="C24" s="474">
        <v>18</v>
      </c>
      <c r="D24" s="459"/>
      <c r="E24" s="460"/>
      <c r="F24" s="472"/>
      <c r="G24" s="472"/>
      <c r="H24" s="472"/>
      <c r="I24" s="472"/>
      <c r="J24" s="472"/>
      <c r="K24" s="472"/>
      <c r="L24" s="472"/>
      <c r="M24" s="472"/>
      <c r="N24" s="472"/>
      <c r="O24" s="472"/>
      <c r="P24" s="472"/>
      <c r="Q24" s="472"/>
      <c r="R24" s="472"/>
      <c r="S24" s="472"/>
      <c r="T24" s="472"/>
      <c r="U24" s="472"/>
      <c r="V24" s="472"/>
      <c r="W24" s="472" t="str">
        <f aca="true" t="shared" si="24" ref="W24:BH24">IF(W$6-$C$24&lt;$S$2,ROUND($D$24/$S$2*0.9,0),"-")</f>
        <v>-</v>
      </c>
      <c r="X24" s="472" t="str">
        <f t="shared" si="24"/>
        <v>-</v>
      </c>
      <c r="Y24" s="472" t="str">
        <f t="shared" si="24"/>
        <v>-</v>
      </c>
      <c r="Z24" s="472" t="str">
        <f t="shared" si="24"/>
        <v>-</v>
      </c>
      <c r="AA24" s="472" t="str">
        <f t="shared" si="24"/>
        <v>-</v>
      </c>
      <c r="AB24" s="472" t="str">
        <f t="shared" si="24"/>
        <v>-</v>
      </c>
      <c r="AC24" s="472" t="str">
        <f t="shared" si="24"/>
        <v>-</v>
      </c>
      <c r="AD24" s="472" t="str">
        <f t="shared" si="24"/>
        <v>-</v>
      </c>
      <c r="AE24" s="472" t="str">
        <f t="shared" si="24"/>
        <v>-</v>
      </c>
      <c r="AF24" s="472" t="str">
        <f t="shared" si="24"/>
        <v>-</v>
      </c>
      <c r="AG24" s="472" t="str">
        <f t="shared" si="24"/>
        <v>-</v>
      </c>
      <c r="AH24" s="472" t="str">
        <f t="shared" si="24"/>
        <v>-</v>
      </c>
      <c r="AI24" s="472" t="str">
        <f t="shared" si="24"/>
        <v>-</v>
      </c>
      <c r="AJ24" s="472" t="str">
        <f t="shared" si="24"/>
        <v>-</v>
      </c>
      <c r="AK24" s="472" t="str">
        <f t="shared" si="24"/>
        <v>-</v>
      </c>
      <c r="AL24" s="472" t="str">
        <f t="shared" si="24"/>
        <v>-</v>
      </c>
      <c r="AM24" s="472" t="str">
        <f t="shared" si="24"/>
        <v>-</v>
      </c>
      <c r="AN24" s="472" t="str">
        <f t="shared" si="24"/>
        <v>-</v>
      </c>
      <c r="AO24" s="472" t="str">
        <f t="shared" si="24"/>
        <v>-</v>
      </c>
      <c r="AP24" s="472" t="str">
        <f t="shared" si="24"/>
        <v>-</v>
      </c>
      <c r="AQ24" s="472" t="str">
        <f t="shared" si="24"/>
        <v>-</v>
      </c>
      <c r="AR24" s="472" t="str">
        <f t="shared" si="24"/>
        <v>-</v>
      </c>
      <c r="AS24" s="472" t="str">
        <f t="shared" si="24"/>
        <v>-</v>
      </c>
      <c r="AT24" s="472" t="str">
        <f t="shared" si="24"/>
        <v>-</v>
      </c>
      <c r="AU24" s="472" t="str">
        <f t="shared" si="24"/>
        <v>-</v>
      </c>
      <c r="AV24" s="472" t="str">
        <f t="shared" si="24"/>
        <v>-</v>
      </c>
      <c r="AW24" s="472" t="str">
        <f t="shared" si="24"/>
        <v>-</v>
      </c>
      <c r="AX24" s="472" t="str">
        <f t="shared" si="24"/>
        <v>-</v>
      </c>
      <c r="AY24" s="472" t="str">
        <f t="shared" si="24"/>
        <v>-</v>
      </c>
      <c r="AZ24" s="472" t="str">
        <f t="shared" si="24"/>
        <v>-</v>
      </c>
      <c r="BA24" s="472" t="str">
        <f t="shared" si="24"/>
        <v>-</v>
      </c>
      <c r="BB24" s="472" t="str">
        <f t="shared" si="24"/>
        <v>-</v>
      </c>
      <c r="BC24" s="472" t="str">
        <f t="shared" si="24"/>
        <v>-</v>
      </c>
      <c r="BD24" s="472" t="str">
        <f t="shared" si="24"/>
        <v>-</v>
      </c>
      <c r="BE24" s="472" t="str">
        <f t="shared" si="24"/>
        <v>-</v>
      </c>
      <c r="BF24" s="472" t="str">
        <f t="shared" si="24"/>
        <v>-</v>
      </c>
      <c r="BG24" s="472" t="str">
        <f t="shared" si="24"/>
        <v>-</v>
      </c>
      <c r="BH24" s="472" t="str">
        <f t="shared" si="24"/>
        <v>-</v>
      </c>
    </row>
    <row r="25" spans="2:60" ht="18" customHeight="1">
      <c r="B25" s="474" t="s">
        <v>3906</v>
      </c>
      <c r="C25" s="474">
        <v>19</v>
      </c>
      <c r="D25" s="459"/>
      <c r="E25" s="460"/>
      <c r="F25" s="472"/>
      <c r="G25" s="472"/>
      <c r="H25" s="472"/>
      <c r="I25" s="472"/>
      <c r="J25" s="472"/>
      <c r="K25" s="472"/>
      <c r="L25" s="472"/>
      <c r="M25" s="472"/>
      <c r="N25" s="472"/>
      <c r="O25" s="472"/>
      <c r="P25" s="472"/>
      <c r="Q25" s="472"/>
      <c r="R25" s="472"/>
      <c r="S25" s="472"/>
      <c r="T25" s="472"/>
      <c r="U25" s="472"/>
      <c r="V25" s="472"/>
      <c r="W25" s="472"/>
      <c r="X25" s="472" t="str">
        <f aca="true" t="shared" si="25" ref="X25:BH25">IF(X$6-$C$25&lt;$S$2,ROUND($D$25/$S$2*0.9,0),"-")</f>
        <v>-</v>
      </c>
      <c r="Y25" s="472" t="str">
        <f t="shared" si="25"/>
        <v>-</v>
      </c>
      <c r="Z25" s="472" t="str">
        <f t="shared" si="25"/>
        <v>-</v>
      </c>
      <c r="AA25" s="472" t="str">
        <f t="shared" si="25"/>
        <v>-</v>
      </c>
      <c r="AB25" s="472" t="str">
        <f t="shared" si="25"/>
        <v>-</v>
      </c>
      <c r="AC25" s="472" t="str">
        <f t="shared" si="25"/>
        <v>-</v>
      </c>
      <c r="AD25" s="472" t="str">
        <f t="shared" si="25"/>
        <v>-</v>
      </c>
      <c r="AE25" s="472" t="str">
        <f t="shared" si="25"/>
        <v>-</v>
      </c>
      <c r="AF25" s="472" t="str">
        <f t="shared" si="25"/>
        <v>-</v>
      </c>
      <c r="AG25" s="472" t="str">
        <f t="shared" si="25"/>
        <v>-</v>
      </c>
      <c r="AH25" s="472" t="str">
        <f t="shared" si="25"/>
        <v>-</v>
      </c>
      <c r="AI25" s="472" t="str">
        <f t="shared" si="25"/>
        <v>-</v>
      </c>
      <c r="AJ25" s="472" t="str">
        <f t="shared" si="25"/>
        <v>-</v>
      </c>
      <c r="AK25" s="472" t="str">
        <f t="shared" si="25"/>
        <v>-</v>
      </c>
      <c r="AL25" s="472" t="str">
        <f t="shared" si="25"/>
        <v>-</v>
      </c>
      <c r="AM25" s="472" t="str">
        <f t="shared" si="25"/>
        <v>-</v>
      </c>
      <c r="AN25" s="472" t="str">
        <f t="shared" si="25"/>
        <v>-</v>
      </c>
      <c r="AO25" s="472" t="str">
        <f t="shared" si="25"/>
        <v>-</v>
      </c>
      <c r="AP25" s="472" t="str">
        <f t="shared" si="25"/>
        <v>-</v>
      </c>
      <c r="AQ25" s="472" t="str">
        <f t="shared" si="25"/>
        <v>-</v>
      </c>
      <c r="AR25" s="472" t="str">
        <f t="shared" si="25"/>
        <v>-</v>
      </c>
      <c r="AS25" s="472" t="str">
        <f t="shared" si="25"/>
        <v>-</v>
      </c>
      <c r="AT25" s="472" t="str">
        <f t="shared" si="25"/>
        <v>-</v>
      </c>
      <c r="AU25" s="472" t="str">
        <f t="shared" si="25"/>
        <v>-</v>
      </c>
      <c r="AV25" s="472" t="str">
        <f t="shared" si="25"/>
        <v>-</v>
      </c>
      <c r="AW25" s="472" t="str">
        <f t="shared" si="25"/>
        <v>-</v>
      </c>
      <c r="AX25" s="472" t="str">
        <f t="shared" si="25"/>
        <v>-</v>
      </c>
      <c r="AY25" s="472" t="str">
        <f t="shared" si="25"/>
        <v>-</v>
      </c>
      <c r="AZ25" s="472" t="str">
        <f t="shared" si="25"/>
        <v>-</v>
      </c>
      <c r="BA25" s="472" t="str">
        <f t="shared" si="25"/>
        <v>-</v>
      </c>
      <c r="BB25" s="472" t="str">
        <f t="shared" si="25"/>
        <v>-</v>
      </c>
      <c r="BC25" s="472" t="str">
        <f t="shared" si="25"/>
        <v>-</v>
      </c>
      <c r="BD25" s="472" t="str">
        <f t="shared" si="25"/>
        <v>-</v>
      </c>
      <c r="BE25" s="472" t="str">
        <f t="shared" si="25"/>
        <v>-</v>
      </c>
      <c r="BF25" s="472" t="str">
        <f t="shared" si="25"/>
        <v>-</v>
      </c>
      <c r="BG25" s="472" t="str">
        <f t="shared" si="25"/>
        <v>-</v>
      </c>
      <c r="BH25" s="472" t="str">
        <f t="shared" si="25"/>
        <v>-</v>
      </c>
    </row>
    <row r="26" spans="2:60" ht="18" customHeight="1">
      <c r="B26" s="474" t="s">
        <v>3905</v>
      </c>
      <c r="C26" s="474">
        <v>20</v>
      </c>
      <c r="D26" s="459"/>
      <c r="E26" s="460"/>
      <c r="F26" s="472"/>
      <c r="G26" s="472"/>
      <c r="H26" s="472"/>
      <c r="I26" s="472"/>
      <c r="J26" s="472"/>
      <c r="K26" s="472"/>
      <c r="L26" s="472"/>
      <c r="M26" s="472"/>
      <c r="N26" s="472"/>
      <c r="O26" s="472"/>
      <c r="P26" s="472"/>
      <c r="Q26" s="472"/>
      <c r="R26" s="472"/>
      <c r="S26" s="472"/>
      <c r="T26" s="472"/>
      <c r="U26" s="472"/>
      <c r="V26" s="472"/>
      <c r="W26" s="472"/>
      <c r="X26" s="472"/>
      <c r="Y26" s="472" t="str">
        <f aca="true" t="shared" si="26" ref="Y26:BH26">IF(Y$6-$C$26&lt;$S$2,ROUND($D$26/$S$2*0.9,0),"-")</f>
        <v>-</v>
      </c>
      <c r="Z26" s="472" t="str">
        <f t="shared" si="26"/>
        <v>-</v>
      </c>
      <c r="AA26" s="472" t="str">
        <f t="shared" si="26"/>
        <v>-</v>
      </c>
      <c r="AB26" s="472" t="str">
        <f t="shared" si="26"/>
        <v>-</v>
      </c>
      <c r="AC26" s="472" t="str">
        <f t="shared" si="26"/>
        <v>-</v>
      </c>
      <c r="AD26" s="472" t="str">
        <f t="shared" si="26"/>
        <v>-</v>
      </c>
      <c r="AE26" s="472" t="str">
        <f t="shared" si="26"/>
        <v>-</v>
      </c>
      <c r="AF26" s="472" t="str">
        <f t="shared" si="26"/>
        <v>-</v>
      </c>
      <c r="AG26" s="472" t="str">
        <f t="shared" si="26"/>
        <v>-</v>
      </c>
      <c r="AH26" s="472" t="str">
        <f t="shared" si="26"/>
        <v>-</v>
      </c>
      <c r="AI26" s="472" t="str">
        <f t="shared" si="26"/>
        <v>-</v>
      </c>
      <c r="AJ26" s="472" t="str">
        <f t="shared" si="26"/>
        <v>-</v>
      </c>
      <c r="AK26" s="472" t="str">
        <f t="shared" si="26"/>
        <v>-</v>
      </c>
      <c r="AL26" s="472" t="str">
        <f t="shared" si="26"/>
        <v>-</v>
      </c>
      <c r="AM26" s="472" t="str">
        <f t="shared" si="26"/>
        <v>-</v>
      </c>
      <c r="AN26" s="472" t="str">
        <f t="shared" si="26"/>
        <v>-</v>
      </c>
      <c r="AO26" s="472" t="str">
        <f t="shared" si="26"/>
        <v>-</v>
      </c>
      <c r="AP26" s="472" t="str">
        <f t="shared" si="26"/>
        <v>-</v>
      </c>
      <c r="AQ26" s="472" t="str">
        <f t="shared" si="26"/>
        <v>-</v>
      </c>
      <c r="AR26" s="472" t="str">
        <f t="shared" si="26"/>
        <v>-</v>
      </c>
      <c r="AS26" s="472" t="str">
        <f t="shared" si="26"/>
        <v>-</v>
      </c>
      <c r="AT26" s="472" t="str">
        <f t="shared" si="26"/>
        <v>-</v>
      </c>
      <c r="AU26" s="472" t="str">
        <f t="shared" si="26"/>
        <v>-</v>
      </c>
      <c r="AV26" s="472" t="str">
        <f t="shared" si="26"/>
        <v>-</v>
      </c>
      <c r="AW26" s="472" t="str">
        <f t="shared" si="26"/>
        <v>-</v>
      </c>
      <c r="AX26" s="472" t="str">
        <f t="shared" si="26"/>
        <v>-</v>
      </c>
      <c r="AY26" s="472" t="str">
        <f t="shared" si="26"/>
        <v>-</v>
      </c>
      <c r="AZ26" s="472" t="str">
        <f t="shared" si="26"/>
        <v>-</v>
      </c>
      <c r="BA26" s="472" t="str">
        <f t="shared" si="26"/>
        <v>-</v>
      </c>
      <c r="BB26" s="472" t="str">
        <f t="shared" si="26"/>
        <v>-</v>
      </c>
      <c r="BC26" s="472" t="str">
        <f t="shared" si="26"/>
        <v>-</v>
      </c>
      <c r="BD26" s="472" t="str">
        <f t="shared" si="26"/>
        <v>-</v>
      </c>
      <c r="BE26" s="472" t="str">
        <f t="shared" si="26"/>
        <v>-</v>
      </c>
      <c r="BF26" s="472" t="str">
        <f t="shared" si="26"/>
        <v>-</v>
      </c>
      <c r="BG26" s="472" t="str">
        <f t="shared" si="26"/>
        <v>-</v>
      </c>
      <c r="BH26" s="472" t="str">
        <f t="shared" si="26"/>
        <v>-</v>
      </c>
    </row>
    <row r="27" spans="2:60" ht="18" customHeight="1">
      <c r="B27" s="474" t="s">
        <v>3904</v>
      </c>
      <c r="C27" s="474">
        <v>21</v>
      </c>
      <c r="D27" s="459"/>
      <c r="E27" s="460"/>
      <c r="F27" s="472"/>
      <c r="G27" s="472"/>
      <c r="H27" s="472"/>
      <c r="I27" s="472"/>
      <c r="J27" s="472"/>
      <c r="K27" s="472"/>
      <c r="L27" s="472"/>
      <c r="M27" s="472"/>
      <c r="N27" s="472"/>
      <c r="O27" s="472"/>
      <c r="P27" s="472"/>
      <c r="Q27" s="472"/>
      <c r="R27" s="472"/>
      <c r="S27" s="472"/>
      <c r="T27" s="472"/>
      <c r="U27" s="472"/>
      <c r="V27" s="472"/>
      <c r="W27" s="472"/>
      <c r="X27" s="472"/>
      <c r="Y27" s="472"/>
      <c r="Z27" s="472" t="str">
        <f aca="true" t="shared" si="27" ref="Z27:BH27">IF(Z$6-$C$27&lt;$S$2,ROUND($D$27/$S$2*0.9,0),"-")</f>
        <v>-</v>
      </c>
      <c r="AA27" s="472" t="str">
        <f t="shared" si="27"/>
        <v>-</v>
      </c>
      <c r="AB27" s="472" t="str">
        <f t="shared" si="27"/>
        <v>-</v>
      </c>
      <c r="AC27" s="472" t="str">
        <f t="shared" si="27"/>
        <v>-</v>
      </c>
      <c r="AD27" s="472" t="str">
        <f t="shared" si="27"/>
        <v>-</v>
      </c>
      <c r="AE27" s="472" t="str">
        <f t="shared" si="27"/>
        <v>-</v>
      </c>
      <c r="AF27" s="472" t="str">
        <f t="shared" si="27"/>
        <v>-</v>
      </c>
      <c r="AG27" s="472" t="str">
        <f t="shared" si="27"/>
        <v>-</v>
      </c>
      <c r="AH27" s="472" t="str">
        <f t="shared" si="27"/>
        <v>-</v>
      </c>
      <c r="AI27" s="472" t="str">
        <f t="shared" si="27"/>
        <v>-</v>
      </c>
      <c r="AJ27" s="472" t="str">
        <f t="shared" si="27"/>
        <v>-</v>
      </c>
      <c r="AK27" s="472" t="str">
        <f t="shared" si="27"/>
        <v>-</v>
      </c>
      <c r="AL27" s="472" t="str">
        <f t="shared" si="27"/>
        <v>-</v>
      </c>
      <c r="AM27" s="472" t="str">
        <f t="shared" si="27"/>
        <v>-</v>
      </c>
      <c r="AN27" s="472" t="str">
        <f t="shared" si="27"/>
        <v>-</v>
      </c>
      <c r="AO27" s="472" t="str">
        <f t="shared" si="27"/>
        <v>-</v>
      </c>
      <c r="AP27" s="472" t="str">
        <f t="shared" si="27"/>
        <v>-</v>
      </c>
      <c r="AQ27" s="472" t="str">
        <f t="shared" si="27"/>
        <v>-</v>
      </c>
      <c r="AR27" s="472" t="str">
        <f t="shared" si="27"/>
        <v>-</v>
      </c>
      <c r="AS27" s="472" t="str">
        <f t="shared" si="27"/>
        <v>-</v>
      </c>
      <c r="AT27" s="472" t="str">
        <f t="shared" si="27"/>
        <v>-</v>
      </c>
      <c r="AU27" s="472" t="str">
        <f t="shared" si="27"/>
        <v>-</v>
      </c>
      <c r="AV27" s="472" t="str">
        <f t="shared" si="27"/>
        <v>-</v>
      </c>
      <c r="AW27" s="472" t="str">
        <f t="shared" si="27"/>
        <v>-</v>
      </c>
      <c r="AX27" s="472" t="str">
        <f t="shared" si="27"/>
        <v>-</v>
      </c>
      <c r="AY27" s="472" t="str">
        <f t="shared" si="27"/>
        <v>-</v>
      </c>
      <c r="AZ27" s="472" t="str">
        <f t="shared" si="27"/>
        <v>-</v>
      </c>
      <c r="BA27" s="472" t="str">
        <f t="shared" si="27"/>
        <v>-</v>
      </c>
      <c r="BB27" s="472" t="str">
        <f t="shared" si="27"/>
        <v>-</v>
      </c>
      <c r="BC27" s="472" t="str">
        <f t="shared" si="27"/>
        <v>-</v>
      </c>
      <c r="BD27" s="472" t="str">
        <f t="shared" si="27"/>
        <v>-</v>
      </c>
      <c r="BE27" s="472" t="str">
        <f t="shared" si="27"/>
        <v>-</v>
      </c>
      <c r="BF27" s="472" t="str">
        <f t="shared" si="27"/>
        <v>-</v>
      </c>
      <c r="BG27" s="472" t="str">
        <f t="shared" si="27"/>
        <v>-</v>
      </c>
      <c r="BH27" s="472" t="str">
        <f t="shared" si="27"/>
        <v>-</v>
      </c>
    </row>
    <row r="28" spans="2:60" ht="18" customHeight="1">
      <c r="B28" s="474" t="s">
        <v>3903</v>
      </c>
      <c r="C28" s="474">
        <v>22</v>
      </c>
      <c r="D28" s="459"/>
      <c r="E28" s="460"/>
      <c r="F28" s="472"/>
      <c r="G28" s="472"/>
      <c r="H28" s="472"/>
      <c r="I28" s="472"/>
      <c r="J28" s="472"/>
      <c r="K28" s="472"/>
      <c r="L28" s="472"/>
      <c r="M28" s="472"/>
      <c r="N28" s="472"/>
      <c r="O28" s="472"/>
      <c r="P28" s="472"/>
      <c r="Q28" s="472"/>
      <c r="R28" s="472"/>
      <c r="S28" s="472"/>
      <c r="T28" s="472"/>
      <c r="U28" s="472"/>
      <c r="V28" s="472"/>
      <c r="W28" s="472"/>
      <c r="X28" s="472"/>
      <c r="Y28" s="472"/>
      <c r="Z28" s="472"/>
      <c r="AA28" s="472" t="str">
        <f aca="true" t="shared" si="28" ref="AA28:BH28">IF(AA$6-$C$28&lt;$S$2,ROUND($D$28/$S$2*0.9,0),"-")</f>
        <v>-</v>
      </c>
      <c r="AB28" s="472" t="str">
        <f t="shared" si="28"/>
        <v>-</v>
      </c>
      <c r="AC28" s="472" t="str">
        <f t="shared" si="28"/>
        <v>-</v>
      </c>
      <c r="AD28" s="472" t="str">
        <f t="shared" si="28"/>
        <v>-</v>
      </c>
      <c r="AE28" s="472" t="str">
        <f t="shared" si="28"/>
        <v>-</v>
      </c>
      <c r="AF28" s="472" t="str">
        <f t="shared" si="28"/>
        <v>-</v>
      </c>
      <c r="AG28" s="472" t="str">
        <f t="shared" si="28"/>
        <v>-</v>
      </c>
      <c r="AH28" s="472" t="str">
        <f t="shared" si="28"/>
        <v>-</v>
      </c>
      <c r="AI28" s="472" t="str">
        <f t="shared" si="28"/>
        <v>-</v>
      </c>
      <c r="AJ28" s="472" t="str">
        <f t="shared" si="28"/>
        <v>-</v>
      </c>
      <c r="AK28" s="472" t="str">
        <f t="shared" si="28"/>
        <v>-</v>
      </c>
      <c r="AL28" s="472" t="str">
        <f t="shared" si="28"/>
        <v>-</v>
      </c>
      <c r="AM28" s="472" t="str">
        <f t="shared" si="28"/>
        <v>-</v>
      </c>
      <c r="AN28" s="472" t="str">
        <f t="shared" si="28"/>
        <v>-</v>
      </c>
      <c r="AO28" s="472" t="str">
        <f t="shared" si="28"/>
        <v>-</v>
      </c>
      <c r="AP28" s="472" t="str">
        <f t="shared" si="28"/>
        <v>-</v>
      </c>
      <c r="AQ28" s="472" t="str">
        <f t="shared" si="28"/>
        <v>-</v>
      </c>
      <c r="AR28" s="472" t="str">
        <f t="shared" si="28"/>
        <v>-</v>
      </c>
      <c r="AS28" s="472" t="str">
        <f t="shared" si="28"/>
        <v>-</v>
      </c>
      <c r="AT28" s="472" t="str">
        <f t="shared" si="28"/>
        <v>-</v>
      </c>
      <c r="AU28" s="472" t="str">
        <f t="shared" si="28"/>
        <v>-</v>
      </c>
      <c r="AV28" s="472" t="str">
        <f t="shared" si="28"/>
        <v>-</v>
      </c>
      <c r="AW28" s="472" t="str">
        <f t="shared" si="28"/>
        <v>-</v>
      </c>
      <c r="AX28" s="472" t="str">
        <f t="shared" si="28"/>
        <v>-</v>
      </c>
      <c r="AY28" s="472" t="str">
        <f t="shared" si="28"/>
        <v>-</v>
      </c>
      <c r="AZ28" s="472" t="str">
        <f t="shared" si="28"/>
        <v>-</v>
      </c>
      <c r="BA28" s="472" t="str">
        <f t="shared" si="28"/>
        <v>-</v>
      </c>
      <c r="BB28" s="472" t="str">
        <f t="shared" si="28"/>
        <v>-</v>
      </c>
      <c r="BC28" s="472" t="str">
        <f t="shared" si="28"/>
        <v>-</v>
      </c>
      <c r="BD28" s="472" t="str">
        <f t="shared" si="28"/>
        <v>-</v>
      </c>
      <c r="BE28" s="472" t="str">
        <f t="shared" si="28"/>
        <v>-</v>
      </c>
      <c r="BF28" s="472" t="str">
        <f t="shared" si="28"/>
        <v>-</v>
      </c>
      <c r="BG28" s="472" t="str">
        <f t="shared" si="28"/>
        <v>-</v>
      </c>
      <c r="BH28" s="472" t="str">
        <f t="shared" si="28"/>
        <v>-</v>
      </c>
    </row>
    <row r="29" spans="2:60" ht="18" customHeight="1">
      <c r="B29" s="474" t="s">
        <v>3902</v>
      </c>
      <c r="C29" s="474">
        <v>23</v>
      </c>
      <c r="D29" s="459"/>
      <c r="E29" s="460"/>
      <c r="F29" s="472"/>
      <c r="G29" s="472"/>
      <c r="H29" s="472"/>
      <c r="I29" s="472"/>
      <c r="J29" s="472"/>
      <c r="K29" s="472"/>
      <c r="L29" s="472"/>
      <c r="M29" s="472"/>
      <c r="N29" s="472"/>
      <c r="O29" s="472"/>
      <c r="P29" s="472"/>
      <c r="Q29" s="472"/>
      <c r="R29" s="472"/>
      <c r="S29" s="472"/>
      <c r="T29" s="472"/>
      <c r="U29" s="472"/>
      <c r="V29" s="472"/>
      <c r="W29" s="472"/>
      <c r="X29" s="472"/>
      <c r="Y29" s="472"/>
      <c r="Z29" s="472"/>
      <c r="AA29" s="472"/>
      <c r="AB29" s="472" t="str">
        <f aca="true" t="shared" si="29" ref="AB29:BH29">IF(AB$6-$C$29&lt;$S$2,ROUND($D$29/$S$2*0.9,0),"-")</f>
        <v>-</v>
      </c>
      <c r="AC29" s="472" t="str">
        <f t="shared" si="29"/>
        <v>-</v>
      </c>
      <c r="AD29" s="472" t="str">
        <f t="shared" si="29"/>
        <v>-</v>
      </c>
      <c r="AE29" s="472" t="str">
        <f t="shared" si="29"/>
        <v>-</v>
      </c>
      <c r="AF29" s="472" t="str">
        <f t="shared" si="29"/>
        <v>-</v>
      </c>
      <c r="AG29" s="472" t="str">
        <f t="shared" si="29"/>
        <v>-</v>
      </c>
      <c r="AH29" s="472" t="str">
        <f t="shared" si="29"/>
        <v>-</v>
      </c>
      <c r="AI29" s="472" t="str">
        <f t="shared" si="29"/>
        <v>-</v>
      </c>
      <c r="AJ29" s="472" t="str">
        <f t="shared" si="29"/>
        <v>-</v>
      </c>
      <c r="AK29" s="472" t="str">
        <f t="shared" si="29"/>
        <v>-</v>
      </c>
      <c r="AL29" s="472" t="str">
        <f t="shared" si="29"/>
        <v>-</v>
      </c>
      <c r="AM29" s="472" t="str">
        <f t="shared" si="29"/>
        <v>-</v>
      </c>
      <c r="AN29" s="472" t="str">
        <f t="shared" si="29"/>
        <v>-</v>
      </c>
      <c r="AO29" s="472" t="str">
        <f t="shared" si="29"/>
        <v>-</v>
      </c>
      <c r="AP29" s="472" t="str">
        <f t="shared" si="29"/>
        <v>-</v>
      </c>
      <c r="AQ29" s="472" t="str">
        <f t="shared" si="29"/>
        <v>-</v>
      </c>
      <c r="AR29" s="472" t="str">
        <f t="shared" si="29"/>
        <v>-</v>
      </c>
      <c r="AS29" s="472" t="str">
        <f t="shared" si="29"/>
        <v>-</v>
      </c>
      <c r="AT29" s="472" t="str">
        <f t="shared" si="29"/>
        <v>-</v>
      </c>
      <c r="AU29" s="472" t="str">
        <f t="shared" si="29"/>
        <v>-</v>
      </c>
      <c r="AV29" s="472" t="str">
        <f t="shared" si="29"/>
        <v>-</v>
      </c>
      <c r="AW29" s="472" t="str">
        <f t="shared" si="29"/>
        <v>-</v>
      </c>
      <c r="AX29" s="472" t="str">
        <f t="shared" si="29"/>
        <v>-</v>
      </c>
      <c r="AY29" s="472" t="str">
        <f t="shared" si="29"/>
        <v>-</v>
      </c>
      <c r="AZ29" s="472" t="str">
        <f t="shared" si="29"/>
        <v>-</v>
      </c>
      <c r="BA29" s="472" t="str">
        <f t="shared" si="29"/>
        <v>-</v>
      </c>
      <c r="BB29" s="472" t="str">
        <f t="shared" si="29"/>
        <v>-</v>
      </c>
      <c r="BC29" s="472" t="str">
        <f t="shared" si="29"/>
        <v>-</v>
      </c>
      <c r="BD29" s="472" t="str">
        <f t="shared" si="29"/>
        <v>-</v>
      </c>
      <c r="BE29" s="472" t="str">
        <f t="shared" si="29"/>
        <v>-</v>
      </c>
      <c r="BF29" s="472" t="str">
        <f t="shared" si="29"/>
        <v>-</v>
      </c>
      <c r="BG29" s="472" t="str">
        <f t="shared" si="29"/>
        <v>-</v>
      </c>
      <c r="BH29" s="472" t="str">
        <f t="shared" si="29"/>
        <v>-</v>
      </c>
    </row>
    <row r="30" spans="2:60" ht="18" customHeight="1">
      <c r="B30" s="474" t="s">
        <v>3901</v>
      </c>
      <c r="C30" s="474">
        <v>24</v>
      </c>
      <c r="D30" s="459"/>
      <c r="E30" s="460"/>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t="str">
        <f aca="true" t="shared" si="30" ref="AC30:BH30">IF(AC$6-$C$30&lt;$S$2,ROUND($D$30/$S$2*0.9,0),"-")</f>
        <v>-</v>
      </c>
      <c r="AD30" s="472" t="str">
        <f t="shared" si="30"/>
        <v>-</v>
      </c>
      <c r="AE30" s="472" t="str">
        <f t="shared" si="30"/>
        <v>-</v>
      </c>
      <c r="AF30" s="472" t="str">
        <f t="shared" si="30"/>
        <v>-</v>
      </c>
      <c r="AG30" s="472" t="str">
        <f t="shared" si="30"/>
        <v>-</v>
      </c>
      <c r="AH30" s="472" t="str">
        <f t="shared" si="30"/>
        <v>-</v>
      </c>
      <c r="AI30" s="472" t="str">
        <f t="shared" si="30"/>
        <v>-</v>
      </c>
      <c r="AJ30" s="472" t="str">
        <f t="shared" si="30"/>
        <v>-</v>
      </c>
      <c r="AK30" s="472" t="str">
        <f t="shared" si="30"/>
        <v>-</v>
      </c>
      <c r="AL30" s="472" t="str">
        <f t="shared" si="30"/>
        <v>-</v>
      </c>
      <c r="AM30" s="472" t="str">
        <f t="shared" si="30"/>
        <v>-</v>
      </c>
      <c r="AN30" s="472" t="str">
        <f t="shared" si="30"/>
        <v>-</v>
      </c>
      <c r="AO30" s="472" t="str">
        <f t="shared" si="30"/>
        <v>-</v>
      </c>
      <c r="AP30" s="472" t="str">
        <f t="shared" si="30"/>
        <v>-</v>
      </c>
      <c r="AQ30" s="472" t="str">
        <f t="shared" si="30"/>
        <v>-</v>
      </c>
      <c r="AR30" s="472" t="str">
        <f t="shared" si="30"/>
        <v>-</v>
      </c>
      <c r="AS30" s="472" t="str">
        <f t="shared" si="30"/>
        <v>-</v>
      </c>
      <c r="AT30" s="472" t="str">
        <f t="shared" si="30"/>
        <v>-</v>
      </c>
      <c r="AU30" s="472" t="str">
        <f t="shared" si="30"/>
        <v>-</v>
      </c>
      <c r="AV30" s="472" t="str">
        <f t="shared" si="30"/>
        <v>-</v>
      </c>
      <c r="AW30" s="472" t="str">
        <f t="shared" si="30"/>
        <v>-</v>
      </c>
      <c r="AX30" s="472" t="str">
        <f t="shared" si="30"/>
        <v>-</v>
      </c>
      <c r="AY30" s="472" t="str">
        <f t="shared" si="30"/>
        <v>-</v>
      </c>
      <c r="AZ30" s="472" t="str">
        <f t="shared" si="30"/>
        <v>-</v>
      </c>
      <c r="BA30" s="472" t="str">
        <f t="shared" si="30"/>
        <v>-</v>
      </c>
      <c r="BB30" s="472" t="str">
        <f t="shared" si="30"/>
        <v>-</v>
      </c>
      <c r="BC30" s="472" t="str">
        <f t="shared" si="30"/>
        <v>-</v>
      </c>
      <c r="BD30" s="472" t="str">
        <f t="shared" si="30"/>
        <v>-</v>
      </c>
      <c r="BE30" s="472" t="str">
        <f t="shared" si="30"/>
        <v>-</v>
      </c>
      <c r="BF30" s="472" t="str">
        <f t="shared" si="30"/>
        <v>-</v>
      </c>
      <c r="BG30" s="472" t="str">
        <f t="shared" si="30"/>
        <v>-</v>
      </c>
      <c r="BH30" s="472" t="str">
        <f t="shared" si="30"/>
        <v>-</v>
      </c>
    </row>
    <row r="31" spans="2:60" ht="18" customHeight="1">
      <c r="B31" s="474" t="s">
        <v>3900</v>
      </c>
      <c r="C31" s="474">
        <v>25</v>
      </c>
      <c r="D31" s="459"/>
      <c r="E31" s="46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t="str">
        <f aca="true" t="shared" si="31" ref="AD31:BH31">IF(AD$6-$C$31&lt;$S$2,ROUND($D$31/$S$2*0.9,0),"-")</f>
        <v>-</v>
      </c>
      <c r="AE31" s="472" t="str">
        <f t="shared" si="31"/>
        <v>-</v>
      </c>
      <c r="AF31" s="472" t="str">
        <f t="shared" si="31"/>
        <v>-</v>
      </c>
      <c r="AG31" s="472" t="str">
        <f t="shared" si="31"/>
        <v>-</v>
      </c>
      <c r="AH31" s="472" t="str">
        <f t="shared" si="31"/>
        <v>-</v>
      </c>
      <c r="AI31" s="472" t="str">
        <f t="shared" si="31"/>
        <v>-</v>
      </c>
      <c r="AJ31" s="472" t="str">
        <f t="shared" si="31"/>
        <v>-</v>
      </c>
      <c r="AK31" s="472" t="str">
        <f t="shared" si="31"/>
        <v>-</v>
      </c>
      <c r="AL31" s="472" t="str">
        <f t="shared" si="31"/>
        <v>-</v>
      </c>
      <c r="AM31" s="472" t="str">
        <f t="shared" si="31"/>
        <v>-</v>
      </c>
      <c r="AN31" s="472" t="str">
        <f t="shared" si="31"/>
        <v>-</v>
      </c>
      <c r="AO31" s="472" t="str">
        <f t="shared" si="31"/>
        <v>-</v>
      </c>
      <c r="AP31" s="472" t="str">
        <f t="shared" si="31"/>
        <v>-</v>
      </c>
      <c r="AQ31" s="472" t="str">
        <f t="shared" si="31"/>
        <v>-</v>
      </c>
      <c r="AR31" s="472" t="str">
        <f t="shared" si="31"/>
        <v>-</v>
      </c>
      <c r="AS31" s="472" t="str">
        <f t="shared" si="31"/>
        <v>-</v>
      </c>
      <c r="AT31" s="472" t="str">
        <f t="shared" si="31"/>
        <v>-</v>
      </c>
      <c r="AU31" s="472" t="str">
        <f t="shared" si="31"/>
        <v>-</v>
      </c>
      <c r="AV31" s="472" t="str">
        <f t="shared" si="31"/>
        <v>-</v>
      </c>
      <c r="AW31" s="472" t="str">
        <f t="shared" si="31"/>
        <v>-</v>
      </c>
      <c r="AX31" s="472" t="str">
        <f t="shared" si="31"/>
        <v>-</v>
      </c>
      <c r="AY31" s="472" t="str">
        <f t="shared" si="31"/>
        <v>-</v>
      </c>
      <c r="AZ31" s="472" t="str">
        <f t="shared" si="31"/>
        <v>-</v>
      </c>
      <c r="BA31" s="472" t="str">
        <f t="shared" si="31"/>
        <v>-</v>
      </c>
      <c r="BB31" s="472" t="str">
        <f t="shared" si="31"/>
        <v>-</v>
      </c>
      <c r="BC31" s="472" t="str">
        <f t="shared" si="31"/>
        <v>-</v>
      </c>
      <c r="BD31" s="472" t="str">
        <f t="shared" si="31"/>
        <v>-</v>
      </c>
      <c r="BE31" s="472" t="str">
        <f t="shared" si="31"/>
        <v>-</v>
      </c>
      <c r="BF31" s="472" t="str">
        <f t="shared" si="31"/>
        <v>-</v>
      </c>
      <c r="BG31" s="472" t="str">
        <f t="shared" si="31"/>
        <v>-</v>
      </c>
      <c r="BH31" s="472" t="str">
        <f t="shared" si="31"/>
        <v>-</v>
      </c>
    </row>
    <row r="32" spans="2:60" ht="18" customHeight="1">
      <c r="B32" s="474" t="s">
        <v>3899</v>
      </c>
      <c r="C32" s="474">
        <v>26</v>
      </c>
      <c r="D32" s="459"/>
      <c r="E32" s="460"/>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t="str">
        <f aca="true" t="shared" si="32" ref="AE32:BH32">IF(AE$6-$C$32&lt;$S$2,ROUND($D$32/$S$2*0.9,0),"-")</f>
        <v>-</v>
      </c>
      <c r="AF32" s="472" t="str">
        <f t="shared" si="32"/>
        <v>-</v>
      </c>
      <c r="AG32" s="472" t="str">
        <f t="shared" si="32"/>
        <v>-</v>
      </c>
      <c r="AH32" s="472" t="str">
        <f t="shared" si="32"/>
        <v>-</v>
      </c>
      <c r="AI32" s="472" t="str">
        <f t="shared" si="32"/>
        <v>-</v>
      </c>
      <c r="AJ32" s="472" t="str">
        <f t="shared" si="32"/>
        <v>-</v>
      </c>
      <c r="AK32" s="472" t="str">
        <f t="shared" si="32"/>
        <v>-</v>
      </c>
      <c r="AL32" s="472" t="str">
        <f t="shared" si="32"/>
        <v>-</v>
      </c>
      <c r="AM32" s="472" t="str">
        <f t="shared" si="32"/>
        <v>-</v>
      </c>
      <c r="AN32" s="472" t="str">
        <f t="shared" si="32"/>
        <v>-</v>
      </c>
      <c r="AO32" s="472" t="str">
        <f t="shared" si="32"/>
        <v>-</v>
      </c>
      <c r="AP32" s="472" t="str">
        <f t="shared" si="32"/>
        <v>-</v>
      </c>
      <c r="AQ32" s="472" t="str">
        <f t="shared" si="32"/>
        <v>-</v>
      </c>
      <c r="AR32" s="472" t="str">
        <f t="shared" si="32"/>
        <v>-</v>
      </c>
      <c r="AS32" s="472" t="str">
        <f t="shared" si="32"/>
        <v>-</v>
      </c>
      <c r="AT32" s="472" t="str">
        <f t="shared" si="32"/>
        <v>-</v>
      </c>
      <c r="AU32" s="472" t="str">
        <f t="shared" si="32"/>
        <v>-</v>
      </c>
      <c r="AV32" s="472" t="str">
        <f t="shared" si="32"/>
        <v>-</v>
      </c>
      <c r="AW32" s="472" t="str">
        <f t="shared" si="32"/>
        <v>-</v>
      </c>
      <c r="AX32" s="472" t="str">
        <f t="shared" si="32"/>
        <v>-</v>
      </c>
      <c r="AY32" s="472" t="str">
        <f t="shared" si="32"/>
        <v>-</v>
      </c>
      <c r="AZ32" s="472" t="str">
        <f t="shared" si="32"/>
        <v>-</v>
      </c>
      <c r="BA32" s="472" t="str">
        <f t="shared" si="32"/>
        <v>-</v>
      </c>
      <c r="BB32" s="472" t="str">
        <f t="shared" si="32"/>
        <v>-</v>
      </c>
      <c r="BC32" s="472" t="str">
        <f t="shared" si="32"/>
        <v>-</v>
      </c>
      <c r="BD32" s="472" t="str">
        <f t="shared" si="32"/>
        <v>-</v>
      </c>
      <c r="BE32" s="472" t="str">
        <f t="shared" si="32"/>
        <v>-</v>
      </c>
      <c r="BF32" s="472" t="str">
        <f t="shared" si="32"/>
        <v>-</v>
      </c>
      <c r="BG32" s="472" t="str">
        <f t="shared" si="32"/>
        <v>-</v>
      </c>
      <c r="BH32" s="472" t="str">
        <f t="shared" si="32"/>
        <v>-</v>
      </c>
    </row>
    <row r="33" spans="2:60" ht="18" customHeight="1">
      <c r="B33" s="474" t="s">
        <v>3898</v>
      </c>
      <c r="C33" s="474">
        <v>27</v>
      </c>
      <c r="D33" s="459"/>
      <c r="E33" s="460"/>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t="str">
        <f aca="true" t="shared" si="33" ref="AF33:BH33">IF(AF$6-$C$33&lt;$S$2,ROUND($D$33/$S$2*0.9,0),"-")</f>
        <v>-</v>
      </c>
      <c r="AG33" s="472" t="str">
        <f t="shared" si="33"/>
        <v>-</v>
      </c>
      <c r="AH33" s="472" t="str">
        <f t="shared" si="33"/>
        <v>-</v>
      </c>
      <c r="AI33" s="472" t="str">
        <f t="shared" si="33"/>
        <v>-</v>
      </c>
      <c r="AJ33" s="472" t="str">
        <f t="shared" si="33"/>
        <v>-</v>
      </c>
      <c r="AK33" s="472" t="str">
        <f t="shared" si="33"/>
        <v>-</v>
      </c>
      <c r="AL33" s="472" t="str">
        <f t="shared" si="33"/>
        <v>-</v>
      </c>
      <c r="AM33" s="472" t="str">
        <f t="shared" si="33"/>
        <v>-</v>
      </c>
      <c r="AN33" s="472" t="str">
        <f t="shared" si="33"/>
        <v>-</v>
      </c>
      <c r="AO33" s="472" t="str">
        <f t="shared" si="33"/>
        <v>-</v>
      </c>
      <c r="AP33" s="472" t="str">
        <f t="shared" si="33"/>
        <v>-</v>
      </c>
      <c r="AQ33" s="472" t="str">
        <f t="shared" si="33"/>
        <v>-</v>
      </c>
      <c r="AR33" s="472" t="str">
        <f t="shared" si="33"/>
        <v>-</v>
      </c>
      <c r="AS33" s="472" t="str">
        <f t="shared" si="33"/>
        <v>-</v>
      </c>
      <c r="AT33" s="472" t="str">
        <f t="shared" si="33"/>
        <v>-</v>
      </c>
      <c r="AU33" s="472" t="str">
        <f t="shared" si="33"/>
        <v>-</v>
      </c>
      <c r="AV33" s="472" t="str">
        <f t="shared" si="33"/>
        <v>-</v>
      </c>
      <c r="AW33" s="472" t="str">
        <f t="shared" si="33"/>
        <v>-</v>
      </c>
      <c r="AX33" s="472" t="str">
        <f t="shared" si="33"/>
        <v>-</v>
      </c>
      <c r="AY33" s="472" t="str">
        <f t="shared" si="33"/>
        <v>-</v>
      </c>
      <c r="AZ33" s="472" t="str">
        <f t="shared" si="33"/>
        <v>-</v>
      </c>
      <c r="BA33" s="472" t="str">
        <f t="shared" si="33"/>
        <v>-</v>
      </c>
      <c r="BB33" s="472" t="str">
        <f t="shared" si="33"/>
        <v>-</v>
      </c>
      <c r="BC33" s="472" t="str">
        <f t="shared" si="33"/>
        <v>-</v>
      </c>
      <c r="BD33" s="472" t="str">
        <f t="shared" si="33"/>
        <v>-</v>
      </c>
      <c r="BE33" s="472" t="str">
        <f t="shared" si="33"/>
        <v>-</v>
      </c>
      <c r="BF33" s="472" t="str">
        <f t="shared" si="33"/>
        <v>-</v>
      </c>
      <c r="BG33" s="472" t="str">
        <f t="shared" si="33"/>
        <v>-</v>
      </c>
      <c r="BH33" s="472" t="str">
        <f t="shared" si="33"/>
        <v>-</v>
      </c>
    </row>
    <row r="34" spans="2:60" ht="18" customHeight="1">
      <c r="B34" s="474" t="s">
        <v>3897</v>
      </c>
      <c r="C34" s="474">
        <v>28</v>
      </c>
      <c r="D34" s="459"/>
      <c r="E34" s="460"/>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t="str">
        <f aca="true" t="shared" si="34" ref="AG34:BH34">IF(AG$6-$C$34&lt;$S$2,ROUND($D$34/$S$2*0.9,0),"-")</f>
        <v>-</v>
      </c>
      <c r="AH34" s="472" t="str">
        <f t="shared" si="34"/>
        <v>-</v>
      </c>
      <c r="AI34" s="472" t="str">
        <f t="shared" si="34"/>
        <v>-</v>
      </c>
      <c r="AJ34" s="472" t="str">
        <f t="shared" si="34"/>
        <v>-</v>
      </c>
      <c r="AK34" s="472" t="str">
        <f t="shared" si="34"/>
        <v>-</v>
      </c>
      <c r="AL34" s="472" t="str">
        <f t="shared" si="34"/>
        <v>-</v>
      </c>
      <c r="AM34" s="472" t="str">
        <f t="shared" si="34"/>
        <v>-</v>
      </c>
      <c r="AN34" s="472" t="str">
        <f t="shared" si="34"/>
        <v>-</v>
      </c>
      <c r="AO34" s="472" t="str">
        <f t="shared" si="34"/>
        <v>-</v>
      </c>
      <c r="AP34" s="472" t="str">
        <f t="shared" si="34"/>
        <v>-</v>
      </c>
      <c r="AQ34" s="472" t="str">
        <f t="shared" si="34"/>
        <v>-</v>
      </c>
      <c r="AR34" s="472" t="str">
        <f t="shared" si="34"/>
        <v>-</v>
      </c>
      <c r="AS34" s="472" t="str">
        <f t="shared" si="34"/>
        <v>-</v>
      </c>
      <c r="AT34" s="472" t="str">
        <f t="shared" si="34"/>
        <v>-</v>
      </c>
      <c r="AU34" s="472" t="str">
        <f t="shared" si="34"/>
        <v>-</v>
      </c>
      <c r="AV34" s="472" t="str">
        <f t="shared" si="34"/>
        <v>-</v>
      </c>
      <c r="AW34" s="472" t="str">
        <f t="shared" si="34"/>
        <v>-</v>
      </c>
      <c r="AX34" s="472" t="str">
        <f t="shared" si="34"/>
        <v>-</v>
      </c>
      <c r="AY34" s="472" t="str">
        <f t="shared" si="34"/>
        <v>-</v>
      </c>
      <c r="AZ34" s="472" t="str">
        <f t="shared" si="34"/>
        <v>-</v>
      </c>
      <c r="BA34" s="472" t="str">
        <f t="shared" si="34"/>
        <v>-</v>
      </c>
      <c r="BB34" s="472" t="str">
        <f t="shared" si="34"/>
        <v>-</v>
      </c>
      <c r="BC34" s="472" t="str">
        <f t="shared" si="34"/>
        <v>-</v>
      </c>
      <c r="BD34" s="472" t="str">
        <f t="shared" si="34"/>
        <v>-</v>
      </c>
      <c r="BE34" s="472" t="str">
        <f t="shared" si="34"/>
        <v>-</v>
      </c>
      <c r="BF34" s="472" t="str">
        <f t="shared" si="34"/>
        <v>-</v>
      </c>
      <c r="BG34" s="472" t="str">
        <f t="shared" si="34"/>
        <v>-</v>
      </c>
      <c r="BH34" s="472" t="str">
        <f t="shared" si="34"/>
        <v>-</v>
      </c>
    </row>
    <row r="35" spans="2:60" ht="18" customHeight="1">
      <c r="B35" s="474" t="s">
        <v>3896</v>
      </c>
      <c r="C35" s="474">
        <v>29</v>
      </c>
      <c r="D35" s="459"/>
      <c r="E35" s="460"/>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t="str">
        <f aca="true" t="shared" si="35" ref="AH35:BH35">IF(AH$6-$C$35&lt;$S$2,ROUND($D$35/$S$2*0.9,0),"-")</f>
        <v>-</v>
      </c>
      <c r="AI35" s="472" t="str">
        <f t="shared" si="35"/>
        <v>-</v>
      </c>
      <c r="AJ35" s="472" t="str">
        <f t="shared" si="35"/>
        <v>-</v>
      </c>
      <c r="AK35" s="472" t="str">
        <f t="shared" si="35"/>
        <v>-</v>
      </c>
      <c r="AL35" s="472" t="str">
        <f t="shared" si="35"/>
        <v>-</v>
      </c>
      <c r="AM35" s="472" t="str">
        <f t="shared" si="35"/>
        <v>-</v>
      </c>
      <c r="AN35" s="472" t="str">
        <f t="shared" si="35"/>
        <v>-</v>
      </c>
      <c r="AO35" s="472" t="str">
        <f t="shared" si="35"/>
        <v>-</v>
      </c>
      <c r="AP35" s="472" t="str">
        <f t="shared" si="35"/>
        <v>-</v>
      </c>
      <c r="AQ35" s="472" t="str">
        <f t="shared" si="35"/>
        <v>-</v>
      </c>
      <c r="AR35" s="472" t="str">
        <f t="shared" si="35"/>
        <v>-</v>
      </c>
      <c r="AS35" s="472" t="str">
        <f t="shared" si="35"/>
        <v>-</v>
      </c>
      <c r="AT35" s="472" t="str">
        <f t="shared" si="35"/>
        <v>-</v>
      </c>
      <c r="AU35" s="472" t="str">
        <f t="shared" si="35"/>
        <v>-</v>
      </c>
      <c r="AV35" s="472" t="str">
        <f t="shared" si="35"/>
        <v>-</v>
      </c>
      <c r="AW35" s="472" t="str">
        <f t="shared" si="35"/>
        <v>-</v>
      </c>
      <c r="AX35" s="472" t="str">
        <f t="shared" si="35"/>
        <v>-</v>
      </c>
      <c r="AY35" s="472" t="str">
        <f t="shared" si="35"/>
        <v>-</v>
      </c>
      <c r="AZ35" s="472" t="str">
        <f t="shared" si="35"/>
        <v>-</v>
      </c>
      <c r="BA35" s="472" t="str">
        <f t="shared" si="35"/>
        <v>-</v>
      </c>
      <c r="BB35" s="472" t="str">
        <f t="shared" si="35"/>
        <v>-</v>
      </c>
      <c r="BC35" s="472" t="str">
        <f t="shared" si="35"/>
        <v>-</v>
      </c>
      <c r="BD35" s="472" t="str">
        <f t="shared" si="35"/>
        <v>-</v>
      </c>
      <c r="BE35" s="472" t="str">
        <f t="shared" si="35"/>
        <v>-</v>
      </c>
      <c r="BF35" s="472" t="str">
        <f t="shared" si="35"/>
        <v>-</v>
      </c>
      <c r="BG35" s="472" t="str">
        <f t="shared" si="35"/>
        <v>-</v>
      </c>
      <c r="BH35" s="472" t="str">
        <f t="shared" si="35"/>
        <v>-</v>
      </c>
    </row>
    <row r="36" spans="2:60" ht="18" customHeight="1">
      <c r="B36" s="474" t="s">
        <v>3895</v>
      </c>
      <c r="C36" s="474">
        <v>30</v>
      </c>
      <c r="D36" s="459"/>
      <c r="E36" s="460"/>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t="str">
        <f aca="true" t="shared" si="36" ref="AI36:BH36">IF(AI$6-$C$36&lt;$S$2,ROUND($D$36/$S$2*0.9,0),"-")</f>
        <v>-</v>
      </c>
      <c r="AJ36" s="472" t="str">
        <f t="shared" si="36"/>
        <v>-</v>
      </c>
      <c r="AK36" s="472" t="str">
        <f t="shared" si="36"/>
        <v>-</v>
      </c>
      <c r="AL36" s="472" t="str">
        <f t="shared" si="36"/>
        <v>-</v>
      </c>
      <c r="AM36" s="472" t="str">
        <f t="shared" si="36"/>
        <v>-</v>
      </c>
      <c r="AN36" s="472" t="str">
        <f t="shared" si="36"/>
        <v>-</v>
      </c>
      <c r="AO36" s="472" t="str">
        <f t="shared" si="36"/>
        <v>-</v>
      </c>
      <c r="AP36" s="472" t="str">
        <f t="shared" si="36"/>
        <v>-</v>
      </c>
      <c r="AQ36" s="472" t="str">
        <f t="shared" si="36"/>
        <v>-</v>
      </c>
      <c r="AR36" s="472" t="str">
        <f t="shared" si="36"/>
        <v>-</v>
      </c>
      <c r="AS36" s="472" t="str">
        <f t="shared" si="36"/>
        <v>-</v>
      </c>
      <c r="AT36" s="472" t="str">
        <f t="shared" si="36"/>
        <v>-</v>
      </c>
      <c r="AU36" s="472" t="str">
        <f t="shared" si="36"/>
        <v>-</v>
      </c>
      <c r="AV36" s="472" t="str">
        <f t="shared" si="36"/>
        <v>-</v>
      </c>
      <c r="AW36" s="472" t="str">
        <f t="shared" si="36"/>
        <v>-</v>
      </c>
      <c r="AX36" s="472" t="str">
        <f t="shared" si="36"/>
        <v>-</v>
      </c>
      <c r="AY36" s="472" t="str">
        <f t="shared" si="36"/>
        <v>-</v>
      </c>
      <c r="AZ36" s="472" t="str">
        <f t="shared" si="36"/>
        <v>-</v>
      </c>
      <c r="BA36" s="472" t="str">
        <f t="shared" si="36"/>
        <v>-</v>
      </c>
      <c r="BB36" s="472" t="str">
        <f t="shared" si="36"/>
        <v>-</v>
      </c>
      <c r="BC36" s="472" t="str">
        <f t="shared" si="36"/>
        <v>-</v>
      </c>
      <c r="BD36" s="472" t="str">
        <f t="shared" si="36"/>
        <v>-</v>
      </c>
      <c r="BE36" s="472" t="str">
        <f t="shared" si="36"/>
        <v>-</v>
      </c>
      <c r="BF36" s="472" t="str">
        <f t="shared" si="36"/>
        <v>-</v>
      </c>
      <c r="BG36" s="472" t="str">
        <f t="shared" si="36"/>
        <v>-</v>
      </c>
      <c r="BH36" s="472" t="str">
        <f t="shared" si="36"/>
        <v>-</v>
      </c>
    </row>
    <row r="37" spans="2:60" ht="18" customHeight="1">
      <c r="B37" s="474" t="s">
        <v>3894</v>
      </c>
      <c r="C37" s="474">
        <v>31</v>
      </c>
      <c r="D37" s="459"/>
      <c r="E37" s="460"/>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t="str">
        <f aca="true" t="shared" si="37" ref="AJ37:BH37">IF(AJ$6-$C$37&lt;$S$2,ROUND($D$37/$S$2*0.9,0),"-")</f>
        <v>-</v>
      </c>
      <c r="AK37" s="472" t="str">
        <f t="shared" si="37"/>
        <v>-</v>
      </c>
      <c r="AL37" s="472" t="str">
        <f t="shared" si="37"/>
        <v>-</v>
      </c>
      <c r="AM37" s="472" t="str">
        <f t="shared" si="37"/>
        <v>-</v>
      </c>
      <c r="AN37" s="472" t="str">
        <f t="shared" si="37"/>
        <v>-</v>
      </c>
      <c r="AO37" s="472" t="str">
        <f t="shared" si="37"/>
        <v>-</v>
      </c>
      <c r="AP37" s="472" t="str">
        <f t="shared" si="37"/>
        <v>-</v>
      </c>
      <c r="AQ37" s="472" t="str">
        <f t="shared" si="37"/>
        <v>-</v>
      </c>
      <c r="AR37" s="472" t="str">
        <f t="shared" si="37"/>
        <v>-</v>
      </c>
      <c r="AS37" s="472" t="str">
        <f t="shared" si="37"/>
        <v>-</v>
      </c>
      <c r="AT37" s="472" t="str">
        <f t="shared" si="37"/>
        <v>-</v>
      </c>
      <c r="AU37" s="472" t="str">
        <f t="shared" si="37"/>
        <v>-</v>
      </c>
      <c r="AV37" s="472" t="str">
        <f t="shared" si="37"/>
        <v>-</v>
      </c>
      <c r="AW37" s="472" t="str">
        <f t="shared" si="37"/>
        <v>-</v>
      </c>
      <c r="AX37" s="472" t="str">
        <f t="shared" si="37"/>
        <v>-</v>
      </c>
      <c r="AY37" s="472" t="str">
        <f t="shared" si="37"/>
        <v>-</v>
      </c>
      <c r="AZ37" s="472" t="str">
        <f t="shared" si="37"/>
        <v>-</v>
      </c>
      <c r="BA37" s="472" t="str">
        <f t="shared" si="37"/>
        <v>-</v>
      </c>
      <c r="BB37" s="472" t="str">
        <f t="shared" si="37"/>
        <v>-</v>
      </c>
      <c r="BC37" s="472" t="str">
        <f t="shared" si="37"/>
        <v>-</v>
      </c>
      <c r="BD37" s="472" t="str">
        <f t="shared" si="37"/>
        <v>-</v>
      </c>
      <c r="BE37" s="472" t="str">
        <f t="shared" si="37"/>
        <v>-</v>
      </c>
      <c r="BF37" s="472" t="str">
        <f t="shared" si="37"/>
        <v>-</v>
      </c>
      <c r="BG37" s="472" t="str">
        <f t="shared" si="37"/>
        <v>-</v>
      </c>
      <c r="BH37" s="472" t="str">
        <f t="shared" si="37"/>
        <v>-</v>
      </c>
    </row>
    <row r="38" spans="2:60" ht="18" customHeight="1">
      <c r="B38" s="474" t="s">
        <v>3893</v>
      </c>
      <c r="C38" s="474">
        <v>32</v>
      </c>
      <c r="D38" s="459"/>
      <c r="E38" s="460"/>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t="str">
        <f aca="true" t="shared" si="38" ref="AK38:BH38">IF(AK$6-$C$38&lt;$S$2,ROUND($D$38/$S$2*0.9,0),"-")</f>
        <v>-</v>
      </c>
      <c r="AL38" s="472" t="str">
        <f t="shared" si="38"/>
        <v>-</v>
      </c>
      <c r="AM38" s="472" t="str">
        <f t="shared" si="38"/>
        <v>-</v>
      </c>
      <c r="AN38" s="472" t="str">
        <f t="shared" si="38"/>
        <v>-</v>
      </c>
      <c r="AO38" s="472" t="str">
        <f t="shared" si="38"/>
        <v>-</v>
      </c>
      <c r="AP38" s="472" t="str">
        <f t="shared" si="38"/>
        <v>-</v>
      </c>
      <c r="AQ38" s="472" t="str">
        <f t="shared" si="38"/>
        <v>-</v>
      </c>
      <c r="AR38" s="472" t="str">
        <f t="shared" si="38"/>
        <v>-</v>
      </c>
      <c r="AS38" s="472" t="str">
        <f t="shared" si="38"/>
        <v>-</v>
      </c>
      <c r="AT38" s="472" t="str">
        <f t="shared" si="38"/>
        <v>-</v>
      </c>
      <c r="AU38" s="472" t="str">
        <f t="shared" si="38"/>
        <v>-</v>
      </c>
      <c r="AV38" s="472" t="str">
        <f t="shared" si="38"/>
        <v>-</v>
      </c>
      <c r="AW38" s="472" t="str">
        <f t="shared" si="38"/>
        <v>-</v>
      </c>
      <c r="AX38" s="472" t="str">
        <f t="shared" si="38"/>
        <v>-</v>
      </c>
      <c r="AY38" s="472" t="str">
        <f t="shared" si="38"/>
        <v>-</v>
      </c>
      <c r="AZ38" s="472" t="str">
        <f t="shared" si="38"/>
        <v>-</v>
      </c>
      <c r="BA38" s="472" t="str">
        <f t="shared" si="38"/>
        <v>-</v>
      </c>
      <c r="BB38" s="472" t="str">
        <f t="shared" si="38"/>
        <v>-</v>
      </c>
      <c r="BC38" s="472" t="str">
        <f t="shared" si="38"/>
        <v>-</v>
      </c>
      <c r="BD38" s="472" t="str">
        <f t="shared" si="38"/>
        <v>-</v>
      </c>
      <c r="BE38" s="472" t="str">
        <f t="shared" si="38"/>
        <v>-</v>
      </c>
      <c r="BF38" s="472" t="str">
        <f t="shared" si="38"/>
        <v>-</v>
      </c>
      <c r="BG38" s="472" t="str">
        <f t="shared" si="38"/>
        <v>-</v>
      </c>
      <c r="BH38" s="472" t="str">
        <f t="shared" si="38"/>
        <v>-</v>
      </c>
    </row>
    <row r="39" spans="2:60" ht="18" customHeight="1">
      <c r="B39" s="474" t="s">
        <v>3892</v>
      </c>
      <c r="C39" s="474">
        <v>33</v>
      </c>
      <c r="D39" s="459"/>
      <c r="E39" s="460"/>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t="str">
        <f aca="true" t="shared" si="39" ref="AL39:BH39">IF(AL$6-$C$39&lt;$S$2,ROUND($D$39/$S$2*0.9,0),"-")</f>
        <v>-</v>
      </c>
      <c r="AM39" s="472" t="str">
        <f t="shared" si="39"/>
        <v>-</v>
      </c>
      <c r="AN39" s="472" t="str">
        <f t="shared" si="39"/>
        <v>-</v>
      </c>
      <c r="AO39" s="472" t="str">
        <f t="shared" si="39"/>
        <v>-</v>
      </c>
      <c r="AP39" s="472" t="str">
        <f t="shared" si="39"/>
        <v>-</v>
      </c>
      <c r="AQ39" s="472" t="str">
        <f t="shared" si="39"/>
        <v>-</v>
      </c>
      <c r="AR39" s="472" t="str">
        <f t="shared" si="39"/>
        <v>-</v>
      </c>
      <c r="AS39" s="472" t="str">
        <f t="shared" si="39"/>
        <v>-</v>
      </c>
      <c r="AT39" s="472" t="str">
        <f t="shared" si="39"/>
        <v>-</v>
      </c>
      <c r="AU39" s="472" t="str">
        <f t="shared" si="39"/>
        <v>-</v>
      </c>
      <c r="AV39" s="472" t="str">
        <f t="shared" si="39"/>
        <v>-</v>
      </c>
      <c r="AW39" s="472" t="str">
        <f t="shared" si="39"/>
        <v>-</v>
      </c>
      <c r="AX39" s="472" t="str">
        <f t="shared" si="39"/>
        <v>-</v>
      </c>
      <c r="AY39" s="472" t="str">
        <f t="shared" si="39"/>
        <v>-</v>
      </c>
      <c r="AZ39" s="472" t="str">
        <f t="shared" si="39"/>
        <v>-</v>
      </c>
      <c r="BA39" s="472" t="str">
        <f t="shared" si="39"/>
        <v>-</v>
      </c>
      <c r="BB39" s="472" t="str">
        <f t="shared" si="39"/>
        <v>-</v>
      </c>
      <c r="BC39" s="472" t="str">
        <f t="shared" si="39"/>
        <v>-</v>
      </c>
      <c r="BD39" s="472" t="str">
        <f t="shared" si="39"/>
        <v>-</v>
      </c>
      <c r="BE39" s="472" t="str">
        <f t="shared" si="39"/>
        <v>-</v>
      </c>
      <c r="BF39" s="472" t="str">
        <f t="shared" si="39"/>
        <v>-</v>
      </c>
      <c r="BG39" s="472" t="str">
        <f t="shared" si="39"/>
        <v>-</v>
      </c>
      <c r="BH39" s="472" t="str">
        <f t="shared" si="39"/>
        <v>-</v>
      </c>
    </row>
    <row r="40" spans="2:60" ht="18" customHeight="1">
      <c r="B40" s="474" t="s">
        <v>3891</v>
      </c>
      <c r="C40" s="474">
        <v>34</v>
      </c>
      <c r="D40" s="459"/>
      <c r="E40" s="460"/>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t="str">
        <f aca="true" t="shared" si="40" ref="AM40:BH40">IF(AM$6-$C$40&lt;$S$2,ROUND($D$40/$S$2*0.9,0),"-")</f>
        <v>-</v>
      </c>
      <c r="AN40" s="472" t="str">
        <f t="shared" si="40"/>
        <v>-</v>
      </c>
      <c r="AO40" s="472" t="str">
        <f t="shared" si="40"/>
        <v>-</v>
      </c>
      <c r="AP40" s="472" t="str">
        <f t="shared" si="40"/>
        <v>-</v>
      </c>
      <c r="AQ40" s="472" t="str">
        <f t="shared" si="40"/>
        <v>-</v>
      </c>
      <c r="AR40" s="472" t="str">
        <f t="shared" si="40"/>
        <v>-</v>
      </c>
      <c r="AS40" s="472" t="str">
        <f t="shared" si="40"/>
        <v>-</v>
      </c>
      <c r="AT40" s="472" t="str">
        <f t="shared" si="40"/>
        <v>-</v>
      </c>
      <c r="AU40" s="472" t="str">
        <f t="shared" si="40"/>
        <v>-</v>
      </c>
      <c r="AV40" s="472" t="str">
        <f t="shared" si="40"/>
        <v>-</v>
      </c>
      <c r="AW40" s="472" t="str">
        <f t="shared" si="40"/>
        <v>-</v>
      </c>
      <c r="AX40" s="472" t="str">
        <f t="shared" si="40"/>
        <v>-</v>
      </c>
      <c r="AY40" s="472" t="str">
        <f t="shared" si="40"/>
        <v>-</v>
      </c>
      <c r="AZ40" s="472" t="str">
        <f t="shared" si="40"/>
        <v>-</v>
      </c>
      <c r="BA40" s="472" t="str">
        <f t="shared" si="40"/>
        <v>-</v>
      </c>
      <c r="BB40" s="472" t="str">
        <f t="shared" si="40"/>
        <v>-</v>
      </c>
      <c r="BC40" s="472" t="str">
        <f t="shared" si="40"/>
        <v>-</v>
      </c>
      <c r="BD40" s="472" t="str">
        <f t="shared" si="40"/>
        <v>-</v>
      </c>
      <c r="BE40" s="472" t="str">
        <f t="shared" si="40"/>
        <v>-</v>
      </c>
      <c r="BF40" s="472" t="str">
        <f t="shared" si="40"/>
        <v>-</v>
      </c>
      <c r="BG40" s="472" t="str">
        <f t="shared" si="40"/>
        <v>-</v>
      </c>
      <c r="BH40" s="472" t="str">
        <f t="shared" si="40"/>
        <v>-</v>
      </c>
    </row>
    <row r="41" spans="2:60" ht="18" customHeight="1">
      <c r="B41" s="474" t="s">
        <v>3890</v>
      </c>
      <c r="C41" s="474">
        <v>35</v>
      </c>
      <c r="D41" s="459"/>
      <c r="E41" s="460"/>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t="str">
        <f aca="true" t="shared" si="41" ref="AN41:BH41">IF(AN$6-$C$41&lt;$S$2,ROUND($D$41/$S$2*0.9,0),"-")</f>
        <v>-</v>
      </c>
      <c r="AO41" s="472" t="str">
        <f t="shared" si="41"/>
        <v>-</v>
      </c>
      <c r="AP41" s="472" t="str">
        <f t="shared" si="41"/>
        <v>-</v>
      </c>
      <c r="AQ41" s="472" t="str">
        <f t="shared" si="41"/>
        <v>-</v>
      </c>
      <c r="AR41" s="472" t="str">
        <f t="shared" si="41"/>
        <v>-</v>
      </c>
      <c r="AS41" s="472" t="str">
        <f t="shared" si="41"/>
        <v>-</v>
      </c>
      <c r="AT41" s="472" t="str">
        <f t="shared" si="41"/>
        <v>-</v>
      </c>
      <c r="AU41" s="472" t="str">
        <f t="shared" si="41"/>
        <v>-</v>
      </c>
      <c r="AV41" s="472" t="str">
        <f t="shared" si="41"/>
        <v>-</v>
      </c>
      <c r="AW41" s="472" t="str">
        <f t="shared" si="41"/>
        <v>-</v>
      </c>
      <c r="AX41" s="472" t="str">
        <f t="shared" si="41"/>
        <v>-</v>
      </c>
      <c r="AY41" s="472" t="str">
        <f t="shared" si="41"/>
        <v>-</v>
      </c>
      <c r="AZ41" s="472" t="str">
        <f t="shared" si="41"/>
        <v>-</v>
      </c>
      <c r="BA41" s="472" t="str">
        <f t="shared" si="41"/>
        <v>-</v>
      </c>
      <c r="BB41" s="472" t="str">
        <f t="shared" si="41"/>
        <v>-</v>
      </c>
      <c r="BC41" s="472" t="str">
        <f t="shared" si="41"/>
        <v>-</v>
      </c>
      <c r="BD41" s="472" t="str">
        <f t="shared" si="41"/>
        <v>-</v>
      </c>
      <c r="BE41" s="472" t="str">
        <f t="shared" si="41"/>
        <v>-</v>
      </c>
      <c r="BF41" s="472" t="str">
        <f t="shared" si="41"/>
        <v>-</v>
      </c>
      <c r="BG41" s="472" t="str">
        <f t="shared" si="41"/>
        <v>-</v>
      </c>
      <c r="BH41" s="472" t="str">
        <f t="shared" si="41"/>
        <v>-</v>
      </c>
    </row>
    <row r="42" spans="2:60" ht="18" customHeight="1">
      <c r="B42" s="474" t="s">
        <v>3889</v>
      </c>
      <c r="C42" s="474">
        <v>36</v>
      </c>
      <c r="D42" s="459"/>
      <c r="E42" s="460"/>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t="str">
        <f aca="true" t="shared" si="42" ref="AO42:BH42">IF(AO$6-$C$42&lt;$S$2,ROUND($D$42/$S$2*0.9,0),"-")</f>
        <v>-</v>
      </c>
      <c r="AP42" s="472" t="str">
        <f t="shared" si="42"/>
        <v>-</v>
      </c>
      <c r="AQ42" s="472" t="str">
        <f t="shared" si="42"/>
        <v>-</v>
      </c>
      <c r="AR42" s="472" t="str">
        <f t="shared" si="42"/>
        <v>-</v>
      </c>
      <c r="AS42" s="472" t="str">
        <f t="shared" si="42"/>
        <v>-</v>
      </c>
      <c r="AT42" s="472" t="str">
        <f t="shared" si="42"/>
        <v>-</v>
      </c>
      <c r="AU42" s="472" t="str">
        <f t="shared" si="42"/>
        <v>-</v>
      </c>
      <c r="AV42" s="472" t="str">
        <f t="shared" si="42"/>
        <v>-</v>
      </c>
      <c r="AW42" s="472" t="str">
        <f t="shared" si="42"/>
        <v>-</v>
      </c>
      <c r="AX42" s="472" t="str">
        <f t="shared" si="42"/>
        <v>-</v>
      </c>
      <c r="AY42" s="472" t="str">
        <f t="shared" si="42"/>
        <v>-</v>
      </c>
      <c r="AZ42" s="472" t="str">
        <f t="shared" si="42"/>
        <v>-</v>
      </c>
      <c r="BA42" s="472" t="str">
        <f t="shared" si="42"/>
        <v>-</v>
      </c>
      <c r="BB42" s="472" t="str">
        <f t="shared" si="42"/>
        <v>-</v>
      </c>
      <c r="BC42" s="472" t="str">
        <f t="shared" si="42"/>
        <v>-</v>
      </c>
      <c r="BD42" s="472" t="str">
        <f t="shared" si="42"/>
        <v>-</v>
      </c>
      <c r="BE42" s="472" t="str">
        <f t="shared" si="42"/>
        <v>-</v>
      </c>
      <c r="BF42" s="472" t="str">
        <f t="shared" si="42"/>
        <v>-</v>
      </c>
      <c r="BG42" s="472" t="str">
        <f t="shared" si="42"/>
        <v>-</v>
      </c>
      <c r="BH42" s="472" t="str">
        <f t="shared" si="42"/>
        <v>-</v>
      </c>
    </row>
    <row r="43" spans="2:60" ht="18" customHeight="1">
      <c r="B43" s="474" t="s">
        <v>3937</v>
      </c>
      <c r="C43" s="474">
        <v>37</v>
      </c>
      <c r="D43" s="459"/>
      <c r="E43" s="460"/>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t="str">
        <f aca="true" t="shared" si="43" ref="AP43:BH43">IF(AP$6-$C$43&lt;$S$2,ROUND($D$43/$S$2*0.9,0),"-")</f>
        <v>-</v>
      </c>
      <c r="AQ43" s="472" t="str">
        <f t="shared" si="43"/>
        <v>-</v>
      </c>
      <c r="AR43" s="472" t="str">
        <f t="shared" si="43"/>
        <v>-</v>
      </c>
      <c r="AS43" s="472" t="str">
        <f t="shared" si="43"/>
        <v>-</v>
      </c>
      <c r="AT43" s="472" t="str">
        <f t="shared" si="43"/>
        <v>-</v>
      </c>
      <c r="AU43" s="472" t="str">
        <f t="shared" si="43"/>
        <v>-</v>
      </c>
      <c r="AV43" s="472" t="str">
        <f t="shared" si="43"/>
        <v>-</v>
      </c>
      <c r="AW43" s="472" t="str">
        <f t="shared" si="43"/>
        <v>-</v>
      </c>
      <c r="AX43" s="472" t="str">
        <f t="shared" si="43"/>
        <v>-</v>
      </c>
      <c r="AY43" s="472" t="str">
        <f t="shared" si="43"/>
        <v>-</v>
      </c>
      <c r="AZ43" s="472" t="str">
        <f t="shared" si="43"/>
        <v>-</v>
      </c>
      <c r="BA43" s="472" t="str">
        <f t="shared" si="43"/>
        <v>-</v>
      </c>
      <c r="BB43" s="472" t="str">
        <f t="shared" si="43"/>
        <v>-</v>
      </c>
      <c r="BC43" s="472" t="str">
        <f t="shared" si="43"/>
        <v>-</v>
      </c>
      <c r="BD43" s="472" t="str">
        <f t="shared" si="43"/>
        <v>-</v>
      </c>
      <c r="BE43" s="472" t="str">
        <f t="shared" si="43"/>
        <v>-</v>
      </c>
      <c r="BF43" s="472" t="str">
        <f t="shared" si="43"/>
        <v>-</v>
      </c>
      <c r="BG43" s="472" t="str">
        <f t="shared" si="43"/>
        <v>-</v>
      </c>
      <c r="BH43" s="472" t="str">
        <f t="shared" si="43"/>
        <v>-</v>
      </c>
    </row>
    <row r="44" spans="2:60" ht="18" customHeight="1">
      <c r="B44" s="474" t="s">
        <v>3887</v>
      </c>
      <c r="C44" s="474">
        <v>38</v>
      </c>
      <c r="D44" s="459"/>
      <c r="E44" s="460"/>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t="str">
        <f aca="true" t="shared" si="44" ref="AQ44:BH44">IF(AQ$6-$C$44&lt;$S$2,ROUND($D$44/$S$2*0.9,0),"-")</f>
        <v>-</v>
      </c>
      <c r="AR44" s="472" t="str">
        <f t="shared" si="44"/>
        <v>-</v>
      </c>
      <c r="AS44" s="472" t="str">
        <f t="shared" si="44"/>
        <v>-</v>
      </c>
      <c r="AT44" s="472" t="str">
        <f t="shared" si="44"/>
        <v>-</v>
      </c>
      <c r="AU44" s="472" t="str">
        <f t="shared" si="44"/>
        <v>-</v>
      </c>
      <c r="AV44" s="472" t="str">
        <f t="shared" si="44"/>
        <v>-</v>
      </c>
      <c r="AW44" s="472" t="str">
        <f t="shared" si="44"/>
        <v>-</v>
      </c>
      <c r="AX44" s="472" t="str">
        <f t="shared" si="44"/>
        <v>-</v>
      </c>
      <c r="AY44" s="472" t="str">
        <f t="shared" si="44"/>
        <v>-</v>
      </c>
      <c r="AZ44" s="472" t="str">
        <f t="shared" si="44"/>
        <v>-</v>
      </c>
      <c r="BA44" s="472" t="str">
        <f t="shared" si="44"/>
        <v>-</v>
      </c>
      <c r="BB44" s="472" t="str">
        <f t="shared" si="44"/>
        <v>-</v>
      </c>
      <c r="BC44" s="472" t="str">
        <f t="shared" si="44"/>
        <v>-</v>
      </c>
      <c r="BD44" s="472" t="str">
        <f t="shared" si="44"/>
        <v>-</v>
      </c>
      <c r="BE44" s="472" t="str">
        <f t="shared" si="44"/>
        <v>-</v>
      </c>
      <c r="BF44" s="472" t="str">
        <f t="shared" si="44"/>
        <v>-</v>
      </c>
      <c r="BG44" s="472" t="str">
        <f t="shared" si="44"/>
        <v>-</v>
      </c>
      <c r="BH44" s="472" t="str">
        <f t="shared" si="44"/>
        <v>-</v>
      </c>
    </row>
    <row r="45" spans="2:60" ht="18" customHeight="1">
      <c r="B45" s="474" t="s">
        <v>3886</v>
      </c>
      <c r="C45" s="474">
        <v>39</v>
      </c>
      <c r="D45" s="459"/>
      <c r="E45" s="460"/>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t="str">
        <f aca="true" t="shared" si="45" ref="AR45:BH45">IF(AR$6-$C$45&lt;$S$2,ROUND($D$45/$S$2*0.9,0),"-")</f>
        <v>-</v>
      </c>
      <c r="AS45" s="472" t="str">
        <f t="shared" si="45"/>
        <v>-</v>
      </c>
      <c r="AT45" s="472" t="str">
        <f t="shared" si="45"/>
        <v>-</v>
      </c>
      <c r="AU45" s="472" t="str">
        <f t="shared" si="45"/>
        <v>-</v>
      </c>
      <c r="AV45" s="472" t="str">
        <f t="shared" si="45"/>
        <v>-</v>
      </c>
      <c r="AW45" s="472" t="str">
        <f t="shared" si="45"/>
        <v>-</v>
      </c>
      <c r="AX45" s="472" t="str">
        <f t="shared" si="45"/>
        <v>-</v>
      </c>
      <c r="AY45" s="472" t="str">
        <f t="shared" si="45"/>
        <v>-</v>
      </c>
      <c r="AZ45" s="472" t="str">
        <f t="shared" si="45"/>
        <v>-</v>
      </c>
      <c r="BA45" s="472" t="str">
        <f t="shared" si="45"/>
        <v>-</v>
      </c>
      <c r="BB45" s="472" t="str">
        <f t="shared" si="45"/>
        <v>-</v>
      </c>
      <c r="BC45" s="472" t="str">
        <f t="shared" si="45"/>
        <v>-</v>
      </c>
      <c r="BD45" s="472" t="str">
        <f t="shared" si="45"/>
        <v>-</v>
      </c>
      <c r="BE45" s="472" t="str">
        <f t="shared" si="45"/>
        <v>-</v>
      </c>
      <c r="BF45" s="472" t="str">
        <f t="shared" si="45"/>
        <v>-</v>
      </c>
      <c r="BG45" s="472" t="str">
        <f t="shared" si="45"/>
        <v>-</v>
      </c>
      <c r="BH45" s="472" t="str">
        <f t="shared" si="45"/>
        <v>-</v>
      </c>
    </row>
    <row r="46" spans="2:60" ht="18" customHeight="1">
      <c r="B46" s="474" t="s">
        <v>3885</v>
      </c>
      <c r="C46" s="474">
        <v>40</v>
      </c>
      <c r="D46" s="459"/>
      <c r="E46" s="460"/>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t="str">
        <f aca="true" t="shared" si="46" ref="AS46:BH46">IF(AS$6-$C$46&lt;$S$2,ROUND($D$46/$S$2*0.9,0),"-")</f>
        <v>-</v>
      </c>
      <c r="AT46" s="472" t="str">
        <f t="shared" si="46"/>
        <v>-</v>
      </c>
      <c r="AU46" s="472" t="str">
        <f t="shared" si="46"/>
        <v>-</v>
      </c>
      <c r="AV46" s="472" t="str">
        <f t="shared" si="46"/>
        <v>-</v>
      </c>
      <c r="AW46" s="472" t="str">
        <f t="shared" si="46"/>
        <v>-</v>
      </c>
      <c r="AX46" s="472" t="str">
        <f t="shared" si="46"/>
        <v>-</v>
      </c>
      <c r="AY46" s="472" t="str">
        <f t="shared" si="46"/>
        <v>-</v>
      </c>
      <c r="AZ46" s="472" t="str">
        <f t="shared" si="46"/>
        <v>-</v>
      </c>
      <c r="BA46" s="472" t="str">
        <f t="shared" si="46"/>
        <v>-</v>
      </c>
      <c r="BB46" s="472" t="str">
        <f t="shared" si="46"/>
        <v>-</v>
      </c>
      <c r="BC46" s="472" t="str">
        <f t="shared" si="46"/>
        <v>-</v>
      </c>
      <c r="BD46" s="472" t="str">
        <f t="shared" si="46"/>
        <v>-</v>
      </c>
      <c r="BE46" s="472" t="str">
        <f t="shared" si="46"/>
        <v>-</v>
      </c>
      <c r="BF46" s="472" t="str">
        <f t="shared" si="46"/>
        <v>-</v>
      </c>
      <c r="BG46" s="472" t="str">
        <f t="shared" si="46"/>
        <v>-</v>
      </c>
      <c r="BH46" s="472" t="str">
        <f t="shared" si="46"/>
        <v>-</v>
      </c>
    </row>
    <row r="47" spans="2:60" ht="18" customHeight="1">
      <c r="B47" s="474" t="s">
        <v>3884</v>
      </c>
      <c r="C47" s="474">
        <v>41</v>
      </c>
      <c r="D47" s="459"/>
      <c r="E47" s="460"/>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t="str">
        <f aca="true" t="shared" si="47" ref="AT47:BH47">IF(AT$6-$C$47&lt;$S$2,ROUND($D$47/$S$2*0.9,0),"-")</f>
        <v>-</v>
      </c>
      <c r="AU47" s="472" t="str">
        <f t="shared" si="47"/>
        <v>-</v>
      </c>
      <c r="AV47" s="472" t="str">
        <f t="shared" si="47"/>
        <v>-</v>
      </c>
      <c r="AW47" s="472" t="str">
        <f t="shared" si="47"/>
        <v>-</v>
      </c>
      <c r="AX47" s="472" t="str">
        <f t="shared" si="47"/>
        <v>-</v>
      </c>
      <c r="AY47" s="472" t="str">
        <f t="shared" si="47"/>
        <v>-</v>
      </c>
      <c r="AZ47" s="472" t="str">
        <f t="shared" si="47"/>
        <v>-</v>
      </c>
      <c r="BA47" s="472" t="str">
        <f t="shared" si="47"/>
        <v>-</v>
      </c>
      <c r="BB47" s="472" t="str">
        <f t="shared" si="47"/>
        <v>-</v>
      </c>
      <c r="BC47" s="472" t="str">
        <f t="shared" si="47"/>
        <v>-</v>
      </c>
      <c r="BD47" s="472" t="str">
        <f t="shared" si="47"/>
        <v>-</v>
      </c>
      <c r="BE47" s="472" t="str">
        <f t="shared" si="47"/>
        <v>-</v>
      </c>
      <c r="BF47" s="472" t="str">
        <f t="shared" si="47"/>
        <v>-</v>
      </c>
      <c r="BG47" s="472" t="str">
        <f t="shared" si="47"/>
        <v>-</v>
      </c>
      <c r="BH47" s="472" t="str">
        <f t="shared" si="47"/>
        <v>-</v>
      </c>
    </row>
    <row r="48" spans="2:60" ht="18" customHeight="1">
      <c r="B48" s="474" t="s">
        <v>3883</v>
      </c>
      <c r="C48" s="474">
        <v>42</v>
      </c>
      <c r="D48" s="459"/>
      <c r="E48" s="460"/>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t="str">
        <f aca="true" t="shared" si="48" ref="AU48:BH48">IF(AU$6-$C$48&lt;$S$2,ROUND($D$48/$S$2*0.9,0),"-")</f>
        <v>-</v>
      </c>
      <c r="AV48" s="472" t="str">
        <f t="shared" si="48"/>
        <v>-</v>
      </c>
      <c r="AW48" s="472" t="str">
        <f t="shared" si="48"/>
        <v>-</v>
      </c>
      <c r="AX48" s="472" t="str">
        <f t="shared" si="48"/>
        <v>-</v>
      </c>
      <c r="AY48" s="472" t="str">
        <f t="shared" si="48"/>
        <v>-</v>
      </c>
      <c r="AZ48" s="472" t="str">
        <f t="shared" si="48"/>
        <v>-</v>
      </c>
      <c r="BA48" s="472" t="str">
        <f t="shared" si="48"/>
        <v>-</v>
      </c>
      <c r="BB48" s="472" t="str">
        <f t="shared" si="48"/>
        <v>-</v>
      </c>
      <c r="BC48" s="472" t="str">
        <f t="shared" si="48"/>
        <v>-</v>
      </c>
      <c r="BD48" s="472" t="str">
        <f t="shared" si="48"/>
        <v>-</v>
      </c>
      <c r="BE48" s="472" t="str">
        <f t="shared" si="48"/>
        <v>-</v>
      </c>
      <c r="BF48" s="472" t="str">
        <f t="shared" si="48"/>
        <v>-</v>
      </c>
      <c r="BG48" s="472" t="str">
        <f t="shared" si="48"/>
        <v>-</v>
      </c>
      <c r="BH48" s="472" t="str">
        <f t="shared" si="48"/>
        <v>-</v>
      </c>
    </row>
    <row r="49" spans="2:60" ht="18" customHeight="1">
      <c r="B49" s="474" t="s">
        <v>3882</v>
      </c>
      <c r="C49" s="474">
        <v>43</v>
      </c>
      <c r="D49" s="459"/>
      <c r="E49" s="460"/>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t="str">
        <f aca="true" t="shared" si="49" ref="AV49:BH49">IF(AV$6-$C$49&lt;$S$2,ROUND($D$49/$S$2*0.9,0),"-")</f>
        <v>-</v>
      </c>
      <c r="AW49" s="472" t="str">
        <f t="shared" si="49"/>
        <v>-</v>
      </c>
      <c r="AX49" s="472" t="str">
        <f t="shared" si="49"/>
        <v>-</v>
      </c>
      <c r="AY49" s="472" t="str">
        <f t="shared" si="49"/>
        <v>-</v>
      </c>
      <c r="AZ49" s="472" t="str">
        <f t="shared" si="49"/>
        <v>-</v>
      </c>
      <c r="BA49" s="472" t="str">
        <f t="shared" si="49"/>
        <v>-</v>
      </c>
      <c r="BB49" s="472" t="str">
        <f t="shared" si="49"/>
        <v>-</v>
      </c>
      <c r="BC49" s="472" t="str">
        <f t="shared" si="49"/>
        <v>-</v>
      </c>
      <c r="BD49" s="472" t="str">
        <f t="shared" si="49"/>
        <v>-</v>
      </c>
      <c r="BE49" s="472" t="str">
        <f t="shared" si="49"/>
        <v>-</v>
      </c>
      <c r="BF49" s="472" t="str">
        <f t="shared" si="49"/>
        <v>-</v>
      </c>
      <c r="BG49" s="472" t="str">
        <f t="shared" si="49"/>
        <v>-</v>
      </c>
      <c r="BH49" s="472" t="str">
        <f t="shared" si="49"/>
        <v>-</v>
      </c>
    </row>
    <row r="50" spans="2:60" ht="18" customHeight="1">
      <c r="B50" s="474" t="s">
        <v>3881</v>
      </c>
      <c r="C50" s="474">
        <v>44</v>
      </c>
      <c r="D50" s="459"/>
      <c r="E50" s="460"/>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t="str">
        <f aca="true" t="shared" si="50" ref="AW50:BH50">IF(AW$6-$C$50&lt;$S$2,ROUND($D$50/$S$2*0.9,0),"-")</f>
        <v>-</v>
      </c>
      <c r="AX50" s="472" t="str">
        <f t="shared" si="50"/>
        <v>-</v>
      </c>
      <c r="AY50" s="472" t="str">
        <f t="shared" si="50"/>
        <v>-</v>
      </c>
      <c r="AZ50" s="472" t="str">
        <f t="shared" si="50"/>
        <v>-</v>
      </c>
      <c r="BA50" s="472" t="str">
        <f t="shared" si="50"/>
        <v>-</v>
      </c>
      <c r="BB50" s="472" t="str">
        <f t="shared" si="50"/>
        <v>-</v>
      </c>
      <c r="BC50" s="472" t="str">
        <f t="shared" si="50"/>
        <v>-</v>
      </c>
      <c r="BD50" s="472" t="str">
        <f t="shared" si="50"/>
        <v>-</v>
      </c>
      <c r="BE50" s="472" t="str">
        <f t="shared" si="50"/>
        <v>-</v>
      </c>
      <c r="BF50" s="472" t="str">
        <f t="shared" si="50"/>
        <v>-</v>
      </c>
      <c r="BG50" s="472" t="str">
        <f t="shared" si="50"/>
        <v>-</v>
      </c>
      <c r="BH50" s="472" t="str">
        <f t="shared" si="50"/>
        <v>-</v>
      </c>
    </row>
    <row r="51" spans="2:60" ht="18" customHeight="1">
      <c r="B51" s="474" t="s">
        <v>3880</v>
      </c>
      <c r="C51" s="474">
        <v>45</v>
      </c>
      <c r="D51" s="459"/>
      <c r="E51" s="460"/>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t="str">
        <f aca="true" t="shared" si="51" ref="AX51:BH51">IF(AX$6-$C$51&lt;$S$2,ROUND($D$51/$S$2*0.9,0),"-")</f>
        <v>-</v>
      </c>
      <c r="AY51" s="472" t="str">
        <f t="shared" si="51"/>
        <v>-</v>
      </c>
      <c r="AZ51" s="472" t="str">
        <f t="shared" si="51"/>
        <v>-</v>
      </c>
      <c r="BA51" s="472" t="str">
        <f t="shared" si="51"/>
        <v>-</v>
      </c>
      <c r="BB51" s="472" t="str">
        <f t="shared" si="51"/>
        <v>-</v>
      </c>
      <c r="BC51" s="472" t="str">
        <f t="shared" si="51"/>
        <v>-</v>
      </c>
      <c r="BD51" s="472" t="str">
        <f t="shared" si="51"/>
        <v>-</v>
      </c>
      <c r="BE51" s="472" t="str">
        <f t="shared" si="51"/>
        <v>-</v>
      </c>
      <c r="BF51" s="472" t="str">
        <f t="shared" si="51"/>
        <v>-</v>
      </c>
      <c r="BG51" s="472" t="str">
        <f t="shared" si="51"/>
        <v>-</v>
      </c>
      <c r="BH51" s="472" t="str">
        <f t="shared" si="51"/>
        <v>-</v>
      </c>
    </row>
    <row r="52" spans="2:60" ht="18" customHeight="1">
      <c r="B52" s="474" t="s">
        <v>3879</v>
      </c>
      <c r="C52" s="474">
        <v>46</v>
      </c>
      <c r="D52" s="459"/>
      <c r="E52" s="460"/>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t="str">
        <f aca="true" t="shared" si="52" ref="AY52:BH52">IF(AY$6-$C$52&lt;$S$2,ROUND($D$52/$S$2*0.9,0),"-")</f>
        <v>-</v>
      </c>
      <c r="AZ52" s="472" t="str">
        <f t="shared" si="52"/>
        <v>-</v>
      </c>
      <c r="BA52" s="472" t="str">
        <f t="shared" si="52"/>
        <v>-</v>
      </c>
      <c r="BB52" s="472" t="str">
        <f t="shared" si="52"/>
        <v>-</v>
      </c>
      <c r="BC52" s="472" t="str">
        <f t="shared" si="52"/>
        <v>-</v>
      </c>
      <c r="BD52" s="472" t="str">
        <f t="shared" si="52"/>
        <v>-</v>
      </c>
      <c r="BE52" s="472" t="str">
        <f t="shared" si="52"/>
        <v>-</v>
      </c>
      <c r="BF52" s="472" t="str">
        <f t="shared" si="52"/>
        <v>-</v>
      </c>
      <c r="BG52" s="472" t="str">
        <f t="shared" si="52"/>
        <v>-</v>
      </c>
      <c r="BH52" s="472" t="str">
        <f t="shared" si="52"/>
        <v>-</v>
      </c>
    </row>
    <row r="53" spans="2:60" ht="18" customHeight="1">
      <c r="B53" s="474" t="s">
        <v>3878</v>
      </c>
      <c r="C53" s="474">
        <v>47</v>
      </c>
      <c r="D53" s="459"/>
      <c r="E53" s="460"/>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t="str">
        <f aca="true" t="shared" si="53" ref="AZ53:BH53">IF(AZ$6-$C$53&lt;$S$2,ROUND($D$53/$S$2*0.9,0),"-")</f>
        <v>-</v>
      </c>
      <c r="BA53" s="472" t="str">
        <f t="shared" si="53"/>
        <v>-</v>
      </c>
      <c r="BB53" s="472" t="str">
        <f t="shared" si="53"/>
        <v>-</v>
      </c>
      <c r="BC53" s="472" t="str">
        <f t="shared" si="53"/>
        <v>-</v>
      </c>
      <c r="BD53" s="472" t="str">
        <f t="shared" si="53"/>
        <v>-</v>
      </c>
      <c r="BE53" s="472" t="str">
        <f t="shared" si="53"/>
        <v>-</v>
      </c>
      <c r="BF53" s="472" t="str">
        <f t="shared" si="53"/>
        <v>-</v>
      </c>
      <c r="BG53" s="472" t="str">
        <f t="shared" si="53"/>
        <v>-</v>
      </c>
      <c r="BH53" s="472" t="str">
        <f t="shared" si="53"/>
        <v>-</v>
      </c>
    </row>
    <row r="54" spans="2:60" ht="18" customHeight="1">
      <c r="B54" s="474" t="s">
        <v>3877</v>
      </c>
      <c r="C54" s="474">
        <v>48</v>
      </c>
      <c r="D54" s="459"/>
      <c r="E54" s="460"/>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t="str">
        <f aca="true" t="shared" si="54" ref="BA54:BH54">IF(BA$6-$C$54&lt;$S$2,ROUND($D$54/$S$2*0.9,0),"-")</f>
        <v>-</v>
      </c>
      <c r="BB54" s="472" t="str">
        <f t="shared" si="54"/>
        <v>-</v>
      </c>
      <c r="BC54" s="472" t="str">
        <f t="shared" si="54"/>
        <v>-</v>
      </c>
      <c r="BD54" s="472" t="str">
        <f t="shared" si="54"/>
        <v>-</v>
      </c>
      <c r="BE54" s="472" t="str">
        <f t="shared" si="54"/>
        <v>-</v>
      </c>
      <c r="BF54" s="472" t="str">
        <f t="shared" si="54"/>
        <v>-</v>
      </c>
      <c r="BG54" s="472" t="str">
        <f t="shared" si="54"/>
        <v>-</v>
      </c>
      <c r="BH54" s="472" t="str">
        <f t="shared" si="54"/>
        <v>-</v>
      </c>
    </row>
    <row r="55" spans="2:60" ht="18" customHeight="1">
      <c r="B55" s="474" t="s">
        <v>3876</v>
      </c>
      <c r="C55" s="474">
        <v>49</v>
      </c>
      <c r="D55" s="459"/>
      <c r="E55" s="460"/>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t="str">
        <f aca="true" t="shared" si="55" ref="BB55:BH55">IF(BB$6-$C$55&lt;$S$2,ROUND($D$55/$S$2*0.9,0),"-")</f>
        <v>-</v>
      </c>
      <c r="BC55" s="472" t="str">
        <f t="shared" si="55"/>
        <v>-</v>
      </c>
      <c r="BD55" s="472" t="str">
        <f t="shared" si="55"/>
        <v>-</v>
      </c>
      <c r="BE55" s="472" t="str">
        <f t="shared" si="55"/>
        <v>-</v>
      </c>
      <c r="BF55" s="472" t="str">
        <f t="shared" si="55"/>
        <v>-</v>
      </c>
      <c r="BG55" s="472" t="str">
        <f t="shared" si="55"/>
        <v>-</v>
      </c>
      <c r="BH55" s="472" t="str">
        <f t="shared" si="55"/>
        <v>-</v>
      </c>
    </row>
    <row r="56" spans="2:60" ht="18" customHeight="1">
      <c r="B56" s="474" t="s">
        <v>3875</v>
      </c>
      <c r="C56" s="474">
        <v>50</v>
      </c>
      <c r="D56" s="459"/>
      <c r="E56" s="460"/>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t="str">
        <f aca="true" t="shared" si="56" ref="BC56:BH56">IF(BC$6-$C$56&lt;$S$2,ROUND($D$56/$S$2*0.9,0),"-")</f>
        <v>-</v>
      </c>
      <c r="BD56" s="472" t="str">
        <f t="shared" si="56"/>
        <v>-</v>
      </c>
      <c r="BE56" s="472" t="str">
        <f t="shared" si="56"/>
        <v>-</v>
      </c>
      <c r="BF56" s="472" t="str">
        <f t="shared" si="56"/>
        <v>-</v>
      </c>
      <c r="BG56" s="472" t="str">
        <f t="shared" si="56"/>
        <v>-</v>
      </c>
      <c r="BH56" s="472" t="str">
        <f t="shared" si="56"/>
        <v>-</v>
      </c>
    </row>
    <row r="57" spans="2:60" ht="18" customHeight="1">
      <c r="B57" s="474" t="s">
        <v>3874</v>
      </c>
      <c r="C57" s="474">
        <v>51</v>
      </c>
      <c r="D57" s="459"/>
      <c r="E57" s="460"/>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t="str">
        <f>IF(BD$6-$C$57&lt;$S$2,ROUND($D$57/$S$2*0.9,0),"-")</f>
        <v>-</v>
      </c>
      <c r="BE57" s="472" t="str">
        <f>IF(BE$6-$C$57&lt;$S$2,ROUND($D$57/$S$2*0.9,0),"-")</f>
        <v>-</v>
      </c>
      <c r="BF57" s="472" t="str">
        <f>IF(BF$6-$C$57&lt;$S$2,ROUND($D$57/$S$2*0.9,0),"-")</f>
        <v>-</v>
      </c>
      <c r="BG57" s="472" t="str">
        <f>IF(BG$6-$C$57&lt;$S$2,ROUND($D$57/$S$2*0.9,0),"-")</f>
        <v>-</v>
      </c>
      <c r="BH57" s="472" t="str">
        <f>IF(BH$6-$C$57&lt;$S$2,ROUND($D$57/$S$2*0.9,0),"-")</f>
        <v>-</v>
      </c>
    </row>
    <row r="58" spans="2:60" ht="18" customHeight="1">
      <c r="B58" s="474" t="s">
        <v>3873</v>
      </c>
      <c r="C58" s="474">
        <v>52</v>
      </c>
      <c r="D58" s="459"/>
      <c r="E58" s="460"/>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t="str">
        <f>IF(BE$6-$C$58&lt;$S$2,ROUND($D$58/$S$2*0.9,0),"-")</f>
        <v>-</v>
      </c>
      <c r="BF58" s="472" t="str">
        <f>IF(BF$6-$C$58&lt;$S$2,ROUND($D$58/$S$2*0.9,0),"-")</f>
        <v>-</v>
      </c>
      <c r="BG58" s="472" t="str">
        <f>IF(BG$6-$C$58&lt;$S$2,ROUND($D$58/$S$2*0.9,0),"-")</f>
        <v>-</v>
      </c>
      <c r="BH58" s="472" t="str">
        <f>IF(BH$6-$C$58&lt;$S$2,ROUND($D$58/$S$2*0.9,0),"-")</f>
        <v>-</v>
      </c>
    </row>
    <row r="59" spans="2:60" ht="18" customHeight="1">
      <c r="B59" s="474" t="s">
        <v>3872</v>
      </c>
      <c r="C59" s="474">
        <v>53</v>
      </c>
      <c r="D59" s="459"/>
      <c r="E59" s="460"/>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t="str">
        <f>IF(BF$6-$C$59&lt;$S$2,ROUND($D$59/$S$2*0.9,0),"-")</f>
        <v>-</v>
      </c>
      <c r="BG59" s="472" t="str">
        <f>IF(BG$6-$C$59&lt;$S$2,ROUND($D$59/$S$2*0.9,0),"-")</f>
        <v>-</v>
      </c>
      <c r="BH59" s="472" t="str">
        <f>IF(BH$6-$C$59&lt;$S$2,ROUND($D$59/$S$2*0.9,0),"-")</f>
        <v>-</v>
      </c>
    </row>
    <row r="60" spans="2:60" ht="18" customHeight="1">
      <c r="B60" s="474" t="s">
        <v>3871</v>
      </c>
      <c r="C60" s="474">
        <v>54</v>
      </c>
      <c r="D60" s="455"/>
      <c r="E60" s="456"/>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c r="BF60" s="473"/>
      <c r="BG60" s="472" t="str">
        <f>IF(BG$6-$C$60&lt;$S$2,ROUND($D$60/$S$2*0.9,0),"-")</f>
        <v>-</v>
      </c>
      <c r="BH60" s="472" t="str">
        <f>IF(BH$6-$C$60&lt;$S$2,ROUND($D$60/$S$2*0.9,0),"-")</f>
        <v>-</v>
      </c>
    </row>
    <row r="61" spans="2:60" ht="18" customHeight="1">
      <c r="B61" s="475" t="s">
        <v>3936</v>
      </c>
      <c r="C61" s="474">
        <v>55</v>
      </c>
      <c r="D61" s="455"/>
      <c r="E61" s="456"/>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73"/>
      <c r="BE61" s="473"/>
      <c r="BF61" s="473"/>
      <c r="BG61" s="472"/>
      <c r="BH61" s="472" t="str">
        <f>IF(BH$6-$C$61&lt;$S$2,ROUND($D$61/$S$2*0.9,0),"-")</f>
        <v>-</v>
      </c>
    </row>
    <row r="62" spans="2:60" ht="18" customHeight="1" thickBot="1">
      <c r="B62" s="475" t="s">
        <v>3935</v>
      </c>
      <c r="C62" s="474">
        <v>56</v>
      </c>
      <c r="D62" s="455"/>
      <c r="E62" s="456"/>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2"/>
      <c r="BH62" s="472"/>
    </row>
    <row r="63" spans="2:60" ht="28.5" customHeight="1" thickBot="1" thickTop="1">
      <c r="B63" s="1004" t="s">
        <v>3865</v>
      </c>
      <c r="C63" s="1005"/>
      <c r="D63" s="1006"/>
      <c r="E63" s="453"/>
      <c r="F63" s="452">
        <f aca="true" t="shared" si="57" ref="F63:AK63">SUM(F7:F61)</f>
        <v>0</v>
      </c>
      <c r="G63" s="452">
        <f t="shared" si="57"/>
        <v>0</v>
      </c>
      <c r="H63" s="452">
        <f t="shared" si="57"/>
        <v>0</v>
      </c>
      <c r="I63" s="452">
        <f t="shared" si="57"/>
        <v>0</v>
      </c>
      <c r="J63" s="452">
        <f t="shared" si="57"/>
        <v>0</v>
      </c>
      <c r="K63" s="452">
        <f t="shared" si="57"/>
        <v>0</v>
      </c>
      <c r="L63" s="452">
        <f t="shared" si="57"/>
        <v>0</v>
      </c>
      <c r="M63" s="452">
        <f t="shared" si="57"/>
        <v>0</v>
      </c>
      <c r="N63" s="452">
        <f t="shared" si="57"/>
        <v>0</v>
      </c>
      <c r="O63" s="452">
        <f t="shared" si="57"/>
        <v>0</v>
      </c>
      <c r="P63" s="452">
        <f t="shared" si="57"/>
        <v>0</v>
      </c>
      <c r="Q63" s="452">
        <f t="shared" si="57"/>
        <v>0</v>
      </c>
      <c r="R63" s="452">
        <f t="shared" si="57"/>
        <v>0</v>
      </c>
      <c r="S63" s="452">
        <f t="shared" si="57"/>
        <v>0</v>
      </c>
      <c r="T63" s="452">
        <f t="shared" si="57"/>
        <v>0</v>
      </c>
      <c r="U63" s="452">
        <f t="shared" si="57"/>
        <v>0</v>
      </c>
      <c r="V63" s="452">
        <f t="shared" si="57"/>
        <v>0</v>
      </c>
      <c r="W63" s="452">
        <f t="shared" si="57"/>
        <v>0</v>
      </c>
      <c r="X63" s="452">
        <f t="shared" si="57"/>
        <v>0</v>
      </c>
      <c r="Y63" s="452">
        <f t="shared" si="57"/>
        <v>0</v>
      </c>
      <c r="Z63" s="452">
        <f t="shared" si="57"/>
        <v>0</v>
      </c>
      <c r="AA63" s="452">
        <f t="shared" si="57"/>
        <v>0</v>
      </c>
      <c r="AB63" s="452">
        <f t="shared" si="57"/>
        <v>0</v>
      </c>
      <c r="AC63" s="452">
        <f t="shared" si="57"/>
        <v>0</v>
      </c>
      <c r="AD63" s="452">
        <f t="shared" si="57"/>
        <v>0</v>
      </c>
      <c r="AE63" s="452">
        <f t="shared" si="57"/>
        <v>0</v>
      </c>
      <c r="AF63" s="452">
        <f t="shared" si="57"/>
        <v>0</v>
      </c>
      <c r="AG63" s="452">
        <f t="shared" si="57"/>
        <v>0</v>
      </c>
      <c r="AH63" s="452">
        <f t="shared" si="57"/>
        <v>0</v>
      </c>
      <c r="AI63" s="452">
        <f t="shared" si="57"/>
        <v>0</v>
      </c>
      <c r="AJ63" s="452">
        <f t="shared" si="57"/>
        <v>0</v>
      </c>
      <c r="AK63" s="452">
        <f t="shared" si="57"/>
        <v>0</v>
      </c>
      <c r="AL63" s="452">
        <f aca="true" t="shared" si="58" ref="AL63:BH63">SUM(AL7:AL61)</f>
        <v>0</v>
      </c>
      <c r="AM63" s="452">
        <f t="shared" si="58"/>
        <v>0</v>
      </c>
      <c r="AN63" s="452">
        <f t="shared" si="58"/>
        <v>0</v>
      </c>
      <c r="AO63" s="452">
        <f t="shared" si="58"/>
        <v>0</v>
      </c>
      <c r="AP63" s="452">
        <f t="shared" si="58"/>
        <v>0</v>
      </c>
      <c r="AQ63" s="452">
        <f t="shared" si="58"/>
        <v>0</v>
      </c>
      <c r="AR63" s="452">
        <f t="shared" si="58"/>
        <v>0</v>
      </c>
      <c r="AS63" s="452">
        <f t="shared" si="58"/>
        <v>0</v>
      </c>
      <c r="AT63" s="452">
        <f t="shared" si="58"/>
        <v>0</v>
      </c>
      <c r="AU63" s="452">
        <f t="shared" si="58"/>
        <v>0</v>
      </c>
      <c r="AV63" s="452">
        <f t="shared" si="58"/>
        <v>0</v>
      </c>
      <c r="AW63" s="452">
        <f t="shared" si="58"/>
        <v>0</v>
      </c>
      <c r="AX63" s="452">
        <f t="shared" si="58"/>
        <v>0</v>
      </c>
      <c r="AY63" s="452">
        <f t="shared" si="58"/>
        <v>0</v>
      </c>
      <c r="AZ63" s="452">
        <f t="shared" si="58"/>
        <v>0</v>
      </c>
      <c r="BA63" s="452">
        <f t="shared" si="58"/>
        <v>0</v>
      </c>
      <c r="BB63" s="452">
        <f t="shared" si="58"/>
        <v>0</v>
      </c>
      <c r="BC63" s="452">
        <f t="shared" si="58"/>
        <v>0</v>
      </c>
      <c r="BD63" s="452">
        <f t="shared" si="58"/>
        <v>0</v>
      </c>
      <c r="BE63" s="452">
        <f t="shared" si="58"/>
        <v>0</v>
      </c>
      <c r="BF63" s="452">
        <f t="shared" si="58"/>
        <v>0</v>
      </c>
      <c r="BG63" s="452">
        <f t="shared" si="58"/>
        <v>0</v>
      </c>
      <c r="BH63" s="452">
        <f t="shared" si="58"/>
        <v>0</v>
      </c>
    </row>
    <row r="64" spans="2:59" ht="14.25" thickTop="1">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c r="BE64" s="471"/>
      <c r="BF64" s="471"/>
      <c r="BG64" s="471"/>
    </row>
    <row r="65" spans="2:6" ht="13.5">
      <c r="B65" s="450"/>
      <c r="E65" s="449" t="s">
        <v>3934</v>
      </c>
      <c r="F65" s="470" t="s">
        <v>3933</v>
      </c>
    </row>
    <row r="66" spans="2:6" ht="13.5">
      <c r="B66" s="450"/>
      <c r="E66" s="449" t="s">
        <v>3932</v>
      </c>
      <c r="F66" s="470" t="s">
        <v>3931</v>
      </c>
    </row>
    <row r="68" ht="13.5" hidden="1">
      <c r="B68" s="470" t="s">
        <v>3788</v>
      </c>
    </row>
    <row r="69" ht="13.5" hidden="1">
      <c r="B69" s="470" t="s">
        <v>3799</v>
      </c>
    </row>
  </sheetData>
  <sheetProtection password="ED99" sheet="1"/>
  <mergeCells count="6">
    <mergeCell ref="F2:G2"/>
    <mergeCell ref="H2:J2"/>
    <mergeCell ref="L2:M2"/>
    <mergeCell ref="N2:O2"/>
    <mergeCell ref="Q2:R2"/>
    <mergeCell ref="B63:D63"/>
  </mergeCells>
  <dataValidations count="1">
    <dataValidation type="list" allowBlank="1" showInputMessage="1" showErrorMessage="1" sqref="N2:O2">
      <formula1>$B$68:$B$69</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landscape" paperSize="9" scale="26" r:id="rId1"/>
</worksheet>
</file>

<file path=xl/worksheets/sheet6.xml><?xml version="1.0" encoding="utf-8"?>
<worksheet xmlns="http://schemas.openxmlformats.org/spreadsheetml/2006/main" xmlns:r="http://schemas.openxmlformats.org/officeDocument/2006/relationships">
  <sheetPr>
    <pageSetUpPr fitToPage="1"/>
  </sheetPr>
  <dimension ref="A1:O20"/>
  <sheetViews>
    <sheetView view="pageBreakPreview" zoomScaleNormal="70" zoomScaleSheetLayoutView="100" zoomScalePageLayoutView="0" workbookViewId="0" topLeftCell="A1">
      <selection activeCell="B6" sqref="B6"/>
    </sheetView>
  </sheetViews>
  <sheetFormatPr defaultColWidth="9.00390625" defaultRowHeight="13.5" customHeight="1"/>
  <cols>
    <col min="1" max="1" width="3.25390625" style="418" customWidth="1"/>
    <col min="2" max="2" width="2.875" style="418" customWidth="1"/>
    <col min="3" max="3" width="25.875" style="418" customWidth="1"/>
    <col min="4" max="4" width="5.125" style="418" customWidth="1"/>
    <col min="5" max="5" width="12.875" style="418" customWidth="1"/>
    <col min="6" max="7" width="11.50390625" style="418" customWidth="1"/>
    <col min="8" max="8" width="13.00390625" style="418" customWidth="1"/>
    <col min="9" max="10" width="11.50390625" style="418" customWidth="1"/>
    <col min="11" max="11" width="13.00390625" style="418" customWidth="1"/>
    <col min="12" max="13" width="11.50390625" style="418" customWidth="1"/>
    <col min="14" max="14" width="16.50390625" style="418" customWidth="1"/>
    <col min="15" max="15" width="18.75390625" style="418" customWidth="1"/>
    <col min="16" max="16" width="11.375" style="418" customWidth="1"/>
    <col min="17" max="16384" width="9.00390625" style="418" customWidth="1"/>
  </cols>
  <sheetData>
    <row r="1" spans="1:3" ht="13.5" customHeight="1">
      <c r="A1" s="392" t="str">
        <f>'２①②③、３②（再掲）、４②③'!A1</f>
        <v>Ver 1.0.0</v>
      </c>
      <c r="B1" s="515"/>
      <c r="C1" s="514"/>
    </row>
    <row r="2" spans="2:7" ht="13.5" customHeight="1" thickBot="1">
      <c r="B2" s="1007" t="s">
        <v>4270</v>
      </c>
      <c r="C2" s="1008"/>
      <c r="D2" s="1008"/>
      <c r="E2" s="1008"/>
      <c r="F2" s="1009"/>
      <c r="G2" s="720" t="str">
        <f>A1</f>
        <v>Ver 1.0.0</v>
      </c>
    </row>
    <row r="3" spans="2:15" ht="13.5" customHeight="1">
      <c r="B3" s="1010"/>
      <c r="C3" s="1011"/>
      <c r="D3" s="1011"/>
      <c r="E3" s="1011"/>
      <c r="F3" s="1012"/>
      <c r="H3" s="1016" t="s">
        <v>24</v>
      </c>
      <c r="I3" s="1018"/>
      <c r="J3" s="1019"/>
      <c r="L3" s="1022" t="s">
        <v>3960</v>
      </c>
      <c r="M3" s="1023"/>
      <c r="N3" s="1018"/>
      <c r="O3" s="1019"/>
    </row>
    <row r="4" spans="2:15" ht="13.5" customHeight="1" thickBot="1">
      <c r="B4" s="1013"/>
      <c r="C4" s="1014"/>
      <c r="D4" s="1014"/>
      <c r="E4" s="1014"/>
      <c r="F4" s="1015"/>
      <c r="H4" s="1017"/>
      <c r="I4" s="1020"/>
      <c r="J4" s="1021"/>
      <c r="L4" s="1024"/>
      <c r="M4" s="1025"/>
      <c r="N4" s="1020"/>
      <c r="O4" s="1021"/>
    </row>
    <row r="5" ht="13.5" customHeight="1">
      <c r="O5" s="513" t="s">
        <v>3749</v>
      </c>
    </row>
    <row r="6" ht="13.5" customHeight="1" thickBot="1">
      <c r="B6" s="418" t="s">
        <v>3959</v>
      </c>
    </row>
    <row r="7" spans="3:15" s="504" customFormat="1" ht="18.75" customHeight="1">
      <c r="C7" s="1026" t="s">
        <v>3842</v>
      </c>
      <c r="D7" s="1027"/>
      <c r="E7" s="510" t="s">
        <v>3958</v>
      </c>
      <c r="F7" s="512"/>
      <c r="G7" s="511"/>
      <c r="H7" s="510" t="s">
        <v>3957</v>
      </c>
      <c r="I7" s="509"/>
      <c r="J7" s="508"/>
      <c r="K7" s="510" t="s">
        <v>3956</v>
      </c>
      <c r="L7" s="509"/>
      <c r="M7" s="508"/>
      <c r="N7" s="1030" t="s">
        <v>3955</v>
      </c>
      <c r="O7" s="1032" t="s">
        <v>3954</v>
      </c>
    </row>
    <row r="8" spans="3:15" s="504" customFormat="1" ht="20.25" customHeight="1" thickBot="1">
      <c r="C8" s="1028"/>
      <c r="D8" s="1029"/>
      <c r="E8" s="507" t="s">
        <v>3953</v>
      </c>
      <c r="F8" s="506" t="s">
        <v>3952</v>
      </c>
      <c r="G8" s="505" t="s">
        <v>3951</v>
      </c>
      <c r="H8" s="507" t="s">
        <v>3950</v>
      </c>
      <c r="I8" s="506" t="s">
        <v>3949</v>
      </c>
      <c r="J8" s="505" t="s">
        <v>3948</v>
      </c>
      <c r="K8" s="507" t="s">
        <v>3947</v>
      </c>
      <c r="L8" s="506" t="s">
        <v>3946</v>
      </c>
      <c r="M8" s="505" t="s">
        <v>3945</v>
      </c>
      <c r="N8" s="1031"/>
      <c r="O8" s="1033"/>
    </row>
    <row r="9" spans="1:15" ht="33" customHeight="1" thickTop="1">
      <c r="A9" s="418">
        <v>1</v>
      </c>
      <c r="C9" s="1034"/>
      <c r="D9" s="1035"/>
      <c r="E9" s="503">
        <f aca="true" t="shared" si="0" ref="E9:E20">F9-G9</f>
        <v>0</v>
      </c>
      <c r="F9" s="502"/>
      <c r="G9" s="501"/>
      <c r="H9" s="503">
        <f aca="true" t="shared" si="1" ref="H9:H20">SUM(I9:J9)</f>
        <v>0</v>
      </c>
      <c r="I9" s="502"/>
      <c r="J9" s="501"/>
      <c r="K9" s="503">
        <f aca="true" t="shared" si="2" ref="K9:K20">SUM(L9:M9)</f>
        <v>0</v>
      </c>
      <c r="L9" s="502"/>
      <c r="M9" s="501"/>
      <c r="N9" s="500"/>
      <c r="O9" s="499" t="str">
        <f aca="true" t="shared" si="3" ref="O9:O20">IF(H9=0,"-",ROUNDDOWN((E9/H9)*K9*N9,0))</f>
        <v>-</v>
      </c>
    </row>
    <row r="10" spans="1:15" ht="33" customHeight="1">
      <c r="A10" s="418">
        <v>2</v>
      </c>
      <c r="C10" s="1036"/>
      <c r="D10" s="1037"/>
      <c r="E10" s="498">
        <f t="shared" si="0"/>
        <v>0</v>
      </c>
      <c r="F10" s="497"/>
      <c r="G10" s="496"/>
      <c r="H10" s="498">
        <f t="shared" si="1"/>
        <v>0</v>
      </c>
      <c r="I10" s="497"/>
      <c r="J10" s="496"/>
      <c r="K10" s="498">
        <f t="shared" si="2"/>
        <v>0</v>
      </c>
      <c r="L10" s="497"/>
      <c r="M10" s="496"/>
      <c r="N10" s="492"/>
      <c r="O10" s="491" t="str">
        <f t="shared" si="3"/>
        <v>-</v>
      </c>
    </row>
    <row r="11" spans="1:15" ht="33" customHeight="1">
      <c r="A11" s="418">
        <v>3</v>
      </c>
      <c r="C11" s="1036"/>
      <c r="D11" s="1037"/>
      <c r="E11" s="498">
        <f t="shared" si="0"/>
        <v>0</v>
      </c>
      <c r="F11" s="497"/>
      <c r="G11" s="496"/>
      <c r="H11" s="498">
        <f t="shared" si="1"/>
        <v>0</v>
      </c>
      <c r="I11" s="497"/>
      <c r="J11" s="496"/>
      <c r="K11" s="498">
        <f t="shared" si="2"/>
        <v>0</v>
      </c>
      <c r="L11" s="497"/>
      <c r="M11" s="496"/>
      <c r="N11" s="492"/>
      <c r="O11" s="491" t="str">
        <f t="shared" si="3"/>
        <v>-</v>
      </c>
    </row>
    <row r="12" spans="1:15" ht="33" customHeight="1">
      <c r="A12" s="418">
        <v>4</v>
      </c>
      <c r="C12" s="1036"/>
      <c r="D12" s="1037"/>
      <c r="E12" s="498">
        <f t="shared" si="0"/>
        <v>0</v>
      </c>
      <c r="F12" s="497"/>
      <c r="G12" s="496"/>
      <c r="H12" s="498">
        <f t="shared" si="1"/>
        <v>0</v>
      </c>
      <c r="I12" s="497"/>
      <c r="J12" s="496"/>
      <c r="K12" s="498">
        <f t="shared" si="2"/>
        <v>0</v>
      </c>
      <c r="L12" s="497"/>
      <c r="M12" s="496"/>
      <c r="N12" s="492"/>
      <c r="O12" s="491" t="str">
        <f t="shared" si="3"/>
        <v>-</v>
      </c>
    </row>
    <row r="13" spans="1:15" ht="33" customHeight="1">
      <c r="A13" s="418">
        <v>5</v>
      </c>
      <c r="C13" s="1036"/>
      <c r="D13" s="1037"/>
      <c r="E13" s="498">
        <f t="shared" si="0"/>
        <v>0</v>
      </c>
      <c r="F13" s="497"/>
      <c r="G13" s="496"/>
      <c r="H13" s="498">
        <f t="shared" si="1"/>
        <v>0</v>
      </c>
      <c r="I13" s="497"/>
      <c r="J13" s="496"/>
      <c r="K13" s="498">
        <f t="shared" si="2"/>
        <v>0</v>
      </c>
      <c r="L13" s="497"/>
      <c r="M13" s="496"/>
      <c r="N13" s="492"/>
      <c r="O13" s="491" t="str">
        <f t="shared" si="3"/>
        <v>-</v>
      </c>
    </row>
    <row r="14" spans="1:15" ht="33" customHeight="1">
      <c r="A14" s="418">
        <v>6</v>
      </c>
      <c r="C14" s="1036"/>
      <c r="D14" s="1037"/>
      <c r="E14" s="498">
        <f t="shared" si="0"/>
        <v>0</v>
      </c>
      <c r="F14" s="497"/>
      <c r="G14" s="496"/>
      <c r="H14" s="498">
        <f t="shared" si="1"/>
        <v>0</v>
      </c>
      <c r="I14" s="497"/>
      <c r="J14" s="496"/>
      <c r="K14" s="498">
        <f t="shared" si="2"/>
        <v>0</v>
      </c>
      <c r="L14" s="497"/>
      <c r="M14" s="496"/>
      <c r="N14" s="492"/>
      <c r="O14" s="491" t="str">
        <f t="shared" si="3"/>
        <v>-</v>
      </c>
    </row>
    <row r="15" spans="1:15" ht="33" customHeight="1">
      <c r="A15" s="418">
        <v>7</v>
      </c>
      <c r="C15" s="1036"/>
      <c r="D15" s="1037"/>
      <c r="E15" s="498">
        <f t="shared" si="0"/>
        <v>0</v>
      </c>
      <c r="F15" s="497"/>
      <c r="G15" s="496"/>
      <c r="H15" s="498">
        <f t="shared" si="1"/>
        <v>0</v>
      </c>
      <c r="I15" s="497"/>
      <c r="J15" s="496"/>
      <c r="K15" s="498">
        <f t="shared" si="2"/>
        <v>0</v>
      </c>
      <c r="L15" s="497"/>
      <c r="M15" s="496"/>
      <c r="N15" s="492"/>
      <c r="O15" s="491" t="str">
        <f t="shared" si="3"/>
        <v>-</v>
      </c>
    </row>
    <row r="16" spans="1:15" ht="33" customHeight="1">
      <c r="A16" s="418">
        <v>8</v>
      </c>
      <c r="C16" s="1036"/>
      <c r="D16" s="1037"/>
      <c r="E16" s="495">
        <f t="shared" si="0"/>
        <v>0</v>
      </c>
      <c r="F16" s="494"/>
      <c r="G16" s="493"/>
      <c r="H16" s="495">
        <f t="shared" si="1"/>
        <v>0</v>
      </c>
      <c r="I16" s="494"/>
      <c r="J16" s="493"/>
      <c r="K16" s="495">
        <f t="shared" si="2"/>
        <v>0</v>
      </c>
      <c r="L16" s="494"/>
      <c r="M16" s="493"/>
      <c r="N16" s="492"/>
      <c r="O16" s="491" t="str">
        <f t="shared" si="3"/>
        <v>-</v>
      </c>
    </row>
    <row r="17" spans="1:15" ht="33" customHeight="1">
      <c r="A17" s="418">
        <v>9</v>
      </c>
      <c r="C17" s="1036"/>
      <c r="D17" s="1037"/>
      <c r="E17" s="495">
        <f t="shared" si="0"/>
        <v>0</v>
      </c>
      <c r="F17" s="494"/>
      <c r="G17" s="493"/>
      <c r="H17" s="495">
        <f t="shared" si="1"/>
        <v>0</v>
      </c>
      <c r="I17" s="494"/>
      <c r="J17" s="493"/>
      <c r="K17" s="495">
        <f t="shared" si="2"/>
        <v>0</v>
      </c>
      <c r="L17" s="494"/>
      <c r="M17" s="493"/>
      <c r="N17" s="492"/>
      <c r="O17" s="491" t="str">
        <f t="shared" si="3"/>
        <v>-</v>
      </c>
    </row>
    <row r="18" spans="1:15" ht="33" customHeight="1">
      <c r="A18" s="418">
        <v>10</v>
      </c>
      <c r="C18" s="1036"/>
      <c r="D18" s="1037"/>
      <c r="E18" s="495">
        <f t="shared" si="0"/>
        <v>0</v>
      </c>
      <c r="F18" s="494"/>
      <c r="G18" s="493"/>
      <c r="H18" s="495">
        <f t="shared" si="1"/>
        <v>0</v>
      </c>
      <c r="I18" s="494"/>
      <c r="J18" s="493"/>
      <c r="K18" s="495">
        <f t="shared" si="2"/>
        <v>0</v>
      </c>
      <c r="L18" s="494"/>
      <c r="M18" s="493"/>
      <c r="N18" s="492"/>
      <c r="O18" s="491" t="str">
        <f t="shared" si="3"/>
        <v>-</v>
      </c>
    </row>
    <row r="19" spans="1:15" ht="33" customHeight="1">
      <c r="A19" s="418">
        <v>11</v>
      </c>
      <c r="C19" s="1036"/>
      <c r="D19" s="1037"/>
      <c r="E19" s="495">
        <f t="shared" si="0"/>
        <v>0</v>
      </c>
      <c r="F19" s="494"/>
      <c r="G19" s="493"/>
      <c r="H19" s="495">
        <f t="shared" si="1"/>
        <v>0</v>
      </c>
      <c r="I19" s="494"/>
      <c r="J19" s="493"/>
      <c r="K19" s="495">
        <f t="shared" si="2"/>
        <v>0</v>
      </c>
      <c r="L19" s="494"/>
      <c r="M19" s="493"/>
      <c r="N19" s="492"/>
      <c r="O19" s="491" t="str">
        <f t="shared" si="3"/>
        <v>-</v>
      </c>
    </row>
    <row r="20" spans="1:15" ht="33" customHeight="1" thickBot="1">
      <c r="A20" s="418">
        <v>12</v>
      </c>
      <c r="C20" s="1038"/>
      <c r="D20" s="1039"/>
      <c r="E20" s="490">
        <f t="shared" si="0"/>
        <v>0</v>
      </c>
      <c r="F20" s="489"/>
      <c r="G20" s="488"/>
      <c r="H20" s="490">
        <f t="shared" si="1"/>
        <v>0</v>
      </c>
      <c r="I20" s="489"/>
      <c r="J20" s="488"/>
      <c r="K20" s="490">
        <f t="shared" si="2"/>
        <v>0</v>
      </c>
      <c r="L20" s="489"/>
      <c r="M20" s="488"/>
      <c r="N20" s="487"/>
      <c r="O20" s="486" t="str">
        <f t="shared" si="3"/>
        <v>-</v>
      </c>
    </row>
  </sheetData>
  <sheetProtection password="ED99" sheet="1"/>
  <mergeCells count="20">
    <mergeCell ref="C15:D15"/>
    <mergeCell ref="C16:D16"/>
    <mergeCell ref="C17:D17"/>
    <mergeCell ref="C18:D18"/>
    <mergeCell ref="C19:D19"/>
    <mergeCell ref="C20:D20"/>
    <mergeCell ref="C9:D9"/>
    <mergeCell ref="C10:D10"/>
    <mergeCell ref="C11:D11"/>
    <mergeCell ref="C12:D12"/>
    <mergeCell ref="C13:D13"/>
    <mergeCell ref="C14:D14"/>
    <mergeCell ref="B2:F4"/>
    <mergeCell ref="H3:H4"/>
    <mergeCell ref="I3:J4"/>
    <mergeCell ref="L3:M4"/>
    <mergeCell ref="N3:O4"/>
    <mergeCell ref="C7:D8"/>
    <mergeCell ref="N7:N8"/>
    <mergeCell ref="O7:O8"/>
  </mergeCells>
  <dataValidations count="1">
    <dataValidation type="list" allowBlank="1" showInputMessage="1" showErrorMessage="1" sqref="N9:N20">
      <formula1>"25,45"</formula1>
    </dataValidation>
  </dataValidations>
  <printOptions/>
  <pageMargins left="0.5905511811023623" right="0.3937007874015748" top="0.7874015748031497" bottom="0.3937007874015748" header="0.5118110236220472" footer="0.5118110236220472"/>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view="pageBreakPreview" zoomScaleNormal="70" zoomScaleSheetLayoutView="100" zoomScalePageLayoutView="0" workbookViewId="0" topLeftCell="A1">
      <selection activeCell="B6" sqref="B6"/>
    </sheetView>
  </sheetViews>
  <sheetFormatPr defaultColWidth="9.00390625" defaultRowHeight="13.5" customHeight="1"/>
  <cols>
    <col min="1" max="1" width="3.50390625" style="418" bestFit="1" customWidth="1"/>
    <col min="2" max="2" width="2.875" style="418" customWidth="1"/>
    <col min="3" max="3" width="23.875" style="418" customWidth="1"/>
    <col min="4" max="6" width="12.50390625" style="418" customWidth="1"/>
    <col min="7" max="12" width="8.75390625" style="418" customWidth="1"/>
    <col min="13" max="14" width="12.50390625" style="418" customWidth="1"/>
    <col min="15" max="18" width="10.125" style="418" customWidth="1"/>
    <col min="19" max="19" width="7.50390625" style="418" customWidth="1"/>
    <col min="20" max="20" width="14.75390625" style="418" customWidth="1"/>
    <col min="21" max="21" width="11.375" style="418" customWidth="1"/>
    <col min="22" max="16384" width="9.00390625" style="418" customWidth="1"/>
  </cols>
  <sheetData>
    <row r="1" spans="1:3" ht="13.5" customHeight="1">
      <c r="A1" s="392" t="str">
        <f>'２①②③、３②（再掲）、４②③'!A1</f>
        <v>Ver 1.0.0</v>
      </c>
      <c r="B1" s="515"/>
      <c r="C1" s="514"/>
    </row>
    <row r="2" spans="2:7" ht="13.5" customHeight="1" thickBot="1">
      <c r="B2" s="1042" t="s">
        <v>4271</v>
      </c>
      <c r="C2" s="1043"/>
      <c r="D2" s="1043"/>
      <c r="E2" s="1043"/>
      <c r="F2" s="1044"/>
      <c r="G2" s="720" t="str">
        <f>A1</f>
        <v>Ver 1.0.0</v>
      </c>
    </row>
    <row r="3" spans="2:15" ht="13.5" customHeight="1">
      <c r="B3" s="1045"/>
      <c r="C3" s="1046"/>
      <c r="D3" s="1046"/>
      <c r="E3" s="1046"/>
      <c r="F3" s="1047"/>
      <c r="H3" s="1016" t="s">
        <v>24</v>
      </c>
      <c r="I3" s="1018"/>
      <c r="J3" s="1019"/>
      <c r="L3" s="1022" t="s">
        <v>3960</v>
      </c>
      <c r="M3" s="1023"/>
      <c r="N3" s="1018"/>
      <c r="O3" s="1019"/>
    </row>
    <row r="4" spans="2:15" ht="13.5" customHeight="1" thickBot="1">
      <c r="B4" s="1048"/>
      <c r="C4" s="1049"/>
      <c r="D4" s="1049"/>
      <c r="E4" s="1049"/>
      <c r="F4" s="1050"/>
      <c r="H4" s="1017"/>
      <c r="I4" s="1020"/>
      <c r="J4" s="1021"/>
      <c r="L4" s="1024"/>
      <c r="M4" s="1025"/>
      <c r="N4" s="1020"/>
      <c r="O4" s="1021"/>
    </row>
    <row r="5" ht="13.5" customHeight="1">
      <c r="T5" s="513" t="s">
        <v>3749</v>
      </c>
    </row>
    <row r="6" ht="13.5" customHeight="1" thickBot="1">
      <c r="B6" s="418" t="s">
        <v>3979</v>
      </c>
    </row>
    <row r="7" spans="3:20" s="504" customFormat="1" ht="25.5" customHeight="1">
      <c r="C7" s="1051" t="s">
        <v>3842</v>
      </c>
      <c r="D7" s="510" t="s">
        <v>3958</v>
      </c>
      <c r="E7" s="509"/>
      <c r="F7" s="509"/>
      <c r="G7" s="509"/>
      <c r="H7" s="509"/>
      <c r="I7" s="509"/>
      <c r="J7" s="509"/>
      <c r="K7" s="509"/>
      <c r="L7" s="509"/>
      <c r="M7" s="550" t="s">
        <v>3957</v>
      </c>
      <c r="N7" s="551" t="s">
        <v>3956</v>
      </c>
      <c r="O7" s="509"/>
      <c r="P7" s="509"/>
      <c r="Q7" s="509"/>
      <c r="R7" s="508"/>
      <c r="S7" s="550" t="s">
        <v>3978</v>
      </c>
      <c r="T7" s="1040" t="s">
        <v>3977</v>
      </c>
    </row>
    <row r="8" spans="3:20" s="504" customFormat="1" ht="25.5" customHeight="1" thickBot="1">
      <c r="C8" s="1052"/>
      <c r="D8" s="549" t="s">
        <v>3976</v>
      </c>
      <c r="E8" s="548" t="s">
        <v>3975</v>
      </c>
      <c r="F8" s="548" t="s">
        <v>3974</v>
      </c>
      <c r="G8" s="547" t="s">
        <v>3973</v>
      </c>
      <c r="H8" s="547" t="s">
        <v>3972</v>
      </c>
      <c r="I8" s="547" t="s">
        <v>3971</v>
      </c>
      <c r="J8" s="547" t="s">
        <v>3970</v>
      </c>
      <c r="K8" s="547" t="s">
        <v>3969</v>
      </c>
      <c r="L8" s="546" t="s">
        <v>3968</v>
      </c>
      <c r="M8" s="545" t="s">
        <v>3967</v>
      </c>
      <c r="N8" s="544" t="s">
        <v>3966</v>
      </c>
      <c r="O8" s="543" t="s">
        <v>3965</v>
      </c>
      <c r="P8" s="543" t="s">
        <v>3964</v>
      </c>
      <c r="Q8" s="543" t="s">
        <v>3963</v>
      </c>
      <c r="R8" s="542" t="s">
        <v>3962</v>
      </c>
      <c r="S8" s="541" t="s">
        <v>3961</v>
      </c>
      <c r="T8" s="1041"/>
    </row>
    <row r="9" spans="1:20" ht="33.75" customHeight="1" thickTop="1">
      <c r="A9" s="418">
        <v>1</v>
      </c>
      <c r="C9" s="540"/>
      <c r="D9" s="503">
        <f aca="true" t="shared" si="0" ref="D9:D18">MAX(E9-(F9-G9-H9-I9-J9-K9+L9),0)</f>
        <v>0</v>
      </c>
      <c r="E9" s="536"/>
      <c r="F9" s="536"/>
      <c r="G9" s="536"/>
      <c r="H9" s="539"/>
      <c r="I9" s="539"/>
      <c r="J9" s="539"/>
      <c r="K9" s="539"/>
      <c r="L9" s="539"/>
      <c r="M9" s="538"/>
      <c r="N9" s="537">
        <f aca="true" t="shared" si="1" ref="N9:N18">O9+P9-Q9-R9</f>
        <v>0</v>
      </c>
      <c r="O9" s="536"/>
      <c r="P9" s="536"/>
      <c r="Q9" s="536"/>
      <c r="R9" s="501"/>
      <c r="S9" s="535">
        <f aca="true" t="shared" si="2" ref="S9:S18">IF(C9=0,"",45)</f>
      </c>
      <c r="T9" s="534">
        <f aca="true" t="shared" si="3" ref="T9:T18">IF((D9+M9)=0,0,ROUNDDOWN((D9/(D9+M9))*N9*S9,0))</f>
        <v>0</v>
      </c>
    </row>
    <row r="10" spans="1:20" ht="33.75" customHeight="1">
      <c r="A10" s="418">
        <v>2</v>
      </c>
      <c r="C10" s="529"/>
      <c r="D10" s="498">
        <f t="shared" si="0"/>
        <v>0</v>
      </c>
      <c r="E10" s="530"/>
      <c r="F10" s="530"/>
      <c r="G10" s="530"/>
      <c r="H10" s="533"/>
      <c r="I10" s="533"/>
      <c r="J10" s="533"/>
      <c r="K10" s="533"/>
      <c r="L10" s="533"/>
      <c r="M10" s="532"/>
      <c r="N10" s="531">
        <f t="shared" si="1"/>
        <v>0</v>
      </c>
      <c r="O10" s="530"/>
      <c r="P10" s="530"/>
      <c r="Q10" s="530"/>
      <c r="R10" s="496"/>
      <c r="S10" s="524">
        <f t="shared" si="2"/>
      </c>
      <c r="T10" s="523">
        <f t="shared" si="3"/>
        <v>0</v>
      </c>
    </row>
    <row r="11" spans="1:20" ht="33.75" customHeight="1">
      <c r="A11" s="418">
        <v>3</v>
      </c>
      <c r="C11" s="529"/>
      <c r="D11" s="495">
        <f t="shared" si="0"/>
        <v>0</v>
      </c>
      <c r="E11" s="525"/>
      <c r="F11" s="525"/>
      <c r="G11" s="525"/>
      <c r="H11" s="528"/>
      <c r="I11" s="528"/>
      <c r="J11" s="528"/>
      <c r="K11" s="528"/>
      <c r="L11" s="528"/>
      <c r="M11" s="527"/>
      <c r="N11" s="526">
        <f t="shared" si="1"/>
        <v>0</v>
      </c>
      <c r="O11" s="525"/>
      <c r="P11" s="525"/>
      <c r="Q11" s="525"/>
      <c r="R11" s="493"/>
      <c r="S11" s="524">
        <f t="shared" si="2"/>
      </c>
      <c r="T11" s="523">
        <f t="shared" si="3"/>
        <v>0</v>
      </c>
    </row>
    <row r="12" spans="1:20" ht="33.75" customHeight="1">
      <c r="A12" s="418">
        <v>4</v>
      </c>
      <c r="C12" s="529"/>
      <c r="D12" s="495">
        <f t="shared" si="0"/>
        <v>0</v>
      </c>
      <c r="E12" s="525"/>
      <c r="F12" s="525"/>
      <c r="G12" s="525"/>
      <c r="H12" s="528"/>
      <c r="I12" s="528"/>
      <c r="J12" s="528"/>
      <c r="K12" s="528"/>
      <c r="L12" s="528"/>
      <c r="M12" s="527"/>
      <c r="N12" s="526">
        <f t="shared" si="1"/>
        <v>0</v>
      </c>
      <c r="O12" s="525"/>
      <c r="P12" s="525"/>
      <c r="Q12" s="525"/>
      <c r="R12" s="493"/>
      <c r="S12" s="524">
        <f t="shared" si="2"/>
      </c>
      <c r="T12" s="523">
        <f t="shared" si="3"/>
        <v>0</v>
      </c>
    </row>
    <row r="13" spans="1:20" ht="33.75" customHeight="1">
      <c r="A13" s="418">
        <v>5</v>
      </c>
      <c r="C13" s="529"/>
      <c r="D13" s="495">
        <f t="shared" si="0"/>
        <v>0</v>
      </c>
      <c r="E13" s="525"/>
      <c r="F13" s="525"/>
      <c r="G13" s="525"/>
      <c r="H13" s="528"/>
      <c r="I13" s="528"/>
      <c r="J13" s="528"/>
      <c r="K13" s="528"/>
      <c r="L13" s="528"/>
      <c r="M13" s="527"/>
      <c r="N13" s="526">
        <f t="shared" si="1"/>
        <v>0</v>
      </c>
      <c r="O13" s="525"/>
      <c r="P13" s="525"/>
      <c r="Q13" s="525"/>
      <c r="R13" s="493"/>
      <c r="S13" s="524">
        <f t="shared" si="2"/>
      </c>
      <c r="T13" s="523">
        <f t="shared" si="3"/>
        <v>0</v>
      </c>
    </row>
    <row r="14" spans="1:20" ht="33.75" customHeight="1">
      <c r="A14" s="418">
        <v>6</v>
      </c>
      <c r="C14" s="529"/>
      <c r="D14" s="495">
        <f t="shared" si="0"/>
        <v>0</v>
      </c>
      <c r="E14" s="525"/>
      <c r="F14" s="525"/>
      <c r="G14" s="525"/>
      <c r="H14" s="528"/>
      <c r="I14" s="528"/>
      <c r="J14" s="528"/>
      <c r="K14" s="528"/>
      <c r="L14" s="528"/>
      <c r="M14" s="527"/>
      <c r="N14" s="526">
        <f t="shared" si="1"/>
        <v>0</v>
      </c>
      <c r="O14" s="525"/>
      <c r="P14" s="525"/>
      <c r="Q14" s="525"/>
      <c r="R14" s="493"/>
      <c r="S14" s="524">
        <f t="shared" si="2"/>
      </c>
      <c r="T14" s="523">
        <f t="shared" si="3"/>
        <v>0</v>
      </c>
    </row>
    <row r="15" spans="1:20" ht="33.75" customHeight="1">
      <c r="A15" s="418">
        <v>7</v>
      </c>
      <c r="C15" s="529"/>
      <c r="D15" s="495">
        <f t="shared" si="0"/>
        <v>0</v>
      </c>
      <c r="E15" s="525"/>
      <c r="F15" s="525"/>
      <c r="G15" s="525"/>
      <c r="H15" s="528"/>
      <c r="I15" s="528"/>
      <c r="J15" s="528"/>
      <c r="K15" s="528"/>
      <c r="L15" s="528"/>
      <c r="M15" s="527"/>
      <c r="N15" s="526">
        <f t="shared" si="1"/>
        <v>0</v>
      </c>
      <c r="O15" s="525"/>
      <c r="P15" s="525"/>
      <c r="Q15" s="525"/>
      <c r="R15" s="493"/>
      <c r="S15" s="524">
        <f t="shared" si="2"/>
      </c>
      <c r="T15" s="523">
        <f t="shared" si="3"/>
        <v>0</v>
      </c>
    </row>
    <row r="16" spans="1:20" ht="33.75" customHeight="1">
      <c r="A16" s="418">
        <v>8</v>
      </c>
      <c r="C16" s="529"/>
      <c r="D16" s="495">
        <f t="shared" si="0"/>
        <v>0</v>
      </c>
      <c r="E16" s="525"/>
      <c r="F16" s="525"/>
      <c r="G16" s="525"/>
      <c r="H16" s="528"/>
      <c r="I16" s="528"/>
      <c r="J16" s="528"/>
      <c r="K16" s="528"/>
      <c r="L16" s="528"/>
      <c r="M16" s="527"/>
      <c r="N16" s="526">
        <f t="shared" si="1"/>
        <v>0</v>
      </c>
      <c r="O16" s="525"/>
      <c r="P16" s="525"/>
      <c r="Q16" s="525"/>
      <c r="R16" s="493"/>
      <c r="S16" s="524">
        <f t="shared" si="2"/>
      </c>
      <c r="T16" s="523">
        <f t="shared" si="3"/>
        <v>0</v>
      </c>
    </row>
    <row r="17" spans="1:20" ht="33.75" customHeight="1">
      <c r="A17" s="418">
        <v>9</v>
      </c>
      <c r="C17" s="529"/>
      <c r="D17" s="495">
        <f t="shared" si="0"/>
        <v>0</v>
      </c>
      <c r="E17" s="525"/>
      <c r="F17" s="525"/>
      <c r="G17" s="525"/>
      <c r="H17" s="528"/>
      <c r="I17" s="528"/>
      <c r="J17" s="528"/>
      <c r="K17" s="528"/>
      <c r="L17" s="528"/>
      <c r="M17" s="527"/>
      <c r="N17" s="526">
        <f t="shared" si="1"/>
        <v>0</v>
      </c>
      <c r="O17" s="525"/>
      <c r="P17" s="525"/>
      <c r="Q17" s="525"/>
      <c r="R17" s="493"/>
      <c r="S17" s="524">
        <f t="shared" si="2"/>
      </c>
      <c r="T17" s="523">
        <f t="shared" si="3"/>
        <v>0</v>
      </c>
    </row>
    <row r="18" spans="1:20" ht="33.75" customHeight="1" thickBot="1">
      <c r="A18" s="418">
        <v>10</v>
      </c>
      <c r="C18" s="522"/>
      <c r="D18" s="490">
        <f t="shared" si="0"/>
        <v>0</v>
      </c>
      <c r="E18" s="518"/>
      <c r="F18" s="518"/>
      <c r="G18" s="518"/>
      <c r="H18" s="521"/>
      <c r="I18" s="521"/>
      <c r="J18" s="521"/>
      <c r="K18" s="521"/>
      <c r="L18" s="521"/>
      <c r="M18" s="520"/>
      <c r="N18" s="519">
        <f t="shared" si="1"/>
        <v>0</v>
      </c>
      <c r="O18" s="518"/>
      <c r="P18" s="518"/>
      <c r="Q18" s="518"/>
      <c r="R18" s="488"/>
      <c r="S18" s="517">
        <f t="shared" si="2"/>
      </c>
      <c r="T18" s="516">
        <f t="shared" si="3"/>
        <v>0</v>
      </c>
    </row>
  </sheetData>
  <sheetProtection password="ED99" sheet="1"/>
  <mergeCells count="7">
    <mergeCell ref="T7:T8"/>
    <mergeCell ref="B2:F4"/>
    <mergeCell ref="H3:H4"/>
    <mergeCell ref="I3:J4"/>
    <mergeCell ref="L3:M4"/>
    <mergeCell ref="N3:O4"/>
    <mergeCell ref="C7:C8"/>
  </mergeCells>
  <dataValidations count="1">
    <dataValidation type="list" allowBlank="1" showInputMessage="1" showErrorMessage="1" sqref="S10:S18">
      <formula1>"0,45"</formula1>
    </dataValidation>
  </dataValidations>
  <printOptions/>
  <pageMargins left="0.5905511811023623" right="0.3937007874015748" top="0.7874015748031497" bottom="0.3937007874015748" header="0.5118110236220472" footer="0.511811023622047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32"/>
  <sheetViews>
    <sheetView view="pageBreakPreview" zoomScaleSheetLayoutView="100" zoomScalePageLayoutView="0" workbookViewId="0" topLeftCell="A1">
      <selection activeCell="B5" sqref="B5"/>
    </sheetView>
  </sheetViews>
  <sheetFormatPr defaultColWidth="9.00390625" defaultRowHeight="13.5" customHeight="1"/>
  <cols>
    <col min="1" max="1" width="3.00390625" style="393" customWidth="1"/>
    <col min="2" max="2" width="3.25390625" style="393" customWidth="1"/>
    <col min="3" max="3" width="22.00390625" style="393" customWidth="1"/>
    <col min="4" max="18" width="9.25390625" style="393" customWidth="1"/>
    <col min="19" max="19" width="11.375" style="393" customWidth="1"/>
    <col min="20" max="16384" width="9.00390625" style="393" customWidth="1"/>
  </cols>
  <sheetData>
    <row r="1" spans="1:3" ht="13.5" customHeight="1">
      <c r="A1" s="392" t="str">
        <f>'２①②③、３②（再掲）、４②③'!A1</f>
        <v>Ver 1.0.0</v>
      </c>
      <c r="B1" s="515"/>
      <c r="C1" s="514"/>
    </row>
    <row r="2" spans="2:6" ht="18.75" customHeight="1" thickBot="1">
      <c r="B2" s="1053" t="s">
        <v>4272</v>
      </c>
      <c r="C2" s="1054"/>
      <c r="D2" s="1054"/>
      <c r="E2" s="1055"/>
      <c r="F2" s="720" t="str">
        <f>A1</f>
        <v>Ver 1.0.0</v>
      </c>
    </row>
    <row r="3" spans="2:14" ht="18.75" customHeight="1" thickBot="1">
      <c r="B3" s="1056"/>
      <c r="C3" s="1057"/>
      <c r="D3" s="1057"/>
      <c r="E3" s="1058"/>
      <c r="G3" s="419" t="s">
        <v>24</v>
      </c>
      <c r="H3" s="957"/>
      <c r="I3" s="958"/>
      <c r="K3" s="959" t="s">
        <v>3960</v>
      </c>
      <c r="L3" s="960"/>
      <c r="M3" s="961"/>
      <c r="N3" s="962"/>
    </row>
    <row r="5" ht="13.5" customHeight="1" thickBot="1">
      <c r="B5" s="418" t="s">
        <v>3995</v>
      </c>
    </row>
    <row r="6" ht="13.5" customHeight="1">
      <c r="C6" s="569" t="s">
        <v>3842</v>
      </c>
    </row>
    <row r="7" ht="18.75" customHeight="1" thickBot="1">
      <c r="C7" s="568"/>
    </row>
    <row r="8" spans="2:18" ht="9.75" customHeight="1" thickBot="1">
      <c r="B8" s="580"/>
      <c r="C8" s="580"/>
      <c r="R8" s="417" t="s">
        <v>3749</v>
      </c>
    </row>
    <row r="9" spans="3:18" s="412" customFormat="1" ht="15" customHeight="1" thickBot="1">
      <c r="C9" s="567"/>
      <c r="D9" s="566">
        <v>1</v>
      </c>
      <c r="E9" s="566">
        <v>2</v>
      </c>
      <c r="F9" s="566">
        <v>3</v>
      </c>
      <c r="G9" s="566">
        <v>4</v>
      </c>
      <c r="H9" s="566">
        <v>5</v>
      </c>
      <c r="I9" s="566">
        <v>6</v>
      </c>
      <c r="J9" s="566">
        <v>7</v>
      </c>
      <c r="K9" s="566">
        <v>8</v>
      </c>
      <c r="L9" s="566">
        <v>9</v>
      </c>
      <c r="M9" s="566">
        <v>10</v>
      </c>
      <c r="N9" s="566">
        <v>11</v>
      </c>
      <c r="O9" s="566">
        <v>12</v>
      </c>
      <c r="P9" s="566">
        <v>13</v>
      </c>
      <c r="Q9" s="566">
        <v>14</v>
      </c>
      <c r="R9" s="565">
        <v>15</v>
      </c>
    </row>
    <row r="10" spans="3:18" ht="30" customHeight="1" thickTop="1">
      <c r="C10" s="564" t="s">
        <v>3994</v>
      </c>
      <c r="D10" s="563"/>
      <c r="E10" s="563"/>
      <c r="F10" s="563"/>
      <c r="G10" s="563"/>
      <c r="H10" s="563"/>
      <c r="I10" s="563"/>
      <c r="J10" s="563"/>
      <c r="K10" s="563"/>
      <c r="L10" s="563"/>
      <c r="M10" s="563"/>
      <c r="N10" s="563"/>
      <c r="O10" s="563"/>
      <c r="P10" s="563"/>
      <c r="Q10" s="563"/>
      <c r="R10" s="562"/>
    </row>
    <row r="11" spans="3:18" ht="30" customHeight="1">
      <c r="C11" s="579" t="s">
        <v>3993</v>
      </c>
      <c r="D11" s="578"/>
      <c r="E11" s="578"/>
      <c r="F11" s="578"/>
      <c r="G11" s="578"/>
      <c r="H11" s="578"/>
      <c r="I11" s="578"/>
      <c r="J11" s="578"/>
      <c r="K11" s="578"/>
      <c r="L11" s="578"/>
      <c r="M11" s="578"/>
      <c r="N11" s="578"/>
      <c r="O11" s="578"/>
      <c r="P11" s="578"/>
      <c r="Q11" s="578"/>
      <c r="R11" s="577"/>
    </row>
    <row r="12" spans="3:18" ht="30" customHeight="1" thickBot="1">
      <c r="C12" s="576" t="s">
        <v>3992</v>
      </c>
      <c r="D12" s="575" t="str">
        <f aca="true" t="shared" si="0" ref="D12:R12">IF(D11=0,"-",ROUNDDOWN(D10/D11,3))</f>
        <v>-</v>
      </c>
      <c r="E12" s="575" t="str">
        <f t="shared" si="0"/>
        <v>-</v>
      </c>
      <c r="F12" s="575" t="str">
        <f t="shared" si="0"/>
        <v>-</v>
      </c>
      <c r="G12" s="575" t="str">
        <f t="shared" si="0"/>
        <v>-</v>
      </c>
      <c r="H12" s="575" t="str">
        <f t="shared" si="0"/>
        <v>-</v>
      </c>
      <c r="I12" s="575" t="str">
        <f t="shared" si="0"/>
        <v>-</v>
      </c>
      <c r="J12" s="575" t="str">
        <f t="shared" si="0"/>
        <v>-</v>
      </c>
      <c r="K12" s="575" t="str">
        <f t="shared" si="0"/>
        <v>-</v>
      </c>
      <c r="L12" s="575" t="str">
        <f t="shared" si="0"/>
        <v>-</v>
      </c>
      <c r="M12" s="575" t="str">
        <f t="shared" si="0"/>
        <v>-</v>
      </c>
      <c r="N12" s="575" t="str">
        <f t="shared" si="0"/>
        <v>-</v>
      </c>
      <c r="O12" s="575" t="str">
        <f t="shared" si="0"/>
        <v>-</v>
      </c>
      <c r="P12" s="575" t="str">
        <f t="shared" si="0"/>
        <v>-</v>
      </c>
      <c r="Q12" s="575" t="str">
        <f t="shared" si="0"/>
        <v>-</v>
      </c>
      <c r="R12" s="574" t="str">
        <f t="shared" si="0"/>
        <v>-</v>
      </c>
    </row>
    <row r="13" spans="3:18" ht="30" customHeight="1" thickBot="1">
      <c r="C13" s="558" t="s">
        <v>3991</v>
      </c>
      <c r="D13" s="557"/>
      <c r="E13" s="557"/>
      <c r="F13" s="557"/>
      <c r="G13" s="557"/>
      <c r="H13" s="557"/>
      <c r="I13" s="557"/>
      <c r="J13" s="557"/>
      <c r="K13" s="557"/>
      <c r="L13" s="557"/>
      <c r="M13" s="557"/>
      <c r="N13" s="557"/>
      <c r="O13" s="557"/>
      <c r="P13" s="557"/>
      <c r="Q13" s="557"/>
      <c r="R13" s="556"/>
    </row>
    <row r="14" ht="12.75" thickBot="1"/>
    <row r="15" spans="3:8" ht="39" customHeight="1" thickBot="1">
      <c r="C15" s="555" t="s">
        <v>3990</v>
      </c>
      <c r="D15" s="573">
        <f>MAX(D12:R12)</f>
        <v>0</v>
      </c>
      <c r="F15" s="1059" t="s">
        <v>3989</v>
      </c>
      <c r="G15" s="1060"/>
      <c r="H15" s="572">
        <f>IF(D15&lt;2.5,1,ROUNDDOWN(2.5/D15,3))</f>
        <v>1</v>
      </c>
    </row>
    <row r="16" ht="12.75" thickBot="1"/>
    <row r="17" spans="3:5" ht="30" customHeight="1" thickBot="1">
      <c r="C17" s="553" t="s">
        <v>3988</v>
      </c>
      <c r="D17" s="571"/>
      <c r="E17" s="570" t="s">
        <v>3987</v>
      </c>
    </row>
    <row r="18" ht="12.75" thickBot="1"/>
    <row r="19" spans="3:4" ht="30" customHeight="1" thickBot="1">
      <c r="C19" s="553" t="s">
        <v>3986</v>
      </c>
      <c r="D19" s="552">
        <f>ROUNDDOWN(IF(MAX(D13:R13)&lt;0,0,IF(D15&lt;2.5,D17,D17*(2.5/D15))),0)</f>
        <v>0</v>
      </c>
    </row>
    <row r="20" ht="23.25" customHeight="1"/>
    <row r="21" ht="13.5" customHeight="1" thickBot="1">
      <c r="B21" s="418" t="s">
        <v>3985</v>
      </c>
    </row>
    <row r="22" ht="13.5" customHeight="1">
      <c r="C22" s="569" t="s">
        <v>3842</v>
      </c>
    </row>
    <row r="23" ht="18.75" customHeight="1" thickBot="1">
      <c r="C23" s="568"/>
    </row>
    <row r="24" ht="13.5" customHeight="1" thickBot="1">
      <c r="R24" s="417" t="s">
        <v>3749</v>
      </c>
    </row>
    <row r="25" spans="3:18" s="412" customFormat="1" ht="15" customHeight="1" thickBot="1">
      <c r="C25" s="567"/>
      <c r="D25" s="566">
        <v>1</v>
      </c>
      <c r="E25" s="566">
        <v>2</v>
      </c>
      <c r="F25" s="566">
        <v>3</v>
      </c>
      <c r="G25" s="566">
        <v>4</v>
      </c>
      <c r="H25" s="566">
        <v>5</v>
      </c>
      <c r="I25" s="566">
        <v>6</v>
      </c>
      <c r="J25" s="566">
        <v>7</v>
      </c>
      <c r="K25" s="566">
        <v>8</v>
      </c>
      <c r="L25" s="566">
        <v>9</v>
      </c>
      <c r="M25" s="566">
        <v>10</v>
      </c>
      <c r="N25" s="566">
        <v>11</v>
      </c>
      <c r="O25" s="566">
        <v>12</v>
      </c>
      <c r="P25" s="566">
        <v>13</v>
      </c>
      <c r="Q25" s="566">
        <v>14</v>
      </c>
      <c r="R25" s="565">
        <v>15</v>
      </c>
    </row>
    <row r="26" spans="3:18" ht="30" customHeight="1" thickTop="1">
      <c r="C26" s="564" t="s">
        <v>3984</v>
      </c>
      <c r="D26" s="563"/>
      <c r="E26" s="563"/>
      <c r="F26" s="563"/>
      <c r="G26" s="563"/>
      <c r="H26" s="563"/>
      <c r="I26" s="563"/>
      <c r="J26" s="563"/>
      <c r="K26" s="563"/>
      <c r="L26" s="563"/>
      <c r="M26" s="563"/>
      <c r="N26" s="563"/>
      <c r="O26" s="563"/>
      <c r="P26" s="563"/>
      <c r="Q26" s="563"/>
      <c r="R26" s="562"/>
    </row>
    <row r="27" spans="3:18" ht="30" customHeight="1" thickBot="1">
      <c r="C27" s="561" t="s">
        <v>3983</v>
      </c>
      <c r="D27" s="560">
        <f aca="true" t="shared" si="1" ref="D27:R27">D26*(0.45-0.03*(D25-1))</f>
        <v>0</v>
      </c>
      <c r="E27" s="560">
        <f t="shared" si="1"/>
        <v>0</v>
      </c>
      <c r="F27" s="560">
        <f t="shared" si="1"/>
        <v>0</v>
      </c>
      <c r="G27" s="560">
        <f t="shared" si="1"/>
        <v>0</v>
      </c>
      <c r="H27" s="560">
        <f t="shared" si="1"/>
        <v>0</v>
      </c>
      <c r="I27" s="560">
        <f t="shared" si="1"/>
        <v>0</v>
      </c>
      <c r="J27" s="560">
        <f t="shared" si="1"/>
        <v>0</v>
      </c>
      <c r="K27" s="560">
        <f t="shared" si="1"/>
        <v>0</v>
      </c>
      <c r="L27" s="560">
        <f t="shared" si="1"/>
        <v>0</v>
      </c>
      <c r="M27" s="560">
        <f t="shared" si="1"/>
        <v>0</v>
      </c>
      <c r="N27" s="560">
        <f t="shared" si="1"/>
        <v>0</v>
      </c>
      <c r="O27" s="560">
        <f t="shared" si="1"/>
        <v>0</v>
      </c>
      <c r="P27" s="560">
        <f t="shared" si="1"/>
        <v>0</v>
      </c>
      <c r="Q27" s="560">
        <f t="shared" si="1"/>
        <v>0</v>
      </c>
      <c r="R27" s="559">
        <f t="shared" si="1"/>
        <v>0</v>
      </c>
    </row>
    <row r="28" spans="3:18" ht="30" customHeight="1" thickBot="1">
      <c r="C28" s="558" t="s">
        <v>3982</v>
      </c>
      <c r="D28" s="557"/>
      <c r="E28" s="557"/>
      <c r="F28" s="557"/>
      <c r="G28" s="557"/>
      <c r="H28" s="557"/>
      <c r="I28" s="557"/>
      <c r="J28" s="557"/>
      <c r="K28" s="557"/>
      <c r="L28" s="557"/>
      <c r="M28" s="557"/>
      <c r="N28" s="557"/>
      <c r="O28" s="557"/>
      <c r="P28" s="557"/>
      <c r="Q28" s="557"/>
      <c r="R28" s="556"/>
    </row>
    <row r="29" ht="13.5" customHeight="1" thickBot="1"/>
    <row r="30" spans="3:4" ht="30" customHeight="1" thickBot="1">
      <c r="C30" s="555" t="s">
        <v>3981</v>
      </c>
      <c r="D30" s="554"/>
    </row>
    <row r="31" ht="13.5" customHeight="1" thickBot="1"/>
    <row r="32" spans="3:4" ht="30" customHeight="1" thickBot="1">
      <c r="C32" s="553" t="s">
        <v>3980</v>
      </c>
      <c r="D32" s="552">
        <f>D30+SUM(D27:R27)-SUM(D28:R28)</f>
        <v>0</v>
      </c>
    </row>
  </sheetData>
  <sheetProtection password="ED99" sheet="1"/>
  <mergeCells count="5">
    <mergeCell ref="B2:E3"/>
    <mergeCell ref="H3:I3"/>
    <mergeCell ref="K3:L3"/>
    <mergeCell ref="M3:N3"/>
    <mergeCell ref="F15:G15"/>
  </mergeCells>
  <printOptions/>
  <pageMargins left="0.5905511811023623" right="0.3937007874015748" top="0.7874015748031497" bottom="0.3937007874015748" header="0.5118110236220472" footer="0.5118110236220472"/>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S48"/>
  <sheetViews>
    <sheetView showZeros="0" view="pageBreakPreview" zoomScale="70" zoomScaleSheetLayoutView="70" zoomScalePageLayoutView="0" workbookViewId="0" topLeftCell="A1">
      <selection activeCell="L33" sqref="L33"/>
    </sheetView>
  </sheetViews>
  <sheetFormatPr defaultColWidth="9.00390625" defaultRowHeight="13.5"/>
  <cols>
    <col min="1" max="1" width="3.50390625" style="581" customWidth="1"/>
    <col min="2" max="2" width="4.375" style="583" customWidth="1"/>
    <col min="3" max="3" width="30.25390625" style="581" customWidth="1"/>
    <col min="4" max="4" width="3.25390625" style="582" customWidth="1"/>
    <col min="5" max="7" width="10.875" style="581" customWidth="1"/>
    <col min="8" max="19" width="11.625" style="581" customWidth="1"/>
    <col min="20" max="16384" width="9.00390625" style="581" customWidth="1"/>
  </cols>
  <sheetData>
    <row r="1" ht="14.25" thickBot="1">
      <c r="S1" s="680" t="s">
        <v>3749</v>
      </c>
    </row>
    <row r="2" spans="1:19" s="585" customFormat="1" ht="21" customHeight="1">
      <c r="A2" s="679"/>
      <c r="B2" s="678"/>
      <c r="C2" s="677" t="s">
        <v>4054</v>
      </c>
      <c r="D2" s="676"/>
      <c r="E2" s="675" t="s">
        <v>4053</v>
      </c>
      <c r="F2" s="674"/>
      <c r="G2" s="674"/>
      <c r="H2" s="674"/>
      <c r="I2" s="673"/>
      <c r="J2" s="672"/>
      <c r="K2" s="672"/>
      <c r="L2" s="672"/>
      <c r="M2" s="672"/>
      <c r="N2" s="672"/>
      <c r="O2" s="672"/>
      <c r="P2" s="672"/>
      <c r="Q2" s="672"/>
      <c r="R2" s="672"/>
      <c r="S2" s="671" t="s">
        <v>4052</v>
      </c>
    </row>
    <row r="3" spans="1:19" s="585" customFormat="1" ht="21" customHeight="1" thickBot="1">
      <c r="A3" s="670"/>
      <c r="B3" s="669"/>
      <c r="C3" s="668" t="s">
        <v>4051</v>
      </c>
      <c r="D3" s="667"/>
      <c r="E3" s="666" t="s">
        <v>4050</v>
      </c>
      <c r="F3" s="666" t="s">
        <v>4049</v>
      </c>
      <c r="G3" s="666" t="s">
        <v>4048</v>
      </c>
      <c r="H3" s="666" t="s">
        <v>4047</v>
      </c>
      <c r="I3" s="666" t="s">
        <v>4046</v>
      </c>
      <c r="J3" s="666" t="s">
        <v>4045</v>
      </c>
      <c r="K3" s="666" t="s">
        <v>4044</v>
      </c>
      <c r="L3" s="666" t="s">
        <v>4043</v>
      </c>
      <c r="M3" s="666" t="s">
        <v>4042</v>
      </c>
      <c r="N3" s="666" t="s">
        <v>4041</v>
      </c>
      <c r="O3" s="666" t="s">
        <v>4040</v>
      </c>
      <c r="P3" s="666" t="s">
        <v>4039</v>
      </c>
      <c r="Q3" s="666" t="s">
        <v>4038</v>
      </c>
      <c r="R3" s="666" t="s">
        <v>4037</v>
      </c>
      <c r="S3" s="665" t="s">
        <v>4036</v>
      </c>
    </row>
    <row r="4" spans="1:19" s="585" customFormat="1" ht="21" customHeight="1">
      <c r="A4" s="1061" t="s">
        <v>4035</v>
      </c>
      <c r="B4" s="1062"/>
      <c r="C4" s="1062"/>
      <c r="D4" s="664"/>
      <c r="E4" s="662"/>
      <c r="F4" s="662"/>
      <c r="G4" s="663"/>
      <c r="H4" s="663"/>
      <c r="I4" s="662"/>
      <c r="J4" s="662"/>
      <c r="K4" s="662"/>
      <c r="L4" s="662"/>
      <c r="M4" s="662"/>
      <c r="N4" s="662"/>
      <c r="O4" s="662"/>
      <c r="P4" s="662"/>
      <c r="Q4" s="662"/>
      <c r="R4" s="662"/>
      <c r="S4" s="661"/>
    </row>
    <row r="5" spans="1:19" s="585" customFormat="1" ht="21" customHeight="1">
      <c r="A5" s="660"/>
      <c r="B5" s="1063" t="s">
        <v>4034</v>
      </c>
      <c r="C5" s="1064"/>
      <c r="D5" s="608"/>
      <c r="E5" s="647"/>
      <c r="F5" s="647"/>
      <c r="G5" s="606"/>
      <c r="H5" s="606"/>
      <c r="I5" s="604"/>
      <c r="J5" s="604"/>
      <c r="K5" s="604"/>
      <c r="L5" s="604"/>
      <c r="M5" s="605"/>
      <c r="N5" s="604"/>
      <c r="O5" s="604"/>
      <c r="P5" s="604"/>
      <c r="Q5" s="604"/>
      <c r="R5" s="604"/>
      <c r="S5" s="603"/>
    </row>
    <row r="6" spans="1:19" s="585" customFormat="1" ht="21" customHeight="1">
      <c r="A6" s="657"/>
      <c r="B6" s="659"/>
      <c r="C6" s="649" t="s">
        <v>4033</v>
      </c>
      <c r="D6" s="644"/>
      <c r="E6" s="607"/>
      <c r="F6" s="607"/>
      <c r="G6" s="606"/>
      <c r="H6" s="606"/>
      <c r="I6" s="604"/>
      <c r="J6" s="604"/>
      <c r="K6" s="604"/>
      <c r="L6" s="604"/>
      <c r="M6" s="605"/>
      <c r="N6" s="604"/>
      <c r="O6" s="604"/>
      <c r="P6" s="604"/>
      <c r="Q6" s="604"/>
      <c r="R6" s="604"/>
      <c r="S6" s="603"/>
    </row>
    <row r="7" spans="1:19" s="585" customFormat="1" ht="21" customHeight="1">
      <c r="A7" s="657"/>
      <c r="B7" s="658"/>
      <c r="C7" s="649" t="s">
        <v>4032</v>
      </c>
      <c r="D7" s="644"/>
      <c r="E7" s="607"/>
      <c r="F7" s="607"/>
      <c r="G7" s="606"/>
      <c r="H7" s="606"/>
      <c r="I7" s="604"/>
      <c r="J7" s="604"/>
      <c r="K7" s="604"/>
      <c r="L7" s="604"/>
      <c r="M7" s="605"/>
      <c r="N7" s="604"/>
      <c r="O7" s="604"/>
      <c r="P7" s="604"/>
      <c r="Q7" s="604"/>
      <c r="R7" s="604"/>
      <c r="S7" s="603"/>
    </row>
    <row r="8" spans="1:19" s="585" customFormat="1" ht="21" customHeight="1">
      <c r="A8" s="657"/>
      <c r="B8" s="1063" t="s">
        <v>4031</v>
      </c>
      <c r="C8" s="1065"/>
      <c r="D8" s="644"/>
      <c r="E8" s="607"/>
      <c r="F8" s="607"/>
      <c r="G8" s="606"/>
      <c r="H8" s="606"/>
      <c r="I8" s="604"/>
      <c r="J8" s="604"/>
      <c r="K8" s="604"/>
      <c r="L8" s="604"/>
      <c r="M8" s="605"/>
      <c r="N8" s="604"/>
      <c r="O8" s="604"/>
      <c r="P8" s="604"/>
      <c r="Q8" s="604"/>
      <c r="R8" s="604"/>
      <c r="S8" s="603"/>
    </row>
    <row r="9" spans="1:19" s="585" customFormat="1" ht="21" customHeight="1">
      <c r="A9" s="1066" t="s">
        <v>4030</v>
      </c>
      <c r="B9" s="1064"/>
      <c r="C9" s="1064"/>
      <c r="D9" s="655"/>
      <c r="E9" s="653"/>
      <c r="F9" s="653"/>
      <c r="G9" s="654"/>
      <c r="H9" s="654"/>
      <c r="I9" s="653"/>
      <c r="J9" s="653"/>
      <c r="K9" s="653"/>
      <c r="L9" s="653"/>
      <c r="M9" s="653"/>
      <c r="N9" s="653"/>
      <c r="O9" s="653"/>
      <c r="P9" s="653"/>
      <c r="Q9" s="653"/>
      <c r="R9" s="653"/>
      <c r="S9" s="652"/>
    </row>
    <row r="10" spans="1:19" s="585" customFormat="1" ht="21" customHeight="1">
      <c r="A10" s="656"/>
      <c r="B10" s="1063" t="s">
        <v>4029</v>
      </c>
      <c r="C10" s="1067"/>
      <c r="D10" s="608"/>
      <c r="E10" s="607"/>
      <c r="F10" s="607"/>
      <c r="G10" s="606"/>
      <c r="H10" s="606"/>
      <c r="I10" s="604"/>
      <c r="J10" s="604"/>
      <c r="K10" s="604"/>
      <c r="L10" s="604"/>
      <c r="M10" s="605"/>
      <c r="N10" s="604"/>
      <c r="O10" s="604"/>
      <c r="P10" s="604"/>
      <c r="Q10" s="604"/>
      <c r="R10" s="604"/>
      <c r="S10" s="603"/>
    </row>
    <row r="11" spans="1:19" s="585" customFormat="1" ht="21" customHeight="1">
      <c r="A11" s="1066" t="s">
        <v>4028</v>
      </c>
      <c r="B11" s="1064"/>
      <c r="C11" s="1064"/>
      <c r="D11" s="655"/>
      <c r="E11" s="653"/>
      <c r="F11" s="653"/>
      <c r="G11" s="654"/>
      <c r="H11" s="654"/>
      <c r="I11" s="653"/>
      <c r="J11" s="653"/>
      <c r="K11" s="653"/>
      <c r="L11" s="653"/>
      <c r="M11" s="653"/>
      <c r="N11" s="653"/>
      <c r="O11" s="653"/>
      <c r="P11" s="653"/>
      <c r="Q11" s="653"/>
      <c r="R11" s="653"/>
      <c r="S11" s="652"/>
    </row>
    <row r="12" spans="1:19" s="585" customFormat="1" ht="21" customHeight="1">
      <c r="A12" s="1068"/>
      <c r="B12" s="1070" t="s">
        <v>4027</v>
      </c>
      <c r="C12" s="1071"/>
      <c r="D12" s="644"/>
      <c r="E12" s="607"/>
      <c r="F12" s="607"/>
      <c r="G12" s="606"/>
      <c r="H12" s="606"/>
      <c r="I12" s="604"/>
      <c r="J12" s="604"/>
      <c r="K12" s="604"/>
      <c r="L12" s="604"/>
      <c r="M12" s="605"/>
      <c r="N12" s="604"/>
      <c r="O12" s="604"/>
      <c r="P12" s="604"/>
      <c r="Q12" s="604"/>
      <c r="R12" s="604"/>
      <c r="S12" s="603"/>
    </row>
    <row r="13" spans="1:19" s="585" customFormat="1" ht="21" customHeight="1">
      <c r="A13" s="1069"/>
      <c r="B13" s="1063" t="s">
        <v>4026</v>
      </c>
      <c r="C13" s="1067"/>
      <c r="D13" s="644"/>
      <c r="E13" s="607"/>
      <c r="F13" s="607"/>
      <c r="G13" s="606"/>
      <c r="H13" s="606"/>
      <c r="I13" s="604"/>
      <c r="J13" s="604"/>
      <c r="K13" s="604"/>
      <c r="L13" s="604"/>
      <c r="M13" s="605"/>
      <c r="N13" s="604"/>
      <c r="O13" s="604"/>
      <c r="P13" s="604"/>
      <c r="Q13" s="604"/>
      <c r="R13" s="604"/>
      <c r="S13" s="603"/>
    </row>
    <row r="14" spans="1:19" s="585" customFormat="1" ht="21" customHeight="1">
      <c r="A14" s="1066" t="s">
        <v>4025</v>
      </c>
      <c r="B14" s="1064"/>
      <c r="C14" s="1064"/>
      <c r="D14" s="655"/>
      <c r="E14" s="653"/>
      <c r="F14" s="653"/>
      <c r="G14" s="654"/>
      <c r="H14" s="654"/>
      <c r="I14" s="653"/>
      <c r="J14" s="653"/>
      <c r="K14" s="653"/>
      <c r="L14" s="653"/>
      <c r="M14" s="653"/>
      <c r="N14" s="653"/>
      <c r="O14" s="653"/>
      <c r="P14" s="653"/>
      <c r="Q14" s="653"/>
      <c r="R14" s="653"/>
      <c r="S14" s="652"/>
    </row>
    <row r="15" spans="1:19" s="585" customFormat="1" ht="21" customHeight="1">
      <c r="A15" s="1072"/>
      <c r="B15" s="1075" t="s">
        <v>4024</v>
      </c>
      <c r="C15" s="1076"/>
      <c r="D15" s="599"/>
      <c r="E15" s="647"/>
      <c r="F15" s="647"/>
      <c r="G15" s="606"/>
      <c r="H15" s="606"/>
      <c r="I15" s="604"/>
      <c r="J15" s="604"/>
      <c r="K15" s="604"/>
      <c r="L15" s="604"/>
      <c r="M15" s="605"/>
      <c r="N15" s="604"/>
      <c r="O15" s="604"/>
      <c r="P15" s="604"/>
      <c r="Q15" s="604"/>
      <c r="R15" s="604"/>
      <c r="S15" s="603"/>
    </row>
    <row r="16" spans="1:19" s="585" customFormat="1" ht="21" customHeight="1">
      <c r="A16" s="1073"/>
      <c r="B16" s="651"/>
      <c r="C16" s="649" t="s">
        <v>4020</v>
      </c>
      <c r="D16" s="644"/>
      <c r="E16" s="607"/>
      <c r="F16" s="607"/>
      <c r="G16" s="606"/>
      <c r="H16" s="606"/>
      <c r="I16" s="604"/>
      <c r="J16" s="604"/>
      <c r="K16" s="604"/>
      <c r="L16" s="604"/>
      <c r="M16" s="605"/>
      <c r="N16" s="604"/>
      <c r="O16" s="604"/>
      <c r="P16" s="604"/>
      <c r="Q16" s="604"/>
      <c r="R16" s="604"/>
      <c r="S16" s="603"/>
    </row>
    <row r="17" spans="1:19" s="585" customFormat="1" ht="21" customHeight="1">
      <c r="A17" s="1073"/>
      <c r="B17" s="650"/>
      <c r="C17" s="649" t="s">
        <v>4019</v>
      </c>
      <c r="D17" s="644"/>
      <c r="E17" s="607"/>
      <c r="F17" s="607"/>
      <c r="G17" s="606"/>
      <c r="H17" s="606"/>
      <c r="I17" s="604"/>
      <c r="J17" s="604"/>
      <c r="K17" s="604"/>
      <c r="L17" s="604"/>
      <c r="M17" s="605"/>
      <c r="N17" s="604"/>
      <c r="O17" s="604"/>
      <c r="P17" s="604"/>
      <c r="Q17" s="604"/>
      <c r="R17" s="604"/>
      <c r="S17" s="603"/>
    </row>
    <row r="18" spans="1:19" s="585" customFormat="1" ht="21" customHeight="1" thickBot="1">
      <c r="A18" s="1074"/>
      <c r="B18" s="1077" t="s">
        <v>4023</v>
      </c>
      <c r="C18" s="1078"/>
      <c r="D18" s="591"/>
      <c r="E18" s="590"/>
      <c r="F18" s="590"/>
      <c r="G18" s="589"/>
      <c r="H18" s="589"/>
      <c r="I18" s="587"/>
      <c r="J18" s="587"/>
      <c r="K18" s="587"/>
      <c r="L18" s="587"/>
      <c r="M18" s="588"/>
      <c r="N18" s="587"/>
      <c r="O18" s="587"/>
      <c r="P18" s="587"/>
      <c r="Q18" s="587"/>
      <c r="R18" s="587"/>
      <c r="S18" s="586"/>
    </row>
    <row r="19" spans="1:19" s="585" customFormat="1" ht="21" customHeight="1">
      <c r="A19" s="648"/>
      <c r="B19" s="1079" t="s">
        <v>4022</v>
      </c>
      <c r="C19" s="1079"/>
      <c r="D19" s="616"/>
      <c r="E19" s="615"/>
      <c r="F19" s="615"/>
      <c r="G19" s="614"/>
      <c r="H19" s="614"/>
      <c r="I19" s="612"/>
      <c r="J19" s="612"/>
      <c r="K19" s="612"/>
      <c r="L19" s="612"/>
      <c r="M19" s="613"/>
      <c r="N19" s="612"/>
      <c r="O19" s="612"/>
      <c r="P19" s="612"/>
      <c r="Q19" s="612"/>
      <c r="R19" s="612"/>
      <c r="S19" s="611"/>
    </row>
    <row r="20" spans="1:19" s="585" customFormat="1" ht="21" customHeight="1">
      <c r="A20" s="643"/>
      <c r="B20" s="1065" t="s">
        <v>4021</v>
      </c>
      <c r="C20" s="1080"/>
      <c r="D20" s="608"/>
      <c r="E20" s="647"/>
      <c r="F20" s="647"/>
      <c r="G20" s="606"/>
      <c r="H20" s="606"/>
      <c r="I20" s="604"/>
      <c r="J20" s="604"/>
      <c r="K20" s="604"/>
      <c r="L20" s="604"/>
      <c r="M20" s="605"/>
      <c r="N20" s="604"/>
      <c r="O20" s="604"/>
      <c r="P20" s="604"/>
      <c r="Q20" s="604"/>
      <c r="R20" s="604"/>
      <c r="S20" s="603"/>
    </row>
    <row r="21" spans="1:19" s="585" customFormat="1" ht="21" customHeight="1">
      <c r="A21" s="602"/>
      <c r="B21" s="645"/>
      <c r="C21" s="609" t="s">
        <v>4020</v>
      </c>
      <c r="D21" s="644"/>
      <c r="E21" s="607"/>
      <c r="F21" s="607"/>
      <c r="G21" s="606"/>
      <c r="H21" s="606"/>
      <c r="I21" s="604"/>
      <c r="J21" s="604"/>
      <c r="K21" s="604"/>
      <c r="L21" s="604"/>
      <c r="M21" s="605"/>
      <c r="N21" s="604"/>
      <c r="O21" s="604"/>
      <c r="P21" s="604"/>
      <c r="Q21" s="604"/>
      <c r="R21" s="604"/>
      <c r="S21" s="603"/>
    </row>
    <row r="22" spans="1:19" s="585" customFormat="1" ht="21" customHeight="1">
      <c r="A22" s="646"/>
      <c r="B22" s="645"/>
      <c r="C22" s="609" t="s">
        <v>4019</v>
      </c>
      <c r="D22" s="644"/>
      <c r="E22" s="607"/>
      <c r="F22" s="607"/>
      <c r="G22" s="606"/>
      <c r="H22" s="606"/>
      <c r="I22" s="604"/>
      <c r="J22" s="604"/>
      <c r="K22" s="604"/>
      <c r="L22" s="604"/>
      <c r="M22" s="605"/>
      <c r="N22" s="604"/>
      <c r="O22" s="604"/>
      <c r="P22" s="604"/>
      <c r="Q22" s="604"/>
      <c r="R22" s="604"/>
      <c r="S22" s="603"/>
    </row>
    <row r="23" spans="1:19" s="585" customFormat="1" ht="21" customHeight="1">
      <c r="A23" s="643"/>
      <c r="B23" s="1065" t="s">
        <v>4018</v>
      </c>
      <c r="C23" s="1080"/>
      <c r="D23" s="608"/>
      <c r="E23" s="607"/>
      <c r="F23" s="607"/>
      <c r="G23" s="606"/>
      <c r="H23" s="606"/>
      <c r="I23" s="604"/>
      <c r="J23" s="604"/>
      <c r="K23" s="604"/>
      <c r="L23" s="604"/>
      <c r="M23" s="605"/>
      <c r="N23" s="604"/>
      <c r="O23" s="604"/>
      <c r="P23" s="604"/>
      <c r="Q23" s="604"/>
      <c r="R23" s="604"/>
      <c r="S23" s="603"/>
    </row>
    <row r="24" spans="1:19" s="585" customFormat="1" ht="21" customHeight="1">
      <c r="A24" s="646"/>
      <c r="B24" s="645"/>
      <c r="C24" s="609" t="s">
        <v>4017</v>
      </c>
      <c r="D24" s="644"/>
      <c r="E24" s="607"/>
      <c r="F24" s="607"/>
      <c r="G24" s="606"/>
      <c r="H24" s="606"/>
      <c r="I24" s="604"/>
      <c r="J24" s="604"/>
      <c r="K24" s="604"/>
      <c r="L24" s="604"/>
      <c r="M24" s="605"/>
      <c r="N24" s="604"/>
      <c r="O24" s="604"/>
      <c r="P24" s="604"/>
      <c r="Q24" s="604"/>
      <c r="R24" s="604"/>
      <c r="S24" s="603"/>
    </row>
    <row r="25" spans="1:19" s="585" customFormat="1" ht="21" customHeight="1">
      <c r="A25" s="643"/>
      <c r="B25" s="1065" t="s">
        <v>4016</v>
      </c>
      <c r="C25" s="1080"/>
      <c r="D25" s="608"/>
      <c r="E25" s="607"/>
      <c r="F25" s="607"/>
      <c r="G25" s="606"/>
      <c r="H25" s="606"/>
      <c r="I25" s="604"/>
      <c r="J25" s="604"/>
      <c r="K25" s="604"/>
      <c r="L25" s="604"/>
      <c r="M25" s="605"/>
      <c r="N25" s="604"/>
      <c r="O25" s="604"/>
      <c r="P25" s="604"/>
      <c r="Q25" s="604"/>
      <c r="R25" s="604"/>
      <c r="S25" s="603"/>
    </row>
    <row r="26" spans="1:19" s="635" customFormat="1" ht="21" customHeight="1">
      <c r="A26" s="642"/>
      <c r="B26" s="1081" t="s">
        <v>4015</v>
      </c>
      <c r="C26" s="640" t="s">
        <v>4014</v>
      </c>
      <c r="D26" s="639"/>
      <c r="E26" s="638"/>
      <c r="F26" s="638"/>
      <c r="G26" s="637"/>
      <c r="H26" s="637"/>
      <c r="I26" s="637"/>
      <c r="J26" s="637"/>
      <c r="K26" s="637"/>
      <c r="L26" s="637"/>
      <c r="M26" s="637"/>
      <c r="N26" s="637"/>
      <c r="O26" s="637"/>
      <c r="P26" s="637"/>
      <c r="Q26" s="637"/>
      <c r="R26" s="637"/>
      <c r="S26" s="636"/>
    </row>
    <row r="27" spans="1:19" s="635" customFormat="1" ht="21" customHeight="1">
      <c r="A27" s="641"/>
      <c r="B27" s="1082"/>
      <c r="C27" s="640" t="s">
        <v>4013</v>
      </c>
      <c r="D27" s="639"/>
      <c r="E27" s="638"/>
      <c r="F27" s="638"/>
      <c r="G27" s="637"/>
      <c r="H27" s="637"/>
      <c r="I27" s="637"/>
      <c r="J27" s="637"/>
      <c r="K27" s="637"/>
      <c r="L27" s="637"/>
      <c r="M27" s="637"/>
      <c r="N27" s="637"/>
      <c r="O27" s="637"/>
      <c r="P27" s="637"/>
      <c r="Q27" s="637"/>
      <c r="R27" s="637"/>
      <c r="S27" s="636"/>
    </row>
    <row r="28" spans="1:19" s="635" customFormat="1" ht="21" customHeight="1">
      <c r="A28" s="641"/>
      <c r="B28" s="1082"/>
      <c r="C28" s="640" t="s">
        <v>4012</v>
      </c>
      <c r="D28" s="639"/>
      <c r="E28" s="638"/>
      <c r="F28" s="638"/>
      <c r="G28" s="637"/>
      <c r="H28" s="637"/>
      <c r="I28" s="637"/>
      <c r="J28" s="637"/>
      <c r="K28" s="637"/>
      <c r="L28" s="637"/>
      <c r="M28" s="637"/>
      <c r="N28" s="637"/>
      <c r="O28" s="637"/>
      <c r="P28" s="637"/>
      <c r="Q28" s="637"/>
      <c r="R28" s="637"/>
      <c r="S28" s="636"/>
    </row>
    <row r="29" spans="1:19" s="635" customFormat="1" ht="21" customHeight="1" thickBot="1">
      <c r="A29" s="641"/>
      <c r="B29" s="1082"/>
      <c r="C29" s="640" t="s">
        <v>4011</v>
      </c>
      <c r="D29" s="639"/>
      <c r="E29" s="638"/>
      <c r="F29" s="638"/>
      <c r="G29" s="637"/>
      <c r="H29" s="637"/>
      <c r="I29" s="637"/>
      <c r="J29" s="637"/>
      <c r="K29" s="637"/>
      <c r="L29" s="637"/>
      <c r="M29" s="637"/>
      <c r="N29" s="637"/>
      <c r="O29" s="637"/>
      <c r="P29" s="637"/>
      <c r="Q29" s="637"/>
      <c r="R29" s="637"/>
      <c r="S29" s="636"/>
    </row>
    <row r="30" spans="1:19" s="585" customFormat="1" ht="21" customHeight="1">
      <c r="A30" s="1083" t="s">
        <v>4010</v>
      </c>
      <c r="B30" s="1084"/>
      <c r="C30" s="1084"/>
      <c r="D30" s="634"/>
      <c r="E30" s="633"/>
      <c r="F30" s="633"/>
      <c r="G30" s="632"/>
      <c r="H30" s="632"/>
      <c r="I30" s="630"/>
      <c r="J30" s="630"/>
      <c r="K30" s="630"/>
      <c r="L30" s="630"/>
      <c r="M30" s="631"/>
      <c r="N30" s="630"/>
      <c r="O30" s="630"/>
      <c r="P30" s="630"/>
      <c r="Q30" s="630"/>
      <c r="R30" s="630"/>
      <c r="S30" s="629"/>
    </row>
    <row r="31" spans="1:19" s="585" customFormat="1" ht="21" customHeight="1">
      <c r="A31" s="1085" t="s">
        <v>4009</v>
      </c>
      <c r="B31" s="1086"/>
      <c r="C31" s="1086"/>
      <c r="D31" s="608"/>
      <c r="E31" s="607"/>
      <c r="F31" s="607"/>
      <c r="G31" s="606"/>
      <c r="H31" s="606"/>
      <c r="I31" s="604"/>
      <c r="J31" s="604"/>
      <c r="K31" s="604"/>
      <c r="L31" s="604"/>
      <c r="M31" s="605"/>
      <c r="N31" s="604"/>
      <c r="O31" s="604"/>
      <c r="P31" s="604"/>
      <c r="Q31" s="604"/>
      <c r="R31" s="604"/>
      <c r="S31" s="603"/>
    </row>
    <row r="32" spans="1:19" s="585" customFormat="1" ht="21" customHeight="1">
      <c r="A32" s="1087" t="s">
        <v>4008</v>
      </c>
      <c r="B32" s="1088"/>
      <c r="C32" s="1088"/>
      <c r="D32" s="628"/>
      <c r="E32" s="627"/>
      <c r="F32" s="627"/>
      <c r="G32" s="626"/>
      <c r="H32" s="626"/>
      <c r="I32" s="624"/>
      <c r="J32" s="624"/>
      <c r="K32" s="624"/>
      <c r="L32" s="624"/>
      <c r="M32" s="625"/>
      <c r="N32" s="624"/>
      <c r="O32" s="624"/>
      <c r="P32" s="624"/>
      <c r="Q32" s="624"/>
      <c r="R32" s="624"/>
      <c r="S32" s="623"/>
    </row>
    <row r="33" spans="1:19" s="585" customFormat="1" ht="21" customHeight="1" thickBot="1">
      <c r="A33" s="1089" t="s">
        <v>4007</v>
      </c>
      <c r="B33" s="1090"/>
      <c r="C33" s="1090"/>
      <c r="D33" s="591"/>
      <c r="E33" s="590"/>
      <c r="F33" s="590"/>
      <c r="G33" s="589"/>
      <c r="H33" s="589"/>
      <c r="I33" s="587"/>
      <c r="J33" s="587"/>
      <c r="K33" s="587"/>
      <c r="L33" s="587"/>
      <c r="M33" s="588"/>
      <c r="N33" s="587"/>
      <c r="O33" s="587"/>
      <c r="P33" s="587"/>
      <c r="Q33" s="587"/>
      <c r="R33" s="587"/>
      <c r="S33" s="586"/>
    </row>
    <row r="34" spans="1:19" ht="12.75" customHeight="1" thickBot="1">
      <c r="A34" s="622"/>
      <c r="B34" s="621"/>
      <c r="C34" s="620"/>
      <c r="D34" s="619"/>
      <c r="E34" s="618"/>
      <c r="F34" s="618"/>
      <c r="G34" s="618"/>
      <c r="H34" s="618"/>
      <c r="I34" s="618"/>
      <c r="J34" s="618"/>
      <c r="K34" s="618"/>
      <c r="L34" s="618"/>
      <c r="M34" s="618"/>
      <c r="N34" s="618"/>
      <c r="O34" s="618"/>
      <c r="P34" s="618"/>
      <c r="Q34" s="618"/>
      <c r="R34" s="618"/>
      <c r="S34" s="617"/>
    </row>
    <row r="35" spans="1:19" s="585" customFormat="1" ht="21" customHeight="1">
      <c r="A35" s="1061" t="s">
        <v>4006</v>
      </c>
      <c r="B35" s="1091"/>
      <c r="C35" s="1091"/>
      <c r="D35" s="616"/>
      <c r="E35" s="615"/>
      <c r="F35" s="615"/>
      <c r="G35" s="614"/>
      <c r="H35" s="614"/>
      <c r="I35" s="612"/>
      <c r="J35" s="612"/>
      <c r="K35" s="612"/>
      <c r="L35" s="612"/>
      <c r="M35" s="613"/>
      <c r="N35" s="612"/>
      <c r="O35" s="612"/>
      <c r="P35" s="612"/>
      <c r="Q35" s="612"/>
      <c r="R35" s="612"/>
      <c r="S35" s="611"/>
    </row>
    <row r="36" spans="1:19" s="585" customFormat="1" ht="21" customHeight="1">
      <c r="A36" s="602"/>
      <c r="B36" s="600"/>
      <c r="C36" s="609" t="s">
        <v>4005</v>
      </c>
      <c r="D36" s="608"/>
      <c r="E36" s="607"/>
      <c r="F36" s="607"/>
      <c r="G36" s="606"/>
      <c r="H36" s="606"/>
      <c r="I36" s="604"/>
      <c r="J36" s="604"/>
      <c r="K36" s="604"/>
      <c r="L36" s="604"/>
      <c r="M36" s="605"/>
      <c r="N36" s="604"/>
      <c r="O36" s="604"/>
      <c r="P36" s="604"/>
      <c r="Q36" s="604"/>
      <c r="R36" s="604"/>
      <c r="S36" s="603"/>
    </row>
    <row r="37" spans="1:19" s="585" customFormat="1" ht="21" customHeight="1">
      <c r="A37" s="602"/>
      <c r="B37" s="610"/>
      <c r="C37" s="609" t="s">
        <v>4004</v>
      </c>
      <c r="D37" s="608"/>
      <c r="E37" s="607"/>
      <c r="F37" s="607"/>
      <c r="G37" s="606"/>
      <c r="H37" s="606"/>
      <c r="I37" s="604"/>
      <c r="J37" s="604"/>
      <c r="K37" s="604"/>
      <c r="L37" s="604"/>
      <c r="M37" s="605"/>
      <c r="N37" s="604"/>
      <c r="O37" s="604"/>
      <c r="P37" s="604"/>
      <c r="Q37" s="604"/>
      <c r="R37" s="604"/>
      <c r="S37" s="603"/>
    </row>
    <row r="38" spans="1:19" s="585" customFormat="1" ht="21" customHeight="1">
      <c r="A38" s="602"/>
      <c r="B38" s="601"/>
      <c r="C38" s="609" t="s">
        <v>4003</v>
      </c>
      <c r="D38" s="608"/>
      <c r="E38" s="607"/>
      <c r="F38" s="607"/>
      <c r="G38" s="606"/>
      <c r="H38" s="606"/>
      <c r="I38" s="604"/>
      <c r="J38" s="604"/>
      <c r="K38" s="604"/>
      <c r="L38" s="604"/>
      <c r="M38" s="605"/>
      <c r="N38" s="604"/>
      <c r="O38" s="604"/>
      <c r="P38" s="604"/>
      <c r="Q38" s="604"/>
      <c r="R38" s="604"/>
      <c r="S38" s="603"/>
    </row>
    <row r="39" spans="1:19" s="585" customFormat="1" ht="21" customHeight="1">
      <c r="A39" s="602"/>
      <c r="B39" s="609"/>
      <c r="C39" s="609" t="s">
        <v>14</v>
      </c>
      <c r="D39" s="608"/>
      <c r="E39" s="607"/>
      <c r="F39" s="607"/>
      <c r="G39" s="606"/>
      <c r="H39" s="606"/>
      <c r="I39" s="604"/>
      <c r="J39" s="604"/>
      <c r="K39" s="604"/>
      <c r="L39" s="604"/>
      <c r="M39" s="605"/>
      <c r="N39" s="604"/>
      <c r="O39" s="604"/>
      <c r="P39" s="604"/>
      <c r="Q39" s="604"/>
      <c r="R39" s="604"/>
      <c r="S39" s="603"/>
    </row>
    <row r="40" spans="1:19" s="585" customFormat="1" ht="21" customHeight="1">
      <c r="A40" s="602"/>
      <c r="B40" s="609"/>
      <c r="C40" s="609" t="s">
        <v>4002</v>
      </c>
      <c r="D40" s="608"/>
      <c r="E40" s="607"/>
      <c r="F40" s="607"/>
      <c r="G40" s="606"/>
      <c r="H40" s="606"/>
      <c r="I40" s="604"/>
      <c r="J40" s="604"/>
      <c r="K40" s="604"/>
      <c r="L40" s="604"/>
      <c r="M40" s="605"/>
      <c r="N40" s="604"/>
      <c r="O40" s="604"/>
      <c r="P40" s="604"/>
      <c r="Q40" s="604"/>
      <c r="R40" s="604"/>
      <c r="S40" s="603"/>
    </row>
    <row r="41" spans="1:19" s="585" customFormat="1" ht="21" customHeight="1">
      <c r="A41" s="1066" t="s">
        <v>4001</v>
      </c>
      <c r="B41" s="1071"/>
      <c r="C41" s="1071"/>
      <c r="D41" s="608"/>
      <c r="E41" s="607"/>
      <c r="F41" s="607"/>
      <c r="G41" s="606"/>
      <c r="H41" s="606"/>
      <c r="I41" s="604"/>
      <c r="J41" s="604"/>
      <c r="K41" s="604"/>
      <c r="L41" s="604"/>
      <c r="M41" s="605"/>
      <c r="N41" s="604"/>
      <c r="O41" s="604"/>
      <c r="P41" s="604"/>
      <c r="Q41" s="604"/>
      <c r="R41" s="604"/>
      <c r="S41" s="603"/>
    </row>
    <row r="42" spans="1:19" s="585" customFormat="1" ht="21" customHeight="1">
      <c r="A42" s="602"/>
      <c r="B42" s="609"/>
      <c r="C42" s="609" t="s">
        <v>13</v>
      </c>
      <c r="D42" s="608"/>
      <c r="E42" s="607"/>
      <c r="F42" s="607"/>
      <c r="G42" s="606"/>
      <c r="H42" s="606"/>
      <c r="I42" s="604"/>
      <c r="J42" s="604"/>
      <c r="K42" s="604"/>
      <c r="L42" s="604"/>
      <c r="M42" s="605"/>
      <c r="N42" s="604"/>
      <c r="O42" s="604"/>
      <c r="P42" s="604"/>
      <c r="Q42" s="604"/>
      <c r="R42" s="604"/>
      <c r="S42" s="603"/>
    </row>
    <row r="43" spans="1:19" s="585" customFormat="1" ht="21" customHeight="1">
      <c r="A43" s="602"/>
      <c r="B43" s="609"/>
      <c r="C43" s="609" t="s">
        <v>12</v>
      </c>
      <c r="D43" s="608"/>
      <c r="E43" s="607"/>
      <c r="F43" s="607"/>
      <c r="G43" s="606"/>
      <c r="H43" s="606"/>
      <c r="I43" s="604"/>
      <c r="J43" s="604"/>
      <c r="K43" s="604"/>
      <c r="L43" s="604"/>
      <c r="M43" s="605"/>
      <c r="N43" s="604"/>
      <c r="O43" s="604"/>
      <c r="P43" s="604"/>
      <c r="Q43" s="604"/>
      <c r="R43" s="604"/>
      <c r="S43" s="603"/>
    </row>
    <row r="44" spans="1:19" s="585" customFormat="1" ht="21" customHeight="1">
      <c r="A44" s="1066" t="s">
        <v>4000</v>
      </c>
      <c r="B44" s="1071"/>
      <c r="C44" s="1071"/>
      <c r="D44" s="608"/>
      <c r="E44" s="607"/>
      <c r="F44" s="607"/>
      <c r="G44" s="606"/>
      <c r="H44" s="606"/>
      <c r="I44" s="604"/>
      <c r="J44" s="604"/>
      <c r="K44" s="604"/>
      <c r="L44" s="604"/>
      <c r="M44" s="605"/>
      <c r="N44" s="604"/>
      <c r="O44" s="604"/>
      <c r="P44" s="604"/>
      <c r="Q44" s="604"/>
      <c r="R44" s="604"/>
      <c r="S44" s="603"/>
    </row>
    <row r="45" spans="1:19" s="585" customFormat="1" ht="21" customHeight="1">
      <c r="A45" s="602"/>
      <c r="B45" s="600"/>
      <c r="C45" s="609" t="s">
        <v>3999</v>
      </c>
      <c r="D45" s="608"/>
      <c r="E45" s="607"/>
      <c r="F45" s="607"/>
      <c r="G45" s="606"/>
      <c r="H45" s="606"/>
      <c r="I45" s="604"/>
      <c r="J45" s="604"/>
      <c r="K45" s="604"/>
      <c r="L45" s="604"/>
      <c r="M45" s="605"/>
      <c r="N45" s="604"/>
      <c r="O45" s="604"/>
      <c r="P45" s="604"/>
      <c r="Q45" s="604"/>
      <c r="R45" s="604"/>
      <c r="S45" s="603"/>
    </row>
    <row r="46" spans="1:19" s="585" customFormat="1" ht="21" customHeight="1">
      <c r="A46" s="602"/>
      <c r="B46" s="601"/>
      <c r="C46" s="600" t="s">
        <v>3998</v>
      </c>
      <c r="D46" s="599"/>
      <c r="E46" s="598"/>
      <c r="F46" s="598"/>
      <c r="G46" s="597"/>
      <c r="H46" s="597"/>
      <c r="I46" s="595"/>
      <c r="J46" s="595"/>
      <c r="K46" s="595"/>
      <c r="L46" s="595"/>
      <c r="M46" s="596"/>
      <c r="N46" s="595"/>
      <c r="O46" s="595"/>
      <c r="P46" s="595"/>
      <c r="Q46" s="595"/>
      <c r="R46" s="595"/>
      <c r="S46" s="594"/>
    </row>
    <row r="47" spans="1:19" s="585" customFormat="1" ht="21" customHeight="1" thickBot="1">
      <c r="A47" s="593"/>
      <c r="B47" s="592"/>
      <c r="C47" s="592" t="s">
        <v>3997</v>
      </c>
      <c r="D47" s="591"/>
      <c r="E47" s="590"/>
      <c r="F47" s="590"/>
      <c r="G47" s="589"/>
      <c r="H47" s="589"/>
      <c r="I47" s="587"/>
      <c r="J47" s="587"/>
      <c r="K47" s="587"/>
      <c r="L47" s="587"/>
      <c r="M47" s="588"/>
      <c r="N47" s="587"/>
      <c r="O47" s="587"/>
      <c r="P47" s="587"/>
      <c r="Q47" s="587"/>
      <c r="R47" s="587"/>
      <c r="S47" s="586"/>
    </row>
    <row r="48" ht="24.75" customHeight="1">
      <c r="A48" s="584" t="s">
        <v>3996</v>
      </c>
    </row>
  </sheetData>
  <sheetProtection password="ED99" sheet="1"/>
  <mergeCells count="25">
    <mergeCell ref="A31:C31"/>
    <mergeCell ref="A32:C32"/>
    <mergeCell ref="A33:C33"/>
    <mergeCell ref="A35:C35"/>
    <mergeCell ref="A41:C41"/>
    <mergeCell ref="A44:C44"/>
    <mergeCell ref="B19:C19"/>
    <mergeCell ref="B20:C20"/>
    <mergeCell ref="B23:C23"/>
    <mergeCell ref="B25:C25"/>
    <mergeCell ref="B26:B29"/>
    <mergeCell ref="A30:C30"/>
    <mergeCell ref="A12:A13"/>
    <mergeCell ref="B12:C12"/>
    <mergeCell ref="B13:C13"/>
    <mergeCell ref="A14:C14"/>
    <mergeCell ref="A15:A18"/>
    <mergeCell ref="B15:C15"/>
    <mergeCell ref="B18:C18"/>
    <mergeCell ref="A4:C4"/>
    <mergeCell ref="B5:C5"/>
    <mergeCell ref="B8:C8"/>
    <mergeCell ref="A9:C9"/>
    <mergeCell ref="B10:C10"/>
    <mergeCell ref="A11:C11"/>
  </mergeCells>
  <printOptions/>
  <pageMargins left="0.984251968503937" right="0.5511811023622047" top="0.5905511811023623" bottom="0.1968503937007874" header="0.11811023622047245" footer="0.2755905511811024"/>
  <pageSetup fitToHeight="1" fitToWidth="1" horizontalDpi="600" verticalDpi="600" orientation="landscape" paperSize="9" scale="52" r:id="rId1"/>
  <headerFooter alignWithMargins="0">
    <oddHeader>&amp;L別記様式&amp;C&amp;14
&amp;20経営計画</oddHeader>
  </headerFooter>
  <rowBreaks count="1" manualBreakCount="1">
    <brk id="4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007167</dc:creator>
  <cp:keywords/>
  <dc:description/>
  <cp:lastModifiedBy>008557</cp:lastModifiedBy>
  <cp:lastPrinted>2009-04-27T00:16:19Z</cp:lastPrinted>
  <dcterms:created xsi:type="dcterms:W3CDTF">2008-04-22T05:52:09Z</dcterms:created>
  <dcterms:modified xsi:type="dcterms:W3CDTF">2009-04-28T05:06:40Z</dcterms:modified>
  <cp:category/>
  <cp:version/>
  <cp:contentType/>
  <cp:contentStatus/>
</cp:coreProperties>
</file>