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総務部\財政課\34_決算統計\30_公営企業会計決算統計\公営企業等決算統計\公営企業一般\H30\24【総務省・依頼】公営企業に係る経営比較分析表（平成29年度決算）の分析等について\02部局からの回答→国への提出\土木部\"/>
    </mc:Choice>
  </mc:AlternateContent>
  <workbookProtection workbookAlgorithmName="SHA-512" workbookHashValue="FIVyKfu59WEMm5Qnw5WghjKRhXzP/fQXGSNBAV4i7by9Yb3ouFhdDhilHDKhVhNHUGEfgpo+v9fTWL/QBLPStg==" workbookSaltValue="YhIL4jmByWogKFiyYGRXq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<sst xmlns="http://schemas.openxmlformats.org/spreadsheetml/2006/main" count="240" uniqueCount="126">
  <si>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</si>
  <si>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</si>
  <si>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</si>
  <si>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</si>
  <si>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</si>
  <si>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</si>
  <si>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</si>
  <si>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</si>
  <si>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</si>
  <si>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</si>
  <si>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</si>
  <si>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</si>
  <si>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</si>
  <si>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</si>
  <si>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</si>
  <si>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</si>
  <si>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</si>
  <si>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</si>
  <si>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</si>
  <si>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</si>
  <si>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</si>
  <si>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</si>
  <si>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</si>
  <si>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</si>
  <si>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</si>
  <si>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</si>
  <si>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</si>
  <si>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</si>
  <si>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</si>
  <si>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</si>
  <si>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</si>
  <si>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</si>
  <si>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</si>
  <si>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</si>
  <si>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</si>
  <si>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</si>
  <si>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</si>
  <si>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</si>
  <si>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</si>
  <si>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</si>
  <si>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</si>
  <si>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</si>
  <si>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</si>
  <si>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</si>
  <si>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</si>
  <si>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</si>
  <si>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</si>
  <si>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</si>
  <si>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</si>
  <si>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</si>
  <si>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</si>
  <si>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</si>
  <si>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</si>
  <si>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</si>
  <si>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</si>
  <si>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</si>
  <si>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</si>
  <si>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</si>
  <si>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</si>
  <si>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</si>
  <si>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</si>
  <si>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</si>
  <si>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</si>
  <si>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</si>
  <si>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</si>
  <si>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</si>
  <si>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</si>
  <si>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</si>
  <si>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</si>
  <si>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</si>
  <si>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</si>
  <si>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</si>
  <si>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</si>
  <si>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</si>
  <si>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</si>
  <si>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</si>
  <si>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</si>
  <si>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</si>
  <si>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</si>
  <si>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</si>
  <si>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</si>
  <si>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</si>
  <si>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</si>
  <si>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</si>
  <si>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</si>
  <si>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</si>
  <si>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</si>
  <si>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</si>
  <si>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</si>
  <si>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</si>
  <si>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</si>
  <si>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</si>
  <si>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</si>
  <si>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</si>
  <si>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</si>
  <si>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</si>
  <si>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</si>
  <si>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</si>
  <si>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</si>
  <si>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</si>
  <si>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</si>
  <si>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</si>
  <si>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</si>
  <si>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</si>
  <si>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</si>
  <si>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</si>
  <si>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</si>
  <si>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</si>
  <si>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</si>
  <si>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</si>
  <si>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</si>
  <si>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</si>
  <si>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</si>
  <si>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</si>
  <si>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</si>
  <si>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</si>
  <si>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</si>
  <si>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</si>
  <si>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</si>
  <si>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</si>
  <si>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</si>
  <si>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</si>
  <si>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</si>
  <si>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収益性、健全性は改善傾向を示しており、今後も水洗化率の向上による流入水量の増加、施設利用率の向上を図るとともに、効率的な汚水処理の実施により収益性、健全性の向上に取り組む。
また、計画的に施設等の更新・改修を進め、適切な投資による健全性・安全性を確保しながら老朽化対策に取り組む。
※１②・③、２①・②については、非法適用企業であるため非算定項目。</t>
  </si>
  <si>
    <t>管渠改善率について、管渠の大幅な更新改良時期は未到来であるが、供用開始から36年経過しており、長寿命化計画に基づき計画的に更新等を進める。</t>
    <phoneticPr fontId="4"/>
  </si>
  <si>
    <t>総収益には地方債償還額に対する交付税措置額（基準内繰入金）及び借換債収入が含まれていないため、収益的収支比率は100％を下回りH29年度収益的収支比率は77.27％となっている。
企業債残高対事業規模比率は、地方債現在高の減小により類似団体平均値と比較して大幅に低い水準にある。
　H25年度 38.15％→H29年度 28.59 ％
汚水処理原価は、汚水処理費の増加はあったものの年間有収水量の増加により、H29年度は類似団体平均値との差は-0.37円となっている。
施設利用率は流入水量の増加に伴いH23年以降徐々に伸び、H29年度は類似団体との利用率の差は+9.20％となっている。
水洗化率はH29年度はH25年度から2.08%増加し、類似団体平均との差は-1.36％となっている。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</si>
</sst>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FF-40C0-BCEB-883D828AC4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c:ext xmlns:c16="http://schemas.microsoft.com/office/drawing/2014/chart" uri="{C3380CC4-5D6E-409C-BE32-E72D297353CC}">
              <c16:uniqueId val="{00000001-01FF-40C0-BCEB-883D828AC4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71.94</c:v>
                </c:pt>
                <c:pt idx="1">
                  <c:v>71.44</c:v>
                </c:pt>
                <c:pt idx="2">
                  <c:v>73.180000000000007</c:v>
                </c:pt>
                <c:pt idx="3">
                  <c:v>74.260000000000005</c:v>
                </c:pt>
                <c:pt idx="4">
                  <c:v>74.53</c:v>
                </c:pt>
              </c:numCache>
            </c:numRef>
          </c:val>
          <c:extLst>
            <c:ext xmlns:c16="http://schemas.microsoft.com/office/drawing/2014/chart" uri="{C3380CC4-5D6E-409C-BE32-E72D297353CC}">
              <c16:uniqueId val="{00000000-FC63-4A73-8D61-DE9D127D7B6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c:ext xmlns:c16="http://schemas.microsoft.com/office/drawing/2014/chart" uri="{C3380CC4-5D6E-409C-BE32-E72D297353CC}">
              <c16:uniqueId val="{00000001-FC63-4A73-8D61-DE9D127D7B6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89.2</c:v>
                </c:pt>
                <c:pt idx="1">
                  <c:v>89.81</c:v>
                </c:pt>
                <c:pt idx="2">
                  <c:v>90.35</c:v>
                </c:pt>
                <c:pt idx="3">
                  <c:v>90.83</c:v>
                </c:pt>
                <c:pt idx="4">
                  <c:v>91.28</c:v>
                </c:pt>
              </c:numCache>
            </c:numRef>
          </c:val>
          <c:extLst>
            <c:ext xmlns:c16="http://schemas.microsoft.com/office/drawing/2014/chart" uri="{C3380CC4-5D6E-409C-BE32-E72D297353CC}">
              <c16:uniqueId val="{00000000-9DC8-41C3-845B-395A8602D01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c:ext xmlns:c16="http://schemas.microsoft.com/office/drawing/2014/chart" uri="{C3380CC4-5D6E-409C-BE32-E72D297353CC}">
              <c16:uniqueId val="{00000001-9DC8-41C3-845B-395A8602D01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78.83</c:v>
                </c:pt>
                <c:pt idx="1">
                  <c:v>81.2</c:v>
                </c:pt>
                <c:pt idx="2">
                  <c:v>83.79</c:v>
                </c:pt>
                <c:pt idx="3">
                  <c:v>77.75</c:v>
                </c:pt>
                <c:pt idx="4">
                  <c:v>77.27</c:v>
                </c:pt>
              </c:numCache>
            </c:numRef>
          </c:val>
          <c:extLst>
            <c:ext xmlns:c16="http://schemas.microsoft.com/office/drawing/2014/chart" uri="{C3380CC4-5D6E-409C-BE32-E72D297353CC}">
              <c16:uniqueId val="{00000000-7009-45AF-B4F0-28F2B9FA63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09-45AF-B4F0-28F2B9FA63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87-4AF0-B96D-ED66B473D6A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87-4AF0-B96D-ED66B473D6A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CD-43CA-B3B8-7AF628F2AC4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CD-43CA-B3B8-7AF628F2AC4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D3-4FCD-B4F0-2CE32DA5050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D3-4FCD-B4F0-2CE32DA5050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F0-4DFF-92A7-D178C7220BA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F0-4DFF-92A7-D178C7220BA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167.31</c:v>
                </c:pt>
                <c:pt idx="1">
                  <c:v>154.18</c:v>
                </c:pt>
                <c:pt idx="2">
                  <c:v>113.48</c:v>
                </c:pt>
                <c:pt idx="3">
                  <c:v>106.2</c:v>
                </c:pt>
                <c:pt idx="4">
                  <c:v>96.59</c:v>
                </c:pt>
              </c:numCache>
            </c:numRef>
          </c:val>
          <c:extLst>
            <c:ext xmlns:c16="http://schemas.microsoft.com/office/drawing/2014/chart" uri="{C3380CC4-5D6E-409C-BE32-E72D297353CC}">
              <c16:uniqueId val="{00000000-568B-43B8-A234-362C3BE76B4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c:ext xmlns:c16="http://schemas.microsoft.com/office/drawing/2014/chart" uri="{C3380CC4-5D6E-409C-BE32-E72D297353CC}">
              <c16:uniqueId val="{00000001-568B-43B8-A234-362C3BE76B4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E6-4119-9271-ACE0955660E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CE6-4119-9271-ACE0955660E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73.53</c:v>
                </c:pt>
                <c:pt idx="1">
                  <c:v>70.64</c:v>
                </c:pt>
                <c:pt idx="2">
                  <c:v>64.12</c:v>
                </c:pt>
                <c:pt idx="3">
                  <c:v>52.54</c:v>
                </c:pt>
                <c:pt idx="4">
                  <c:v>56.28</c:v>
                </c:pt>
              </c:numCache>
            </c:numRef>
          </c:val>
          <c:extLst>
            <c:ext xmlns:c16="http://schemas.microsoft.com/office/drawing/2014/chart" uri="{C3380CC4-5D6E-409C-BE32-E72D297353CC}">
              <c16:uniqueId val="{00000000-46FF-4913-834A-C911C32D245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c:ext xmlns:c16="http://schemas.microsoft.com/office/drawing/2014/chart" uri="{C3380CC4-5D6E-409C-BE32-E72D297353CC}">
              <c16:uniqueId val="{00000001-46FF-4913-834A-C911C32D245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Q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流域下水道</v>
      </c>
      <c r="Q8" s="71"/>
      <c r="R8" s="71"/>
      <c r="S8" s="71"/>
      <c r="T8" s="71"/>
      <c r="U8" s="71"/>
      <c r="V8" s="71"/>
      <c r="W8" s="71" t="str">
        <f>データ!L6</f>
        <v>E1</v>
      </c>
      <c r="X8" s="71"/>
      <c r="Y8" s="71"/>
      <c r="Z8" s="71"/>
      <c r="AA8" s="71"/>
      <c r="AB8" s="71"/>
      <c r="AC8" s="71"/>
      <c r="AD8" s="72" t="str">
        <f>データ!$M$6</f>
        <v>非設置</v>
      </c>
      <c r="AE8" s="72"/>
      <c r="AF8" s="72"/>
      <c r="AG8" s="72"/>
      <c r="AH8" s="72"/>
      <c r="AI8" s="72"/>
      <c r="AJ8" s="72"/>
      <c r="AK8" s="3"/>
      <c r="AL8" s="66">
        <f>データ!S6</f>
        <v>691225</v>
      </c>
      <c r="AM8" s="66"/>
      <c r="AN8" s="66"/>
      <c r="AO8" s="66"/>
      <c r="AP8" s="66"/>
      <c r="AQ8" s="66"/>
      <c r="AR8" s="66"/>
      <c r="AS8" s="66"/>
      <c r="AT8" s="65">
        <f>データ!T6</f>
        <v>6708.26</v>
      </c>
      <c r="AU8" s="65"/>
      <c r="AV8" s="65"/>
      <c r="AW8" s="65"/>
      <c r="AX8" s="65"/>
      <c r="AY8" s="65"/>
      <c r="AZ8" s="65"/>
      <c r="BA8" s="65"/>
      <c r="BB8" s="65">
        <f>データ!U6</f>
        <v>103.04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62.84</v>
      </c>
      <c r="Q10" s="65"/>
      <c r="R10" s="65"/>
      <c r="S10" s="65"/>
      <c r="T10" s="65"/>
      <c r="U10" s="65"/>
      <c r="V10" s="65"/>
      <c r="W10" s="65">
        <f>データ!Q6</f>
        <v>100</v>
      </c>
      <c r="X10" s="65"/>
      <c r="Y10" s="65"/>
      <c r="Z10" s="65"/>
      <c r="AA10" s="65"/>
      <c r="AB10" s="65"/>
      <c r="AC10" s="65"/>
      <c r="AD10" s="66">
        <f>データ!R6</f>
        <v>0</v>
      </c>
      <c r="AE10" s="66"/>
      <c r="AF10" s="66"/>
      <c r="AG10" s="66"/>
      <c r="AH10" s="66"/>
      <c r="AI10" s="66"/>
      <c r="AJ10" s="66"/>
      <c r="AK10" s="2"/>
      <c r="AL10" s="66">
        <f>データ!V6</f>
        <v>262267</v>
      </c>
      <c r="AM10" s="66"/>
      <c r="AN10" s="66"/>
      <c r="AO10" s="66"/>
      <c r="AP10" s="66"/>
      <c r="AQ10" s="66"/>
      <c r="AR10" s="66"/>
      <c r="AS10" s="66"/>
      <c r="AT10" s="65">
        <f>データ!W6</f>
        <v>79.89</v>
      </c>
      <c r="AU10" s="65"/>
      <c r="AV10" s="65"/>
      <c r="AW10" s="65"/>
      <c r="AX10" s="65"/>
      <c r="AY10" s="65"/>
      <c r="AZ10" s="65"/>
      <c r="BA10" s="65"/>
      <c r="BB10" s="65">
        <f>データ!X6</f>
        <v>3282.85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56</v>
      </c>
      <c r="O86" s="25" t="str">
        <f>データ!EO6</f>
        <v>【0.17】</v>
      </c>
    </row>
  </sheetData>
  <sheetProtection algorithmName="SHA-512" hashValue="shQWTVptBof5WAugEawCl+Inu3G/3vL6p/09B3SXzWGVMBkYdc0F2SjajCcLNSRdG/0pRjiUYi7Z2XgnU0CJ2w==" saltValue="DDfQunkhNXQeRTO+CEJBo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320005</v>
      </c>
      <c r="D6" s="32">
        <f t="shared" si="3"/>
        <v>47</v>
      </c>
      <c r="E6" s="32">
        <f t="shared" si="3"/>
        <v>17</v>
      </c>
      <c r="F6" s="32">
        <f t="shared" si="3"/>
        <v>3</v>
      </c>
      <c r="G6" s="32">
        <f t="shared" si="3"/>
        <v>0</v>
      </c>
      <c r="H6" s="32" t="str">
        <f t="shared" si="3"/>
        <v>島根県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62.84</v>
      </c>
      <c r="Q6" s="33">
        <f t="shared" si="3"/>
        <v>100</v>
      </c>
      <c r="R6" s="33">
        <f t="shared" si="3"/>
        <v>0</v>
      </c>
      <c r="S6" s="33">
        <f t="shared" si="3"/>
        <v>691225</v>
      </c>
      <c r="T6" s="33">
        <f t="shared" si="3"/>
        <v>6708.26</v>
      </c>
      <c r="U6" s="33">
        <f t="shared" si="3"/>
        <v>103.04</v>
      </c>
      <c r="V6" s="33">
        <f t="shared" si="3"/>
        <v>262267</v>
      </c>
      <c r="W6" s="33">
        <f t="shared" si="3"/>
        <v>79.89</v>
      </c>
      <c r="X6" s="33">
        <f t="shared" si="3"/>
        <v>3282.85</v>
      </c>
      <c r="Y6" s="34">
        <f>IF(Y7="",NA(),Y7)</f>
        <v>78.83</v>
      </c>
      <c r="Z6" s="34">
        <f t="shared" ref="Z6:AH6" si="4">IF(Z7="",NA(),Z7)</f>
        <v>81.2</v>
      </c>
      <c r="AA6" s="34">
        <f t="shared" si="4"/>
        <v>83.79</v>
      </c>
      <c r="AB6" s="34">
        <f t="shared" si="4"/>
        <v>77.75</v>
      </c>
      <c r="AC6" s="34">
        <f t="shared" si="4"/>
        <v>77.27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167.31</v>
      </c>
      <c r="BG6" s="34">
        <f t="shared" ref="BG6:BO6" si="7">IF(BG7="",NA(),BG7)</f>
        <v>154.18</v>
      </c>
      <c r="BH6" s="34">
        <f t="shared" si="7"/>
        <v>113.48</v>
      </c>
      <c r="BI6" s="34">
        <f t="shared" si="7"/>
        <v>106.2</v>
      </c>
      <c r="BJ6" s="34">
        <f t="shared" si="7"/>
        <v>96.59</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73.53</v>
      </c>
      <c r="CC6" s="34">
        <f t="shared" ref="CC6:CK6" si="9">IF(CC7="",NA(),CC7)</f>
        <v>70.64</v>
      </c>
      <c r="CD6" s="34">
        <f t="shared" si="9"/>
        <v>64.12</v>
      </c>
      <c r="CE6" s="34">
        <f t="shared" si="9"/>
        <v>52.54</v>
      </c>
      <c r="CF6" s="34">
        <f t="shared" si="9"/>
        <v>56.28</v>
      </c>
      <c r="CG6" s="34">
        <f t="shared" si="9"/>
        <v>61.27</v>
      </c>
      <c r="CH6" s="34">
        <f t="shared" si="9"/>
        <v>66.680000000000007</v>
      </c>
      <c r="CI6" s="34">
        <f t="shared" si="9"/>
        <v>60.18</v>
      </c>
      <c r="CJ6" s="34">
        <f t="shared" si="9"/>
        <v>58.19</v>
      </c>
      <c r="CK6" s="34">
        <f t="shared" si="9"/>
        <v>56.65</v>
      </c>
      <c r="CL6" s="33" t="str">
        <f>IF(CL7="","",IF(CL7="-","【-】","【"&amp;SUBSTITUTE(TEXT(CL7,"#,##0.00"),"-","△")&amp;"】"))</f>
        <v>【57.73】</v>
      </c>
      <c r="CM6" s="34">
        <f>IF(CM7="",NA(),CM7)</f>
        <v>71.94</v>
      </c>
      <c r="CN6" s="34">
        <f t="shared" ref="CN6:CV6" si="10">IF(CN7="",NA(),CN7)</f>
        <v>71.44</v>
      </c>
      <c r="CO6" s="34">
        <f t="shared" si="10"/>
        <v>73.180000000000007</v>
      </c>
      <c r="CP6" s="34">
        <f t="shared" si="10"/>
        <v>74.260000000000005</v>
      </c>
      <c r="CQ6" s="34">
        <f t="shared" si="10"/>
        <v>74.53</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89.2</v>
      </c>
      <c r="CY6" s="34">
        <f t="shared" ref="CY6:DG6" si="11">IF(CY7="",NA(),CY7)</f>
        <v>89.81</v>
      </c>
      <c r="CZ6" s="34">
        <f t="shared" si="11"/>
        <v>90.35</v>
      </c>
      <c r="DA6" s="34">
        <f t="shared" si="11"/>
        <v>90.83</v>
      </c>
      <c r="DB6" s="34">
        <f t="shared" si="11"/>
        <v>91.28</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320005</v>
      </c>
      <c r="D7" s="36">
        <v>47</v>
      </c>
      <c r="E7" s="36">
        <v>17</v>
      </c>
      <c r="F7" s="36">
        <v>3</v>
      </c>
      <c r="G7" s="36">
        <v>0</v>
      </c>
      <c r="H7" s="36" t="s">
        <v>110</v>
      </c>
      <c r="I7" s="36" t="s">
        <v>111</v>
      </c>
      <c r="J7" s="36" t="s">
        <v>112</v>
      </c>
      <c r="K7" s="36" t="s">
        <v>113</v>
      </c>
      <c r="L7" s="36" t="s">
        <v>114</v>
      </c>
      <c r="M7" s="36" t="s">
        <v>115</v>
      </c>
      <c r="N7" s="37" t="s">
        <v>116</v>
      </c>
      <c r="O7" s="37" t="s">
        <v>117</v>
      </c>
      <c r="P7" s="37">
        <v>62.84</v>
      </c>
      <c r="Q7" s="37">
        <v>100</v>
      </c>
      <c r="R7" s="37">
        <v>0</v>
      </c>
      <c r="S7" s="37">
        <v>691225</v>
      </c>
      <c r="T7" s="37">
        <v>6708.26</v>
      </c>
      <c r="U7" s="37">
        <v>103.04</v>
      </c>
      <c r="V7" s="37">
        <v>262267</v>
      </c>
      <c r="W7" s="37">
        <v>79.89</v>
      </c>
      <c r="X7" s="37">
        <v>3282.85</v>
      </c>
      <c r="Y7" s="37">
        <v>78.83</v>
      </c>
      <c r="Z7" s="37">
        <v>81.2</v>
      </c>
      <c r="AA7" s="37">
        <v>83.79</v>
      </c>
      <c r="AB7" s="37">
        <v>77.75</v>
      </c>
      <c r="AC7" s="37">
        <v>77.27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167.31</v>
      </c>
      <c r="BG7" s="37">
        <v>154.18</v>
      </c>
      <c r="BH7" s="37">
        <v>113.48</v>
      </c>
      <c r="BI7" s="37">
        <v>106.2</v>
      </c>
      <c r="BJ7" s="37">
        <v>96.59</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73.53</v>
      </c>
      <c r="CC7" s="37">
        <v>70.64</v>
      </c>
      <c r="CD7" s="37">
        <v>64.12</v>
      </c>
      <c r="CE7" s="37">
        <v>52.54</v>
      </c>
      <c r="CF7" s="37">
        <v>56.28</v>
      </c>
      <c r="CG7" s="37">
        <v>61.27</v>
      </c>
      <c r="CH7" s="37">
        <v>66.680000000000007</v>
      </c>
      <c r="CI7" s="37">
        <v>60.18</v>
      </c>
      <c r="CJ7" s="37">
        <v>58.19</v>
      </c>
      <c r="CK7" s="37">
        <v>56.65</v>
      </c>
      <c r="CL7" s="37">
        <v>57.73</v>
      </c>
      <c r="CM7" s="37">
        <v>71.94</v>
      </c>
      <c r="CN7" s="37">
        <v>71.44</v>
      </c>
      <c r="CO7" s="37">
        <v>73.180000000000007</v>
      </c>
      <c r="CP7" s="37">
        <v>74.260000000000005</v>
      </c>
      <c r="CQ7" s="37">
        <v>74.53</v>
      </c>
      <c r="CR7" s="37">
        <v>65.430000000000007</v>
      </c>
      <c r="CS7" s="37">
        <v>64.930000000000007</v>
      </c>
      <c r="CT7" s="37">
        <v>66.02</v>
      </c>
      <c r="CU7" s="37">
        <v>65.900000000000006</v>
      </c>
      <c r="CV7" s="37">
        <v>65.33</v>
      </c>
      <c r="CW7" s="37">
        <v>65.209999999999994</v>
      </c>
      <c r="CX7" s="37">
        <v>89.2</v>
      </c>
      <c r="CY7" s="37">
        <v>89.81</v>
      </c>
      <c r="CZ7" s="37">
        <v>90.35</v>
      </c>
      <c r="DA7" s="37">
        <v>90.83</v>
      </c>
      <c r="DB7" s="37">
        <v>91.28</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2019-01-25T05:50:00Z</cp:lastPrinted>
  <dcterms:created xsi:type="dcterms:W3CDTF">2018-12-03T09:09:50Z</dcterms:created>
  <dcterms:modified xsi:type="dcterms:W3CDTF">2019-02-01T02:14:36Z</dcterms:modified>
  <cp:category/>
</cp:coreProperties>
</file>