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432" windowHeight="9564" activeTab="0"/>
  </bookViews>
  <sheets>
    <sheet name="2-6-10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<sst xmlns="http://schemas.openxmlformats.org/spreadsheetml/2006/main" count="226" uniqueCount="50">
  <si>
    <t>第２部　２－６　地方税等の収入状況</t>
  </si>
  <si>
    <t>（単位　％）</t>
  </si>
  <si>
    <t>比　　　　較</t>
  </si>
  <si>
    <t>区　　　　　　　分</t>
  </si>
  <si>
    <t>中　核　市</t>
  </si>
  <si>
    <t>都市</t>
  </si>
  <si>
    <t>町　　村</t>
  </si>
  <si>
    <t>計</t>
  </si>
  <si>
    <t>団体数</t>
  </si>
  <si>
    <t>構成比</t>
  </si>
  <si>
    <t>増減</t>
  </si>
  <si>
    <t>増減率</t>
  </si>
  <si>
    <t>市町村民税個人均等割</t>
  </si>
  <si>
    <t>　標準税率未満</t>
  </si>
  <si>
    <t>-</t>
  </si>
  <si>
    <t>　標準税率</t>
  </si>
  <si>
    <t>　標準税率を超えるもの</t>
  </si>
  <si>
    <t>　不均一課税</t>
  </si>
  <si>
    <t>市町村民税所得割</t>
  </si>
  <si>
    <t>市町村民税法人税割</t>
  </si>
  <si>
    <t>固定資産税</t>
  </si>
  <si>
    <t>　　　２　市町村民税法人均等割，同法人税割及び固定資産税において，特別区については都税として徴収されているので除いてある。</t>
  </si>
  <si>
    <t>　　　　　合計　　　　　</t>
  </si>
  <si>
    <t>　（うち不均一課税）</t>
  </si>
  <si>
    <t>法第312条第１項第９号の法人等</t>
  </si>
  <si>
    <t>法第312条第１項第１号の法人等</t>
  </si>
  <si>
    <t>法第312条第１項第２号の法人等</t>
  </si>
  <si>
    <t>法第312条第１項第３号の法人等</t>
  </si>
  <si>
    <t>法第312条第１項第４号の法人等</t>
  </si>
  <si>
    <t>法第312条第１項第５号の法人等</t>
  </si>
  <si>
    <t>法第312条第１項第６号の法人等</t>
  </si>
  <si>
    <t>法第312条第１項第７号の法人等</t>
  </si>
  <si>
    <t>法第312条第１項第８号の法人等</t>
  </si>
  <si>
    <t>政令指定都市</t>
  </si>
  <si>
    <t>-</t>
  </si>
  <si>
    <t>-</t>
  </si>
  <si>
    <t>　２－６－１０表　市町村民税等税率別団体数</t>
  </si>
  <si>
    <t>（注）１　市町村民税個人均等割及び同所得割において，特別区については23区を１として政令指定都市に計上している。</t>
  </si>
  <si>
    <t>-</t>
  </si>
  <si>
    <t>-</t>
  </si>
  <si>
    <t>-</t>
  </si>
  <si>
    <t>-</t>
  </si>
  <si>
    <t>-</t>
  </si>
  <si>
    <t>市町村民税法人均等割</t>
  </si>
  <si>
    <t>-</t>
  </si>
  <si>
    <t>-</t>
  </si>
  <si>
    <t>　標準税率を超えるもの</t>
  </si>
  <si>
    <t>施行時特例市</t>
  </si>
  <si>
    <t>平成28年４月１日現在</t>
  </si>
  <si>
    <t>平成29年４月１日現在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</si>
</sst>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#;\-#,###;\-;"/>
    <numFmt numFmtId="183" formatCode="#,###.0;\-#,###.0;\-;"/>
    <numFmt numFmtId="184" formatCode="#,###;&quot;△&quot;#,###;\-;"/>
    <numFmt numFmtId="185" formatCode="#,###.0;&quot;△&quot;#,###.0;\-;"/>
    <numFmt numFmtId="186" formatCode="#,##0.0;&quot;△ &quot;#,##0.0"/>
    <numFmt numFmtId="187" formatCode="#,##0.0;\-#,###.0;\-;"/>
    <numFmt numFmtId="188" formatCode="0.0_ "/>
    <numFmt numFmtId="189" formatCode="0;&quot;△ &quot;0"/>
    <numFmt numFmtId="190" formatCode="0.0;&quot;△ &quot;0.0"/>
    <numFmt numFmtId="191" formatCode="#,##0;&quot;△ &quot;#,##0"/>
    <numFmt numFmtId="192" formatCode="0.00_ "/>
    <numFmt numFmtId="193" formatCode="##,##0.0;&quot;△&quot;##,##0.0;\-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right"/>
      <protection/>
    </xf>
    <xf numFmtId="191" fontId="2" fillId="0" borderId="1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Fill="1" applyBorder="1" applyAlignment="1" applyProtection="1">
      <alignment horizontal="right"/>
      <protection/>
    </xf>
    <xf numFmtId="190" fontId="2" fillId="0" borderId="0" xfId="0" applyNumberFormat="1" applyFont="1" applyAlignment="1">
      <alignment horizontal="center" vertical="center"/>
    </xf>
    <xf numFmtId="191" fontId="2" fillId="0" borderId="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1" fontId="2" fillId="0" borderId="12" xfId="0" applyNumberFormat="1" applyFont="1" applyFill="1" applyBorder="1" applyAlignment="1" applyProtection="1">
      <alignment/>
      <protection/>
    </xf>
    <xf numFmtId="190" fontId="2" fillId="0" borderId="13" xfId="0" applyNumberFormat="1" applyFont="1" applyFill="1" applyBorder="1" applyAlignment="1" applyProtection="1">
      <alignment/>
      <protection/>
    </xf>
    <xf numFmtId="191" fontId="2" fillId="0" borderId="13" xfId="0" applyNumberFormat="1" applyFont="1" applyFill="1" applyBorder="1" applyAlignment="1" applyProtection="1">
      <alignment/>
      <protection/>
    </xf>
    <xf numFmtId="190" fontId="2" fillId="0" borderId="14" xfId="0" applyNumberFormat="1" applyFont="1" applyFill="1" applyBorder="1" applyAlignment="1" applyProtection="1">
      <alignment/>
      <protection/>
    </xf>
    <xf numFmtId="19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178" fontId="2" fillId="0" borderId="15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49" fontId="2" fillId="0" borderId="17" xfId="0" applyNumberFormat="1" applyFont="1" applyFill="1" applyBorder="1" applyAlignment="1">
      <alignment horizontal="centerContinuous" vertical="center"/>
    </xf>
    <xf numFmtId="178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5" fontId="2" fillId="0" borderId="10" xfId="0" applyNumberFormat="1" applyFont="1" applyFill="1" applyBorder="1" applyAlignment="1" applyProtection="1">
      <alignment horizontal="right"/>
      <protection/>
    </xf>
    <xf numFmtId="185" fontId="2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right"/>
      <protection/>
    </xf>
    <xf numFmtId="184" fontId="2" fillId="0" borderId="10" xfId="0" applyNumberFormat="1" applyFont="1" applyFill="1" applyBorder="1" applyAlignment="1" applyProtection="1">
      <alignment horizontal="right"/>
      <protection/>
    </xf>
    <xf numFmtId="184" fontId="2" fillId="0" borderId="20" xfId="0" applyNumberFormat="1" applyFont="1" applyFill="1" applyBorder="1" applyAlignment="1" applyProtection="1">
      <alignment horizontal="right"/>
      <protection/>
    </xf>
    <xf numFmtId="186" fontId="2" fillId="0" borderId="11" xfId="0" applyNumberFormat="1" applyFont="1" applyFill="1" applyBorder="1" applyAlignment="1" applyProtection="1">
      <alignment horizontal="right"/>
      <protection/>
    </xf>
    <xf numFmtId="184" fontId="2" fillId="0" borderId="18" xfId="0" applyNumberFormat="1" applyFont="1" applyFill="1" applyBorder="1" applyAlignment="1" applyProtection="1">
      <alignment horizontal="right"/>
      <protection/>
    </xf>
    <xf numFmtId="193" fontId="2" fillId="0" borderId="11" xfId="0" applyNumberFormat="1" applyFont="1" applyFill="1" applyBorder="1" applyAlignment="1" applyProtection="1">
      <alignment horizontal="right"/>
      <protection/>
    </xf>
    <xf numFmtId="193" fontId="2" fillId="0" borderId="19" xfId="0" applyNumberFormat="1" applyFont="1" applyFill="1" applyBorder="1" applyAlignment="1" applyProtection="1">
      <alignment horizontal="right"/>
      <protection/>
    </xf>
    <xf numFmtId="193" fontId="2" fillId="0" borderId="0" xfId="0" applyNumberFormat="1" applyFont="1" applyFill="1" applyBorder="1" applyAlignment="1" applyProtection="1">
      <alignment horizontal="right"/>
      <protection/>
    </xf>
    <xf numFmtId="193" fontId="2" fillId="0" borderId="20" xfId="0" applyNumberFormat="1" applyFont="1" applyFill="1" applyBorder="1" applyAlignment="1" applyProtection="1">
      <alignment horizontal="right"/>
      <protection/>
    </xf>
    <xf numFmtId="191" fontId="2" fillId="0" borderId="11" xfId="0" applyNumberFormat="1" applyFont="1" applyFill="1" applyBorder="1" applyAlignment="1" applyProtection="1">
      <alignment horizontal="right"/>
      <protection/>
    </xf>
    <xf numFmtId="191" fontId="2" fillId="0" borderId="20" xfId="0" applyNumberFormat="1" applyFont="1" applyFill="1" applyBorder="1" applyAlignment="1" applyProtection="1">
      <alignment horizontal="right"/>
      <protection/>
    </xf>
    <xf numFmtId="190" fontId="2" fillId="0" borderId="2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6" sqref="R26"/>
    </sheetView>
  </sheetViews>
  <sheetFormatPr defaultColWidth="9.00390625" defaultRowHeight="13.5"/>
  <cols>
    <col min="1" max="1" width="19.875" style="1" customWidth="1"/>
    <col min="2" max="2" width="13.875" style="1" customWidth="1"/>
    <col min="3" max="3" width="10.50390625" style="1" customWidth="1"/>
    <col min="4" max="4" width="8.50390625" style="1" customWidth="1"/>
    <col min="5" max="5" width="8.50390625" style="1" bestFit="1" customWidth="1"/>
    <col min="6" max="9" width="11.25390625" style="1" customWidth="1"/>
    <col min="10" max="10" width="11.25390625" style="2" customWidth="1"/>
    <col min="11" max="13" width="11.25390625" style="1" customWidth="1"/>
    <col min="14" max="17" width="11.25390625" style="19" customWidth="1"/>
    <col min="18" max="18" width="8.375" style="1" customWidth="1"/>
    <col min="19" max="19" width="11.25390625" style="1" customWidth="1"/>
    <col min="20" max="16384" width="9.00390625" style="1" customWidth="1"/>
  </cols>
  <sheetData>
    <row r="1" spans="1:20" ht="10.5">
      <c r="A1" s="21" t="s">
        <v>0</v>
      </c>
      <c r="B1" s="19"/>
      <c r="C1" s="19"/>
      <c r="D1" s="19"/>
      <c r="E1" s="19"/>
      <c r="F1" s="19"/>
      <c r="G1" s="19"/>
      <c r="H1" s="19"/>
      <c r="I1" s="19"/>
      <c r="J1" s="22"/>
      <c r="K1" s="19"/>
      <c r="L1" s="19"/>
      <c r="M1" s="19"/>
      <c r="R1" s="19"/>
      <c r="S1" s="19"/>
      <c r="T1" s="19"/>
    </row>
    <row r="2" spans="1:20" ht="10.5">
      <c r="A2" s="23" t="s">
        <v>36</v>
      </c>
      <c r="B2" s="19"/>
      <c r="C2" s="19"/>
      <c r="D2" s="19"/>
      <c r="E2" s="19"/>
      <c r="F2" s="19"/>
      <c r="G2" s="19"/>
      <c r="H2" s="19"/>
      <c r="I2" s="19"/>
      <c r="J2" s="22"/>
      <c r="K2" s="19"/>
      <c r="L2" s="19"/>
      <c r="M2" s="19"/>
      <c r="R2" s="19"/>
      <c r="S2" s="24" t="s">
        <v>1</v>
      </c>
      <c r="T2" s="19"/>
    </row>
    <row r="3" spans="1:20" ht="10.5">
      <c r="A3" s="25"/>
      <c r="B3" s="26"/>
      <c r="C3" s="27"/>
      <c r="D3" s="28" t="s">
        <v>49</v>
      </c>
      <c r="E3" s="28"/>
      <c r="F3" s="28"/>
      <c r="G3" s="28"/>
      <c r="H3" s="28"/>
      <c r="I3" s="28"/>
      <c r="J3" s="29"/>
      <c r="K3" s="28"/>
      <c r="L3" s="28"/>
      <c r="M3" s="28"/>
      <c r="N3" s="28"/>
      <c r="O3" s="30"/>
      <c r="P3" s="37" t="s">
        <v>48</v>
      </c>
      <c r="Q3" s="30"/>
      <c r="R3" s="31" t="s">
        <v>2</v>
      </c>
      <c r="S3" s="32"/>
      <c r="T3" s="19"/>
    </row>
    <row r="4" spans="1:20" ht="10.5">
      <c r="A4" s="33" t="s">
        <v>3</v>
      </c>
      <c r="B4" s="34"/>
      <c r="C4" s="35"/>
      <c r="D4" s="28" t="s">
        <v>33</v>
      </c>
      <c r="E4" s="36"/>
      <c r="F4" s="37" t="s">
        <v>4</v>
      </c>
      <c r="G4" s="36"/>
      <c r="H4" s="37" t="s">
        <v>47</v>
      </c>
      <c r="I4" s="36"/>
      <c r="J4" s="38" t="s">
        <v>5</v>
      </c>
      <c r="K4" s="39"/>
      <c r="L4" s="37" t="s">
        <v>6</v>
      </c>
      <c r="M4" s="36"/>
      <c r="N4" s="37" t="s">
        <v>7</v>
      </c>
      <c r="O4" s="36"/>
      <c r="P4" s="40"/>
      <c r="Q4" s="41"/>
      <c r="R4" s="40"/>
      <c r="S4" s="41"/>
      <c r="T4" s="19"/>
    </row>
    <row r="5" spans="1:20" ht="10.5">
      <c r="A5" s="40"/>
      <c r="B5" s="42"/>
      <c r="C5" s="41"/>
      <c r="D5" s="43" t="s">
        <v>8</v>
      </c>
      <c r="E5" s="43" t="s">
        <v>9</v>
      </c>
      <c r="F5" s="43" t="s">
        <v>8</v>
      </c>
      <c r="G5" s="43" t="s">
        <v>9</v>
      </c>
      <c r="H5" s="43" t="s">
        <v>8</v>
      </c>
      <c r="I5" s="43" t="s">
        <v>9</v>
      </c>
      <c r="J5" s="44" t="s">
        <v>8</v>
      </c>
      <c r="K5" s="43" t="s">
        <v>9</v>
      </c>
      <c r="L5" s="43" t="s">
        <v>8</v>
      </c>
      <c r="M5" s="43" t="s">
        <v>9</v>
      </c>
      <c r="N5" s="43" t="s">
        <v>8</v>
      </c>
      <c r="O5" s="43" t="s">
        <v>9</v>
      </c>
      <c r="P5" s="43" t="s">
        <v>8</v>
      </c>
      <c r="Q5" s="43" t="s">
        <v>9</v>
      </c>
      <c r="R5" s="43" t="s">
        <v>10</v>
      </c>
      <c r="S5" s="43" t="s">
        <v>11</v>
      </c>
      <c r="T5" s="19"/>
    </row>
    <row r="6" spans="1:20" ht="10.5">
      <c r="A6" s="8" t="s">
        <v>12</v>
      </c>
      <c r="B6" s="9"/>
      <c r="C6" s="10"/>
      <c r="D6" s="11"/>
      <c r="E6" s="12"/>
      <c r="F6" s="13"/>
      <c r="G6" s="12"/>
      <c r="H6" s="13"/>
      <c r="I6" s="12"/>
      <c r="J6" s="13"/>
      <c r="K6" s="12"/>
      <c r="L6" s="13"/>
      <c r="M6" s="12"/>
      <c r="N6" s="13"/>
      <c r="O6" s="12"/>
      <c r="P6" s="13"/>
      <c r="Q6" s="12"/>
      <c r="R6" s="13"/>
      <c r="S6" s="14"/>
      <c r="T6" s="19"/>
    </row>
    <row r="7" spans="1:20" ht="10.5">
      <c r="A7" s="8" t="s">
        <v>13</v>
      </c>
      <c r="B7" s="9"/>
      <c r="C7" s="10"/>
      <c r="D7" s="3">
        <v>1</v>
      </c>
      <c r="E7" s="5">
        <f>ROUND((D7/$D$11)*100,1)</f>
        <v>4.8</v>
      </c>
      <c r="F7" s="3" t="s">
        <v>38</v>
      </c>
      <c r="G7" s="5" t="s">
        <v>14</v>
      </c>
      <c r="H7" s="3" t="s">
        <v>38</v>
      </c>
      <c r="I7" s="5" t="s">
        <v>14</v>
      </c>
      <c r="J7" s="3" t="s">
        <v>14</v>
      </c>
      <c r="K7" s="5" t="s">
        <v>14</v>
      </c>
      <c r="L7" s="3">
        <v>1</v>
      </c>
      <c r="M7" s="5">
        <f>L7/L11*100</f>
        <v>0.10787486515641855</v>
      </c>
      <c r="N7" s="3">
        <f>L7+D7</f>
        <v>2</v>
      </c>
      <c r="O7" s="5">
        <f>N7/$N$11*100</f>
        <v>0.11634671320535195</v>
      </c>
      <c r="P7" s="3">
        <v>1</v>
      </c>
      <c r="Q7" s="5">
        <v>0.058173356602675974</v>
      </c>
      <c r="R7" s="52">
        <f>N7-P7</f>
        <v>1</v>
      </c>
      <c r="S7" s="55">
        <f>R7/P7*100</f>
        <v>100</v>
      </c>
      <c r="T7" s="19"/>
    </row>
    <row r="8" spans="1:20" ht="10.5">
      <c r="A8" s="8" t="s">
        <v>15</v>
      </c>
      <c r="B8" s="16"/>
      <c r="C8" s="10"/>
      <c r="D8" s="3">
        <v>19</v>
      </c>
      <c r="E8" s="5">
        <f>ROUND((D8/$D$11)*100,1)</f>
        <v>90.5</v>
      </c>
      <c r="F8" s="3">
        <v>48</v>
      </c>
      <c r="G8" s="5">
        <v>100</v>
      </c>
      <c r="H8" s="3">
        <v>36</v>
      </c>
      <c r="I8" s="5">
        <v>100</v>
      </c>
      <c r="J8" s="3">
        <v>687</v>
      </c>
      <c r="K8" s="5">
        <f>ROUND((J8/$J$11)*100,1)</f>
        <v>100</v>
      </c>
      <c r="L8" s="3">
        <v>926</v>
      </c>
      <c r="M8" s="5">
        <f>L8/927*100</f>
        <v>99.89212513484358</v>
      </c>
      <c r="N8" s="3">
        <f>D8+F8+H8+J8+L8</f>
        <v>1716</v>
      </c>
      <c r="O8" s="5">
        <f>N8/$N$11*100</f>
        <v>99.82547993019197</v>
      </c>
      <c r="P8" s="3">
        <v>1716</v>
      </c>
      <c r="Q8" s="5">
        <v>99.82547993019197</v>
      </c>
      <c r="R8" s="52">
        <f>N8-P8</f>
        <v>0</v>
      </c>
      <c r="S8" s="15" t="s">
        <v>14</v>
      </c>
      <c r="T8" s="19"/>
    </row>
    <row r="9" spans="1:20" ht="10.5">
      <c r="A9" s="8" t="s">
        <v>46</v>
      </c>
      <c r="B9" s="16"/>
      <c r="C9" s="10"/>
      <c r="D9" s="3">
        <v>1</v>
      </c>
      <c r="E9" s="5">
        <f>ROUND((D9/$D$11)*100,1)</f>
        <v>4.8</v>
      </c>
      <c r="F9" s="3" t="s">
        <v>38</v>
      </c>
      <c r="G9" s="5" t="s">
        <v>14</v>
      </c>
      <c r="H9" s="3" t="s">
        <v>39</v>
      </c>
      <c r="I9" s="5" t="s">
        <v>14</v>
      </c>
      <c r="J9" s="3" t="s">
        <v>34</v>
      </c>
      <c r="K9" s="3" t="s">
        <v>34</v>
      </c>
      <c r="L9" s="3" t="s">
        <v>39</v>
      </c>
      <c r="M9" s="5" t="s">
        <v>14</v>
      </c>
      <c r="N9" s="18">
        <v>1</v>
      </c>
      <c r="O9" s="5">
        <f>N9/$N$11*100</f>
        <v>0.058173356602675974</v>
      </c>
      <c r="P9" s="3">
        <v>2</v>
      </c>
      <c r="Q9" s="5">
        <v>0.11634671320535195</v>
      </c>
      <c r="R9" s="52">
        <f>N9-P9</f>
        <v>-1</v>
      </c>
      <c r="S9" s="55">
        <f>R9/P9*100</f>
        <v>-50</v>
      </c>
      <c r="T9" s="19"/>
    </row>
    <row r="10" spans="1:20" ht="10.5">
      <c r="A10" s="8" t="s">
        <v>17</v>
      </c>
      <c r="B10" s="16"/>
      <c r="C10" s="10"/>
      <c r="D10" s="3" t="s">
        <v>38</v>
      </c>
      <c r="E10" s="5" t="s">
        <v>14</v>
      </c>
      <c r="F10" s="3" t="s">
        <v>34</v>
      </c>
      <c r="G10" s="5" t="s">
        <v>14</v>
      </c>
      <c r="H10" s="3" t="s">
        <v>39</v>
      </c>
      <c r="I10" s="5" t="s">
        <v>14</v>
      </c>
      <c r="J10" s="3" t="s">
        <v>34</v>
      </c>
      <c r="K10" s="5" t="s">
        <v>14</v>
      </c>
      <c r="L10" s="3" t="s">
        <v>39</v>
      </c>
      <c r="M10" s="5" t="s">
        <v>14</v>
      </c>
      <c r="N10" s="3" t="s">
        <v>14</v>
      </c>
      <c r="O10" s="5" t="s">
        <v>14</v>
      </c>
      <c r="P10" s="3" t="s">
        <v>14</v>
      </c>
      <c r="Q10" s="5" t="s">
        <v>14</v>
      </c>
      <c r="R10" s="5" t="s">
        <v>34</v>
      </c>
      <c r="S10" s="15" t="s">
        <v>14</v>
      </c>
      <c r="T10" s="19"/>
    </row>
    <row r="11" spans="1:20" ht="10.5">
      <c r="A11" s="8" t="s">
        <v>22</v>
      </c>
      <c r="B11" s="16"/>
      <c r="C11" s="10"/>
      <c r="D11" s="3">
        <v>21</v>
      </c>
      <c r="E11" s="5">
        <v>100</v>
      </c>
      <c r="F11" s="3">
        <v>48</v>
      </c>
      <c r="G11" s="5">
        <v>100</v>
      </c>
      <c r="H11" s="3">
        <v>36</v>
      </c>
      <c r="I11" s="5">
        <v>100</v>
      </c>
      <c r="J11" s="3">
        <v>687</v>
      </c>
      <c r="K11" s="5">
        <v>100</v>
      </c>
      <c r="L11" s="3">
        <v>927</v>
      </c>
      <c r="M11" s="5">
        <v>100</v>
      </c>
      <c r="N11" s="3">
        <f>D11+F11+H11+J11+L11</f>
        <v>1719</v>
      </c>
      <c r="O11" s="5">
        <v>100</v>
      </c>
      <c r="P11" s="3">
        <v>1719</v>
      </c>
      <c r="Q11" s="5">
        <v>100</v>
      </c>
      <c r="R11" s="52">
        <f>N11-P11</f>
        <v>0</v>
      </c>
      <c r="S11" s="15" t="s">
        <v>14</v>
      </c>
      <c r="T11" s="19"/>
    </row>
    <row r="12" spans="1:20" ht="10.5">
      <c r="A12" s="8" t="s">
        <v>18</v>
      </c>
      <c r="B12" s="16"/>
      <c r="C12" s="10"/>
      <c r="D12" s="3"/>
      <c r="E12" s="5"/>
      <c r="F12" s="3"/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52"/>
      <c r="S12" s="15"/>
      <c r="T12" s="19"/>
    </row>
    <row r="13" spans="1:20" ht="10.5">
      <c r="A13" s="8" t="s">
        <v>13</v>
      </c>
      <c r="B13" s="9"/>
      <c r="C13" s="10"/>
      <c r="D13" s="3">
        <v>1</v>
      </c>
      <c r="E13" s="5">
        <f>ROUND((D13/$D$17)*100,1)</f>
        <v>4.8</v>
      </c>
      <c r="F13" s="3" t="s">
        <v>40</v>
      </c>
      <c r="G13" s="5" t="s">
        <v>14</v>
      </c>
      <c r="H13" s="3" t="s">
        <v>41</v>
      </c>
      <c r="I13" s="5" t="s">
        <v>14</v>
      </c>
      <c r="J13" s="3" t="s">
        <v>34</v>
      </c>
      <c r="K13" s="3" t="s">
        <v>34</v>
      </c>
      <c r="L13" s="3">
        <v>1</v>
      </c>
      <c r="M13" s="5">
        <f>L13/L17*100</f>
        <v>0.10787486515641855</v>
      </c>
      <c r="N13" s="3">
        <f>D13+L13</f>
        <v>2</v>
      </c>
      <c r="O13" s="5">
        <f>N13/N17*100</f>
        <v>0.11634671320535195</v>
      </c>
      <c r="P13" s="3">
        <v>1</v>
      </c>
      <c r="Q13" s="5">
        <v>0.058173356602675974</v>
      </c>
      <c r="R13" s="52">
        <f>N13-P13</f>
        <v>1</v>
      </c>
      <c r="S13" s="55">
        <f>R13/P13*100</f>
        <v>100</v>
      </c>
      <c r="T13" s="19"/>
    </row>
    <row r="14" spans="1:20" ht="10.5">
      <c r="A14" s="8" t="s">
        <v>15</v>
      </c>
      <c r="B14" s="16"/>
      <c r="C14" s="10"/>
      <c r="D14" s="3">
        <v>20</v>
      </c>
      <c r="E14" s="5">
        <f>ROUND((D14/$D$17)*100,1)</f>
        <v>95.2</v>
      </c>
      <c r="F14" s="3">
        <v>48</v>
      </c>
      <c r="G14" s="5">
        <v>100</v>
      </c>
      <c r="H14" s="3">
        <v>36</v>
      </c>
      <c r="I14" s="5">
        <v>100</v>
      </c>
      <c r="J14" s="3">
        <v>686</v>
      </c>
      <c r="K14" s="5">
        <f>ROUND((J14/$J$17)*100,1)</f>
        <v>99.9</v>
      </c>
      <c r="L14" s="3">
        <v>926</v>
      </c>
      <c r="M14" s="5">
        <f>L14/L17*100</f>
        <v>99.89212513484358</v>
      </c>
      <c r="N14" s="3">
        <f>D14+F14+H14+J14+L14</f>
        <v>1716</v>
      </c>
      <c r="O14" s="5">
        <f>N14/N17*100</f>
        <v>99.82547993019197</v>
      </c>
      <c r="P14" s="3">
        <v>1716</v>
      </c>
      <c r="Q14" s="5">
        <v>99.82547993019197</v>
      </c>
      <c r="R14" s="52">
        <f>N14-P14</f>
        <v>0</v>
      </c>
      <c r="S14" s="15" t="s">
        <v>14</v>
      </c>
      <c r="T14" s="19"/>
    </row>
    <row r="15" spans="1:20" ht="10.5">
      <c r="A15" s="8" t="s">
        <v>16</v>
      </c>
      <c r="B15" s="19"/>
      <c r="C15" s="20"/>
      <c r="D15" s="3" t="s">
        <v>40</v>
      </c>
      <c r="E15" s="5" t="s">
        <v>14</v>
      </c>
      <c r="F15" s="3" t="s">
        <v>40</v>
      </c>
      <c r="G15" s="5" t="s">
        <v>14</v>
      </c>
      <c r="H15" s="3" t="s">
        <v>41</v>
      </c>
      <c r="I15" s="5" t="s">
        <v>14</v>
      </c>
      <c r="J15" s="17">
        <v>1</v>
      </c>
      <c r="K15" s="5">
        <f>ROUND((J15/$J$17)*100,1)</f>
        <v>0.1</v>
      </c>
      <c r="L15" s="3" t="s">
        <v>34</v>
      </c>
      <c r="M15" s="5" t="s">
        <v>14</v>
      </c>
      <c r="N15" s="3">
        <f>J15</f>
        <v>1</v>
      </c>
      <c r="O15" s="5">
        <f>N15/N17*100</f>
        <v>0.058173356602675974</v>
      </c>
      <c r="P15" s="3">
        <v>2</v>
      </c>
      <c r="Q15" s="5">
        <v>0.11634671320535195</v>
      </c>
      <c r="R15" s="52">
        <f>N15-P15</f>
        <v>-1</v>
      </c>
      <c r="S15" s="55">
        <f>R15/P15*100</f>
        <v>-50</v>
      </c>
      <c r="T15" s="19"/>
    </row>
    <row r="16" spans="1:20" ht="10.5">
      <c r="A16" s="8" t="s">
        <v>17</v>
      </c>
      <c r="B16" s="16"/>
      <c r="C16" s="10"/>
      <c r="D16" s="3" t="s">
        <v>40</v>
      </c>
      <c r="E16" s="5" t="s">
        <v>14</v>
      </c>
      <c r="F16" s="3" t="s">
        <v>40</v>
      </c>
      <c r="G16" s="5" t="s">
        <v>14</v>
      </c>
      <c r="H16" s="3" t="s">
        <v>41</v>
      </c>
      <c r="I16" s="5" t="s">
        <v>14</v>
      </c>
      <c r="J16" s="3" t="s">
        <v>41</v>
      </c>
      <c r="K16" s="5" t="s">
        <v>14</v>
      </c>
      <c r="L16" s="3" t="s">
        <v>42</v>
      </c>
      <c r="M16" s="5" t="s">
        <v>14</v>
      </c>
      <c r="N16" s="3" t="s">
        <v>14</v>
      </c>
      <c r="O16" s="5" t="s">
        <v>14</v>
      </c>
      <c r="P16" s="3" t="s">
        <v>14</v>
      </c>
      <c r="Q16" s="5" t="s">
        <v>14</v>
      </c>
      <c r="R16" s="5" t="s">
        <v>14</v>
      </c>
      <c r="S16" s="15" t="s">
        <v>14</v>
      </c>
      <c r="T16" s="19"/>
    </row>
    <row r="17" spans="1:20" ht="10.5">
      <c r="A17" s="8" t="s">
        <v>22</v>
      </c>
      <c r="B17" s="16"/>
      <c r="C17" s="10"/>
      <c r="D17" s="3">
        <v>21</v>
      </c>
      <c r="E17" s="5">
        <v>100</v>
      </c>
      <c r="F17" s="3">
        <v>48</v>
      </c>
      <c r="G17" s="5">
        <v>100</v>
      </c>
      <c r="H17" s="3">
        <v>36</v>
      </c>
      <c r="I17" s="5">
        <v>100</v>
      </c>
      <c r="J17" s="3">
        <v>687</v>
      </c>
      <c r="K17" s="5">
        <v>100</v>
      </c>
      <c r="L17" s="3">
        <v>927</v>
      </c>
      <c r="M17" s="5">
        <v>100</v>
      </c>
      <c r="N17" s="3">
        <f>D17+F17+H17+J17+L17</f>
        <v>1719</v>
      </c>
      <c r="O17" s="5">
        <v>100</v>
      </c>
      <c r="P17" s="3">
        <v>1719</v>
      </c>
      <c r="Q17" s="5">
        <v>100</v>
      </c>
      <c r="R17" s="52">
        <f>N17-P17</f>
        <v>0</v>
      </c>
      <c r="S17" s="15" t="s">
        <v>14</v>
      </c>
      <c r="T17" s="19"/>
    </row>
    <row r="18" spans="1:20" ht="10.5">
      <c r="A18" s="8"/>
      <c r="B18" s="16"/>
      <c r="C18" s="10"/>
      <c r="D18" s="7"/>
      <c r="E18" s="5"/>
      <c r="F18" s="3"/>
      <c r="G18" s="5"/>
      <c r="H18" s="3"/>
      <c r="I18" s="5"/>
      <c r="J18" s="3"/>
      <c r="K18" s="5"/>
      <c r="L18" s="3"/>
      <c r="M18" s="5"/>
      <c r="N18" s="3"/>
      <c r="O18" s="5"/>
      <c r="P18" s="3"/>
      <c r="Q18" s="5"/>
      <c r="R18" s="52"/>
      <c r="S18" s="15"/>
      <c r="T18" s="19"/>
    </row>
    <row r="19" spans="1:20" ht="10.5">
      <c r="A19" s="8" t="s">
        <v>43</v>
      </c>
      <c r="B19" s="9"/>
      <c r="C19" s="10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5"/>
      <c r="P19" s="3"/>
      <c r="Q19" s="5"/>
      <c r="R19" s="52"/>
      <c r="S19" s="15"/>
      <c r="T19" s="45"/>
    </row>
    <row r="20" spans="1:20" ht="10.5">
      <c r="A20" s="8"/>
      <c r="B20" s="8" t="s">
        <v>25</v>
      </c>
      <c r="C20" s="10"/>
      <c r="D20" s="3">
        <v>1</v>
      </c>
      <c r="E20" s="5">
        <f>D20/$D$51*100</f>
        <v>5</v>
      </c>
      <c r="F20" s="52">
        <v>0</v>
      </c>
      <c r="G20" s="5" t="s">
        <v>14</v>
      </c>
      <c r="H20" s="52">
        <v>0</v>
      </c>
      <c r="I20" s="5" t="s">
        <v>14</v>
      </c>
      <c r="J20" s="52">
        <v>0</v>
      </c>
      <c r="K20" s="5" t="s">
        <v>14</v>
      </c>
      <c r="L20" s="52">
        <v>0</v>
      </c>
      <c r="M20" s="5" t="s">
        <v>14</v>
      </c>
      <c r="N20" s="3">
        <f aca="true" t="shared" si="0" ref="N20:N28">D20+F20+H20+J20+L20</f>
        <v>1</v>
      </c>
      <c r="O20" s="5">
        <f>N20/$N$51*100</f>
        <v>0.05820721769499418</v>
      </c>
      <c r="P20" s="3">
        <v>1</v>
      </c>
      <c r="Q20" s="5">
        <v>0.05820721769499418</v>
      </c>
      <c r="R20" s="52">
        <f aca="true" t="shared" si="1" ref="R20:R27">N20-P20</f>
        <v>0</v>
      </c>
      <c r="S20" s="15" t="s">
        <v>45</v>
      </c>
      <c r="T20" s="45"/>
    </row>
    <row r="21" spans="1:20" ht="10.5">
      <c r="A21" s="8"/>
      <c r="B21" s="8" t="s">
        <v>26</v>
      </c>
      <c r="C21" s="10"/>
      <c r="D21" s="3">
        <v>1</v>
      </c>
      <c r="E21" s="5">
        <f aca="true" t="shared" si="2" ref="E21:E28">D21/$D$51*100</f>
        <v>5</v>
      </c>
      <c r="F21" s="52">
        <v>0</v>
      </c>
      <c r="G21" s="5" t="s">
        <v>14</v>
      </c>
      <c r="H21" s="52">
        <v>0</v>
      </c>
      <c r="I21" s="5" t="s">
        <v>14</v>
      </c>
      <c r="J21" s="52">
        <v>0</v>
      </c>
      <c r="K21" s="5" t="s">
        <v>14</v>
      </c>
      <c r="L21" s="52">
        <v>0</v>
      </c>
      <c r="M21" s="5" t="s">
        <v>14</v>
      </c>
      <c r="N21" s="3">
        <f t="shared" si="0"/>
        <v>1</v>
      </c>
      <c r="O21" s="5">
        <f aca="true" t="shared" si="3" ref="O21:O27">N21/$N$51*100</f>
        <v>0.05820721769499418</v>
      </c>
      <c r="P21" s="3">
        <v>1</v>
      </c>
      <c r="Q21" s="5">
        <v>0.05820721769499418</v>
      </c>
      <c r="R21" s="52">
        <f t="shared" si="1"/>
        <v>0</v>
      </c>
      <c r="S21" s="15" t="s">
        <v>45</v>
      </c>
      <c r="T21" s="45"/>
    </row>
    <row r="22" spans="1:20" ht="10.5">
      <c r="A22" s="8"/>
      <c r="B22" s="8" t="s">
        <v>27</v>
      </c>
      <c r="C22" s="10"/>
      <c r="D22" s="3">
        <v>1</v>
      </c>
      <c r="E22" s="5">
        <f t="shared" si="2"/>
        <v>5</v>
      </c>
      <c r="F22" s="52">
        <v>0</v>
      </c>
      <c r="G22" s="5" t="s">
        <v>14</v>
      </c>
      <c r="H22" s="52">
        <v>0</v>
      </c>
      <c r="I22" s="5" t="s">
        <v>14</v>
      </c>
      <c r="J22" s="52">
        <v>0</v>
      </c>
      <c r="K22" s="5" t="s">
        <v>14</v>
      </c>
      <c r="L22" s="52">
        <v>0</v>
      </c>
      <c r="M22" s="5" t="s">
        <v>14</v>
      </c>
      <c r="N22" s="3">
        <f t="shared" si="0"/>
        <v>1</v>
      </c>
      <c r="O22" s="5">
        <f t="shared" si="3"/>
        <v>0.05820721769499418</v>
      </c>
      <c r="P22" s="3">
        <v>1</v>
      </c>
      <c r="Q22" s="5">
        <v>0.05820721769499418</v>
      </c>
      <c r="R22" s="52">
        <f t="shared" si="1"/>
        <v>0</v>
      </c>
      <c r="S22" s="15" t="s">
        <v>45</v>
      </c>
      <c r="T22" s="45"/>
    </row>
    <row r="23" spans="1:20" ht="10.5">
      <c r="A23" s="8"/>
      <c r="B23" s="8" t="s">
        <v>28</v>
      </c>
      <c r="C23" s="10"/>
      <c r="D23" s="3">
        <v>1</v>
      </c>
      <c r="E23" s="5">
        <f t="shared" si="2"/>
        <v>5</v>
      </c>
      <c r="F23" s="52">
        <v>0</v>
      </c>
      <c r="G23" s="5" t="s">
        <v>14</v>
      </c>
      <c r="H23" s="52">
        <v>0</v>
      </c>
      <c r="I23" s="5" t="s">
        <v>14</v>
      </c>
      <c r="J23" s="52">
        <v>0</v>
      </c>
      <c r="K23" s="5" t="s">
        <v>14</v>
      </c>
      <c r="L23" s="52">
        <v>0</v>
      </c>
      <c r="M23" s="5" t="s">
        <v>14</v>
      </c>
      <c r="N23" s="3">
        <f t="shared" si="0"/>
        <v>1</v>
      </c>
      <c r="O23" s="5">
        <f t="shared" si="3"/>
        <v>0.05820721769499418</v>
      </c>
      <c r="P23" s="3">
        <v>1</v>
      </c>
      <c r="Q23" s="5">
        <v>0.05820721769499418</v>
      </c>
      <c r="R23" s="52">
        <f t="shared" si="1"/>
        <v>0</v>
      </c>
      <c r="S23" s="15" t="s">
        <v>45</v>
      </c>
      <c r="T23" s="45"/>
    </row>
    <row r="24" spans="1:20" ht="10.5">
      <c r="A24" s="8" t="s">
        <v>13</v>
      </c>
      <c r="B24" s="8" t="s">
        <v>29</v>
      </c>
      <c r="C24" s="10"/>
      <c r="D24" s="3">
        <v>1</v>
      </c>
      <c r="E24" s="5">
        <f t="shared" si="2"/>
        <v>5</v>
      </c>
      <c r="F24" s="52">
        <v>0</v>
      </c>
      <c r="G24" s="5" t="s">
        <v>14</v>
      </c>
      <c r="H24" s="52">
        <v>0</v>
      </c>
      <c r="I24" s="5" t="s">
        <v>14</v>
      </c>
      <c r="J24" s="52">
        <v>0</v>
      </c>
      <c r="K24" s="5" t="s">
        <v>14</v>
      </c>
      <c r="L24" s="52">
        <v>0</v>
      </c>
      <c r="M24" s="5" t="s">
        <v>14</v>
      </c>
      <c r="N24" s="3">
        <f t="shared" si="0"/>
        <v>1</v>
      </c>
      <c r="O24" s="5">
        <f t="shared" si="3"/>
        <v>0.05820721769499418</v>
      </c>
      <c r="P24" s="3">
        <v>1</v>
      </c>
      <c r="Q24" s="5">
        <v>0.05820721769499418</v>
      </c>
      <c r="R24" s="52">
        <f t="shared" si="1"/>
        <v>0</v>
      </c>
      <c r="S24" s="15" t="s">
        <v>45</v>
      </c>
      <c r="T24" s="45"/>
    </row>
    <row r="25" spans="1:20" ht="10.5">
      <c r="A25" s="8"/>
      <c r="B25" s="8" t="s">
        <v>30</v>
      </c>
      <c r="C25" s="10"/>
      <c r="D25" s="3">
        <v>1</v>
      </c>
      <c r="E25" s="5">
        <f t="shared" si="2"/>
        <v>5</v>
      </c>
      <c r="F25" s="52">
        <v>0</v>
      </c>
      <c r="G25" s="5" t="s">
        <v>14</v>
      </c>
      <c r="H25" s="52">
        <v>0</v>
      </c>
      <c r="I25" s="5" t="s">
        <v>14</v>
      </c>
      <c r="J25" s="52">
        <v>0</v>
      </c>
      <c r="K25" s="5" t="s">
        <v>14</v>
      </c>
      <c r="L25" s="52">
        <v>0</v>
      </c>
      <c r="M25" s="5" t="s">
        <v>14</v>
      </c>
      <c r="N25" s="3">
        <f t="shared" si="0"/>
        <v>1</v>
      </c>
      <c r="O25" s="5">
        <f t="shared" si="3"/>
        <v>0.05820721769499418</v>
      </c>
      <c r="P25" s="3">
        <v>1</v>
      </c>
      <c r="Q25" s="5">
        <v>0.05820721769499418</v>
      </c>
      <c r="R25" s="52">
        <f t="shared" si="1"/>
        <v>0</v>
      </c>
      <c r="S25" s="15" t="s">
        <v>45</v>
      </c>
      <c r="T25" s="45"/>
    </row>
    <row r="26" spans="1:20" ht="10.5">
      <c r="A26" s="8"/>
      <c r="B26" s="8" t="s">
        <v>31</v>
      </c>
      <c r="C26" s="10"/>
      <c r="D26" s="3">
        <v>1</v>
      </c>
      <c r="E26" s="5">
        <f t="shared" si="2"/>
        <v>5</v>
      </c>
      <c r="F26" s="52">
        <v>0</v>
      </c>
      <c r="G26" s="5" t="s">
        <v>14</v>
      </c>
      <c r="H26" s="52">
        <v>0</v>
      </c>
      <c r="I26" s="5" t="s">
        <v>14</v>
      </c>
      <c r="J26" s="52">
        <v>0</v>
      </c>
      <c r="K26" s="5" t="s">
        <v>14</v>
      </c>
      <c r="L26" s="52">
        <v>0</v>
      </c>
      <c r="M26" s="5" t="s">
        <v>14</v>
      </c>
      <c r="N26" s="3">
        <f t="shared" si="0"/>
        <v>1</v>
      </c>
      <c r="O26" s="5">
        <f t="shared" si="3"/>
        <v>0.05820721769499418</v>
      </c>
      <c r="P26" s="3">
        <v>1</v>
      </c>
      <c r="Q26" s="5">
        <v>0.05820721769499418</v>
      </c>
      <c r="R26" s="52">
        <f t="shared" si="1"/>
        <v>0</v>
      </c>
      <c r="S26" s="15" t="s">
        <v>45</v>
      </c>
      <c r="T26" s="45"/>
    </row>
    <row r="27" spans="1:20" ht="10.5">
      <c r="A27" s="8"/>
      <c r="B27" s="8" t="s">
        <v>32</v>
      </c>
      <c r="C27" s="10"/>
      <c r="D27" s="3">
        <v>1</v>
      </c>
      <c r="E27" s="5">
        <f t="shared" si="2"/>
        <v>5</v>
      </c>
      <c r="F27" s="52">
        <v>0</v>
      </c>
      <c r="G27" s="5" t="s">
        <v>14</v>
      </c>
      <c r="H27" s="52">
        <v>0</v>
      </c>
      <c r="I27" s="5" t="s">
        <v>14</v>
      </c>
      <c r="J27" s="52">
        <v>0</v>
      </c>
      <c r="K27" s="5" t="s">
        <v>14</v>
      </c>
      <c r="L27" s="52">
        <v>0</v>
      </c>
      <c r="M27" s="5" t="s">
        <v>14</v>
      </c>
      <c r="N27" s="3">
        <f t="shared" si="0"/>
        <v>1</v>
      </c>
      <c r="O27" s="5">
        <f t="shared" si="3"/>
        <v>0.05820721769499418</v>
      </c>
      <c r="P27" s="3">
        <v>1</v>
      </c>
      <c r="Q27" s="5">
        <v>0.05820721769499418</v>
      </c>
      <c r="R27" s="52">
        <f t="shared" si="1"/>
        <v>0</v>
      </c>
      <c r="S27" s="15" t="s">
        <v>45</v>
      </c>
      <c r="T27" s="45"/>
    </row>
    <row r="28" spans="1:20" ht="10.5">
      <c r="A28" s="8"/>
      <c r="B28" s="8" t="s">
        <v>24</v>
      </c>
      <c r="C28" s="10"/>
      <c r="D28" s="3">
        <v>1</v>
      </c>
      <c r="E28" s="5">
        <f t="shared" si="2"/>
        <v>5</v>
      </c>
      <c r="F28" s="52">
        <v>0</v>
      </c>
      <c r="G28" s="5" t="s">
        <v>14</v>
      </c>
      <c r="H28" s="52">
        <v>0</v>
      </c>
      <c r="I28" s="5" t="s">
        <v>14</v>
      </c>
      <c r="J28" s="52">
        <v>0</v>
      </c>
      <c r="K28" s="5" t="s">
        <v>14</v>
      </c>
      <c r="L28" s="52">
        <v>0</v>
      </c>
      <c r="M28" s="5" t="s">
        <v>14</v>
      </c>
      <c r="N28" s="3">
        <f t="shared" si="0"/>
        <v>1</v>
      </c>
      <c r="O28" s="5">
        <f>N28/$N$51*100</f>
        <v>0.05820721769499418</v>
      </c>
      <c r="P28" s="3">
        <v>1</v>
      </c>
      <c r="Q28" s="5">
        <v>0.05820721769499418</v>
      </c>
      <c r="R28" s="52">
        <f>N28-P28</f>
        <v>0</v>
      </c>
      <c r="S28" s="15" t="s">
        <v>45</v>
      </c>
      <c r="T28" s="45"/>
    </row>
    <row r="29" spans="1:20" ht="10.5">
      <c r="A29" s="8"/>
      <c r="B29" s="9"/>
      <c r="C29" s="10"/>
      <c r="D29" s="3"/>
      <c r="E29" s="5"/>
      <c r="F29" s="52"/>
      <c r="G29" s="5"/>
      <c r="H29" s="52"/>
      <c r="I29" s="5"/>
      <c r="J29" s="52"/>
      <c r="K29" s="5"/>
      <c r="L29" s="52"/>
      <c r="M29" s="5"/>
      <c r="N29" s="3"/>
      <c r="O29" s="5"/>
      <c r="P29" s="3"/>
      <c r="Q29" s="5"/>
      <c r="R29" s="52"/>
      <c r="S29" s="15"/>
      <c r="T29" s="45"/>
    </row>
    <row r="30" spans="1:20" ht="10.5">
      <c r="A30" s="46"/>
      <c r="B30" s="8" t="s">
        <v>25</v>
      </c>
      <c r="C30" s="10"/>
      <c r="D30" s="4">
        <v>16</v>
      </c>
      <c r="E30" s="5">
        <f aca="true" t="shared" si="4" ref="E30:E38">D30/$D$51*100</f>
        <v>80</v>
      </c>
      <c r="F30" s="52">
        <v>32</v>
      </c>
      <c r="G30" s="5">
        <f>F30/F$51*100</f>
        <v>66.66666666666666</v>
      </c>
      <c r="H30" s="52">
        <v>25</v>
      </c>
      <c r="I30" s="5">
        <f aca="true" t="shared" si="5" ref="I30:I38">H30/H$51*100</f>
        <v>69.44444444444444</v>
      </c>
      <c r="J30" s="52">
        <v>512</v>
      </c>
      <c r="K30" s="5">
        <f aca="true" t="shared" si="6" ref="K30:K38">J30/J$51*100</f>
        <v>74.5269286754003</v>
      </c>
      <c r="L30" s="52">
        <v>755</v>
      </c>
      <c r="M30" s="5">
        <f aca="true" t="shared" si="7" ref="M30:M38">L30/L$51*100</f>
        <v>81.44552319309601</v>
      </c>
      <c r="N30" s="3">
        <f aca="true" t="shared" si="8" ref="N30:N38">D30+F30+H30+J30+L30</f>
        <v>1340</v>
      </c>
      <c r="O30" s="5">
        <f>N30/$N$51*100</f>
        <v>77.9976717112922</v>
      </c>
      <c r="P30" s="3">
        <v>1340</v>
      </c>
      <c r="Q30" s="5">
        <v>77.9976717112922</v>
      </c>
      <c r="R30" s="52">
        <f aca="true" t="shared" si="9" ref="R30:R38">N30-P30</f>
        <v>0</v>
      </c>
      <c r="S30" s="15" t="s">
        <v>14</v>
      </c>
      <c r="T30" s="45"/>
    </row>
    <row r="31" spans="1:20" ht="10.5">
      <c r="A31" s="46"/>
      <c r="B31" s="8" t="s">
        <v>26</v>
      </c>
      <c r="C31" s="10"/>
      <c r="D31" s="4">
        <v>16</v>
      </c>
      <c r="E31" s="5">
        <f t="shared" si="4"/>
        <v>80</v>
      </c>
      <c r="F31" s="52">
        <v>32</v>
      </c>
      <c r="G31" s="5">
        <f aca="true" t="shared" si="10" ref="G31:G38">F31/F$51*100</f>
        <v>66.66666666666666</v>
      </c>
      <c r="H31" s="52">
        <v>25</v>
      </c>
      <c r="I31" s="5">
        <f t="shared" si="5"/>
        <v>69.44444444444444</v>
      </c>
      <c r="J31" s="52">
        <v>505</v>
      </c>
      <c r="K31" s="5">
        <f t="shared" si="6"/>
        <v>73.5080058224163</v>
      </c>
      <c r="L31" s="52">
        <v>755</v>
      </c>
      <c r="M31" s="5">
        <f t="shared" si="7"/>
        <v>81.44552319309601</v>
      </c>
      <c r="N31" s="3">
        <f t="shared" si="8"/>
        <v>1333</v>
      </c>
      <c r="O31" s="5">
        <f aca="true" t="shared" si="11" ref="O31:O48">N31/$N$51*100</f>
        <v>77.59022118742725</v>
      </c>
      <c r="P31" s="3">
        <v>1333</v>
      </c>
      <c r="Q31" s="5">
        <v>77.59022118742725</v>
      </c>
      <c r="R31" s="52">
        <f t="shared" si="9"/>
        <v>0</v>
      </c>
      <c r="S31" s="15" t="s">
        <v>14</v>
      </c>
      <c r="T31" s="45"/>
    </row>
    <row r="32" spans="1:20" ht="10.5">
      <c r="A32" s="46"/>
      <c r="B32" s="8" t="s">
        <v>27</v>
      </c>
      <c r="C32" s="10"/>
      <c r="D32" s="4">
        <v>15</v>
      </c>
      <c r="E32" s="5">
        <f t="shared" si="4"/>
        <v>75</v>
      </c>
      <c r="F32" s="52">
        <v>31</v>
      </c>
      <c r="G32" s="5">
        <f t="shared" si="10"/>
        <v>64.58333333333334</v>
      </c>
      <c r="H32" s="52">
        <v>25</v>
      </c>
      <c r="I32" s="5">
        <f t="shared" si="5"/>
        <v>69.44444444444444</v>
      </c>
      <c r="J32" s="52">
        <v>505</v>
      </c>
      <c r="K32" s="5">
        <f t="shared" si="6"/>
        <v>73.5080058224163</v>
      </c>
      <c r="L32" s="52">
        <v>755</v>
      </c>
      <c r="M32" s="5">
        <f t="shared" si="7"/>
        <v>81.44552319309601</v>
      </c>
      <c r="N32" s="3">
        <f t="shared" si="8"/>
        <v>1331</v>
      </c>
      <c r="O32" s="5">
        <f t="shared" si="11"/>
        <v>77.47380675203726</v>
      </c>
      <c r="P32" s="3">
        <v>1331</v>
      </c>
      <c r="Q32" s="5">
        <v>77.47380675203726</v>
      </c>
      <c r="R32" s="52">
        <f t="shared" si="9"/>
        <v>0</v>
      </c>
      <c r="S32" s="15" t="s">
        <v>14</v>
      </c>
      <c r="T32" s="45"/>
    </row>
    <row r="33" spans="1:20" ht="10.5">
      <c r="A33" s="46"/>
      <c r="B33" s="8" t="s">
        <v>28</v>
      </c>
      <c r="C33" s="10"/>
      <c r="D33" s="4">
        <v>15</v>
      </c>
      <c r="E33" s="5">
        <f t="shared" si="4"/>
        <v>75</v>
      </c>
      <c r="F33" s="52">
        <v>31</v>
      </c>
      <c r="G33" s="5">
        <f t="shared" si="10"/>
        <v>64.58333333333334</v>
      </c>
      <c r="H33" s="52">
        <v>25</v>
      </c>
      <c r="I33" s="5">
        <f t="shared" si="5"/>
        <v>69.44444444444444</v>
      </c>
      <c r="J33" s="52">
        <v>505</v>
      </c>
      <c r="K33" s="5">
        <f t="shared" si="6"/>
        <v>73.5080058224163</v>
      </c>
      <c r="L33" s="52">
        <v>755</v>
      </c>
      <c r="M33" s="5">
        <f t="shared" si="7"/>
        <v>81.44552319309601</v>
      </c>
      <c r="N33" s="3">
        <f t="shared" si="8"/>
        <v>1331</v>
      </c>
      <c r="O33" s="5">
        <f t="shared" si="11"/>
        <v>77.47380675203726</v>
      </c>
      <c r="P33" s="3">
        <v>1331</v>
      </c>
      <c r="Q33" s="5">
        <v>77.47380675203726</v>
      </c>
      <c r="R33" s="52">
        <f t="shared" si="9"/>
        <v>0</v>
      </c>
      <c r="S33" s="15" t="s">
        <v>14</v>
      </c>
      <c r="T33" s="45"/>
    </row>
    <row r="34" spans="1:20" ht="10.5">
      <c r="A34" s="8" t="s">
        <v>15</v>
      </c>
      <c r="B34" s="8" t="s">
        <v>29</v>
      </c>
      <c r="C34" s="10"/>
      <c r="D34" s="4">
        <v>15</v>
      </c>
      <c r="E34" s="5">
        <f t="shared" si="4"/>
        <v>75</v>
      </c>
      <c r="F34" s="52">
        <v>31</v>
      </c>
      <c r="G34" s="5">
        <f t="shared" si="10"/>
        <v>64.58333333333334</v>
      </c>
      <c r="H34" s="52">
        <v>25</v>
      </c>
      <c r="I34" s="5">
        <f t="shared" si="5"/>
        <v>69.44444444444444</v>
      </c>
      <c r="J34" s="52">
        <v>503</v>
      </c>
      <c r="K34" s="5">
        <f t="shared" si="6"/>
        <v>73.21688500727802</v>
      </c>
      <c r="L34" s="52">
        <v>755</v>
      </c>
      <c r="M34" s="5">
        <f t="shared" si="7"/>
        <v>81.44552319309601</v>
      </c>
      <c r="N34" s="3">
        <f t="shared" si="8"/>
        <v>1329</v>
      </c>
      <c r="O34" s="5">
        <f t="shared" si="11"/>
        <v>77.35739231664726</v>
      </c>
      <c r="P34" s="3">
        <v>1329</v>
      </c>
      <c r="Q34" s="5">
        <v>77.35739231664726</v>
      </c>
      <c r="R34" s="52">
        <f t="shared" si="9"/>
        <v>0</v>
      </c>
      <c r="S34" s="15" t="s">
        <v>14</v>
      </c>
      <c r="T34" s="45"/>
    </row>
    <row r="35" spans="1:20" ht="10.5">
      <c r="A35" s="46"/>
      <c r="B35" s="8" t="s">
        <v>30</v>
      </c>
      <c r="C35" s="10"/>
      <c r="D35" s="4">
        <v>15</v>
      </c>
      <c r="E35" s="5">
        <f t="shared" si="4"/>
        <v>75</v>
      </c>
      <c r="F35" s="52">
        <v>31</v>
      </c>
      <c r="G35" s="5">
        <f t="shared" si="10"/>
        <v>64.58333333333334</v>
      </c>
      <c r="H35" s="52">
        <v>25</v>
      </c>
      <c r="I35" s="5">
        <f t="shared" si="5"/>
        <v>69.44444444444444</v>
      </c>
      <c r="J35" s="52">
        <v>503</v>
      </c>
      <c r="K35" s="5">
        <f t="shared" si="6"/>
        <v>73.21688500727802</v>
      </c>
      <c r="L35" s="52">
        <v>755</v>
      </c>
      <c r="M35" s="5">
        <f t="shared" si="7"/>
        <v>81.44552319309601</v>
      </c>
      <c r="N35" s="3">
        <f t="shared" si="8"/>
        <v>1329</v>
      </c>
      <c r="O35" s="5">
        <f t="shared" si="11"/>
        <v>77.35739231664726</v>
      </c>
      <c r="P35" s="3">
        <v>1329</v>
      </c>
      <c r="Q35" s="5">
        <v>77.35739231664726</v>
      </c>
      <c r="R35" s="52">
        <f t="shared" si="9"/>
        <v>0</v>
      </c>
      <c r="S35" s="15" t="s">
        <v>14</v>
      </c>
      <c r="T35" s="45"/>
    </row>
    <row r="36" spans="1:20" ht="10.5">
      <c r="A36" s="46"/>
      <c r="B36" s="8" t="s">
        <v>31</v>
      </c>
      <c r="C36" s="10"/>
      <c r="D36" s="4">
        <v>15</v>
      </c>
      <c r="E36" s="5">
        <f t="shared" si="4"/>
        <v>75</v>
      </c>
      <c r="F36" s="52">
        <v>31</v>
      </c>
      <c r="G36" s="5">
        <f t="shared" si="10"/>
        <v>64.58333333333334</v>
      </c>
      <c r="H36" s="52">
        <v>25</v>
      </c>
      <c r="I36" s="5">
        <f t="shared" si="5"/>
        <v>69.44444444444444</v>
      </c>
      <c r="J36" s="52">
        <v>503</v>
      </c>
      <c r="K36" s="5">
        <f t="shared" si="6"/>
        <v>73.21688500727802</v>
      </c>
      <c r="L36" s="52">
        <v>755</v>
      </c>
      <c r="M36" s="5">
        <f t="shared" si="7"/>
        <v>81.44552319309601</v>
      </c>
      <c r="N36" s="3">
        <f t="shared" si="8"/>
        <v>1329</v>
      </c>
      <c r="O36" s="5">
        <f t="shared" si="11"/>
        <v>77.35739231664726</v>
      </c>
      <c r="P36" s="3">
        <v>1329</v>
      </c>
      <c r="Q36" s="5">
        <v>77.35739231664726</v>
      </c>
      <c r="R36" s="52">
        <f t="shared" si="9"/>
        <v>0</v>
      </c>
      <c r="S36" s="15" t="s">
        <v>14</v>
      </c>
      <c r="T36" s="45"/>
    </row>
    <row r="37" spans="1:20" ht="10.5">
      <c r="A37" s="46"/>
      <c r="B37" s="8" t="s">
        <v>32</v>
      </c>
      <c r="C37" s="10"/>
      <c r="D37" s="4">
        <v>15</v>
      </c>
      <c r="E37" s="5">
        <f t="shared" si="4"/>
        <v>75</v>
      </c>
      <c r="F37" s="52">
        <v>31</v>
      </c>
      <c r="G37" s="5">
        <f t="shared" si="10"/>
        <v>64.58333333333334</v>
      </c>
      <c r="H37" s="52">
        <v>25</v>
      </c>
      <c r="I37" s="5">
        <f t="shared" si="5"/>
        <v>69.44444444444444</v>
      </c>
      <c r="J37" s="52">
        <v>503</v>
      </c>
      <c r="K37" s="5">
        <f t="shared" si="6"/>
        <v>73.21688500727802</v>
      </c>
      <c r="L37" s="52">
        <v>755</v>
      </c>
      <c r="M37" s="5">
        <f t="shared" si="7"/>
        <v>81.44552319309601</v>
      </c>
      <c r="N37" s="3">
        <f t="shared" si="8"/>
        <v>1329</v>
      </c>
      <c r="O37" s="5">
        <f t="shared" si="11"/>
        <v>77.35739231664726</v>
      </c>
      <c r="P37" s="3">
        <v>1329</v>
      </c>
      <c r="Q37" s="5">
        <v>77.35739231664726</v>
      </c>
      <c r="R37" s="52">
        <f t="shared" si="9"/>
        <v>0</v>
      </c>
      <c r="S37" s="15" t="s">
        <v>14</v>
      </c>
      <c r="T37" s="45"/>
    </row>
    <row r="38" spans="1:20" ht="10.5">
      <c r="A38" s="46"/>
      <c r="B38" s="8" t="s">
        <v>24</v>
      </c>
      <c r="C38" s="10"/>
      <c r="D38" s="4">
        <v>15</v>
      </c>
      <c r="E38" s="5">
        <f t="shared" si="4"/>
        <v>75</v>
      </c>
      <c r="F38" s="52">
        <v>31</v>
      </c>
      <c r="G38" s="5">
        <f t="shared" si="10"/>
        <v>64.58333333333334</v>
      </c>
      <c r="H38" s="52">
        <v>25</v>
      </c>
      <c r="I38" s="5">
        <f t="shared" si="5"/>
        <v>69.44444444444444</v>
      </c>
      <c r="J38" s="52">
        <v>503</v>
      </c>
      <c r="K38" s="5">
        <f t="shared" si="6"/>
        <v>73.21688500727802</v>
      </c>
      <c r="L38" s="52">
        <v>755</v>
      </c>
      <c r="M38" s="5">
        <f t="shared" si="7"/>
        <v>81.44552319309601</v>
      </c>
      <c r="N38" s="3">
        <f t="shared" si="8"/>
        <v>1329</v>
      </c>
      <c r="O38" s="5">
        <f t="shared" si="11"/>
        <v>77.35739231664726</v>
      </c>
      <c r="P38" s="3">
        <v>1329</v>
      </c>
      <c r="Q38" s="5">
        <v>77.35739231664726</v>
      </c>
      <c r="R38" s="52">
        <f t="shared" si="9"/>
        <v>0</v>
      </c>
      <c r="S38" s="15" t="s">
        <v>14</v>
      </c>
      <c r="T38" s="45"/>
    </row>
    <row r="39" spans="1:20" ht="10.5">
      <c r="A39" s="46"/>
      <c r="B39" s="9"/>
      <c r="C39" s="10"/>
      <c r="D39" s="4"/>
      <c r="E39" s="5"/>
      <c r="F39" s="52"/>
      <c r="G39" s="5"/>
      <c r="H39" s="52"/>
      <c r="I39" s="5"/>
      <c r="J39" s="52"/>
      <c r="K39" s="5"/>
      <c r="L39" s="52"/>
      <c r="M39" s="5"/>
      <c r="N39" s="3"/>
      <c r="O39" s="5"/>
      <c r="P39" s="3"/>
      <c r="Q39" s="5"/>
      <c r="R39" s="52"/>
      <c r="S39" s="15"/>
      <c r="T39" s="45"/>
    </row>
    <row r="40" spans="1:20" ht="10.5">
      <c r="A40" s="46"/>
      <c r="B40" s="8" t="s">
        <v>25</v>
      </c>
      <c r="C40" s="10"/>
      <c r="D40" s="4">
        <v>3</v>
      </c>
      <c r="E40" s="5">
        <f aca="true" t="shared" si="12" ref="E40:E50">D40/$D$51*100</f>
        <v>15</v>
      </c>
      <c r="F40" s="52">
        <v>16</v>
      </c>
      <c r="G40" s="5">
        <f aca="true" t="shared" si="13" ref="G40:G48">F40/F$51*100</f>
        <v>33.33333333333333</v>
      </c>
      <c r="H40" s="52">
        <v>11</v>
      </c>
      <c r="I40" s="5">
        <f aca="true" t="shared" si="14" ref="I40:I47">H40/H$51*100</f>
        <v>30.555555555555557</v>
      </c>
      <c r="J40" s="52">
        <v>175</v>
      </c>
      <c r="K40" s="5">
        <f aca="true" t="shared" si="15" ref="K40:K48">J40/J$51*100</f>
        <v>25.47307132459971</v>
      </c>
      <c r="L40" s="52">
        <v>172</v>
      </c>
      <c r="M40" s="5">
        <f aca="true" t="shared" si="16" ref="M40:M48">L40/L$51*100</f>
        <v>18.554476806903992</v>
      </c>
      <c r="N40" s="3">
        <f aca="true" t="shared" si="17" ref="N40:N48">D40+F40+H40+J40+L40</f>
        <v>377</v>
      </c>
      <c r="O40" s="5">
        <f t="shared" si="11"/>
        <v>21.944121071012805</v>
      </c>
      <c r="P40" s="3">
        <v>377</v>
      </c>
      <c r="Q40" s="5">
        <v>21.944121071012805</v>
      </c>
      <c r="R40" s="52">
        <f aca="true" t="shared" si="18" ref="R40:R48">N40-P40</f>
        <v>0</v>
      </c>
      <c r="S40" s="15" t="s">
        <v>14</v>
      </c>
      <c r="T40" s="45"/>
    </row>
    <row r="41" spans="1:20" ht="10.5">
      <c r="A41" s="46"/>
      <c r="B41" s="8" t="s">
        <v>26</v>
      </c>
      <c r="C41" s="10"/>
      <c r="D41" s="4">
        <v>3</v>
      </c>
      <c r="E41" s="5">
        <f t="shared" si="12"/>
        <v>15</v>
      </c>
      <c r="F41" s="52">
        <v>16</v>
      </c>
      <c r="G41" s="5">
        <f t="shared" si="13"/>
        <v>33.33333333333333</v>
      </c>
      <c r="H41" s="52">
        <v>11</v>
      </c>
      <c r="I41" s="5">
        <f t="shared" si="14"/>
        <v>30.555555555555557</v>
      </c>
      <c r="J41" s="52">
        <v>182</v>
      </c>
      <c r="K41" s="5">
        <f t="shared" si="15"/>
        <v>26.4919941775837</v>
      </c>
      <c r="L41" s="52">
        <v>172</v>
      </c>
      <c r="M41" s="5">
        <f t="shared" si="16"/>
        <v>18.554476806903992</v>
      </c>
      <c r="N41" s="3">
        <f t="shared" si="17"/>
        <v>384</v>
      </c>
      <c r="O41" s="5">
        <f t="shared" si="11"/>
        <v>22.351571594877765</v>
      </c>
      <c r="P41" s="3">
        <v>384</v>
      </c>
      <c r="Q41" s="5">
        <v>22.351571594877765</v>
      </c>
      <c r="R41" s="52">
        <f t="shared" si="18"/>
        <v>0</v>
      </c>
      <c r="S41" s="15" t="s">
        <v>14</v>
      </c>
      <c r="T41" s="45"/>
    </row>
    <row r="42" spans="1:20" ht="10.5">
      <c r="A42" s="46"/>
      <c r="B42" s="8" t="s">
        <v>27</v>
      </c>
      <c r="C42" s="10"/>
      <c r="D42" s="4">
        <v>4</v>
      </c>
      <c r="E42" s="5">
        <f t="shared" si="12"/>
        <v>20</v>
      </c>
      <c r="F42" s="52">
        <v>17</v>
      </c>
      <c r="G42" s="5">
        <f t="shared" si="13"/>
        <v>35.41666666666667</v>
      </c>
      <c r="H42" s="52">
        <v>11</v>
      </c>
      <c r="I42" s="5">
        <f t="shared" si="14"/>
        <v>30.555555555555557</v>
      </c>
      <c r="J42" s="52">
        <v>182</v>
      </c>
      <c r="K42" s="5">
        <f t="shared" si="15"/>
        <v>26.4919941775837</v>
      </c>
      <c r="L42" s="52">
        <v>172</v>
      </c>
      <c r="M42" s="5">
        <f t="shared" si="16"/>
        <v>18.554476806903992</v>
      </c>
      <c r="N42" s="3">
        <f t="shared" si="17"/>
        <v>386</v>
      </c>
      <c r="O42" s="5">
        <f t="shared" si="11"/>
        <v>22.467986030267753</v>
      </c>
      <c r="P42" s="3">
        <v>386</v>
      </c>
      <c r="Q42" s="5">
        <v>22.467986030267753</v>
      </c>
      <c r="R42" s="52">
        <f t="shared" si="18"/>
        <v>0</v>
      </c>
      <c r="S42" s="15" t="s">
        <v>14</v>
      </c>
      <c r="T42" s="45"/>
    </row>
    <row r="43" spans="1:20" ht="10.5">
      <c r="A43" s="46"/>
      <c r="B43" s="8" t="s">
        <v>28</v>
      </c>
      <c r="C43" s="10"/>
      <c r="D43" s="4">
        <v>4</v>
      </c>
      <c r="E43" s="5">
        <f t="shared" si="12"/>
        <v>20</v>
      </c>
      <c r="F43" s="52">
        <v>17</v>
      </c>
      <c r="G43" s="5">
        <f t="shared" si="13"/>
        <v>35.41666666666667</v>
      </c>
      <c r="H43" s="52">
        <v>11</v>
      </c>
      <c r="I43" s="5">
        <f>H43/H$51*100</f>
        <v>30.555555555555557</v>
      </c>
      <c r="J43" s="52">
        <v>182</v>
      </c>
      <c r="K43" s="5">
        <f t="shared" si="15"/>
        <v>26.4919941775837</v>
      </c>
      <c r="L43" s="52">
        <v>172</v>
      </c>
      <c r="M43" s="5">
        <f t="shared" si="16"/>
        <v>18.554476806903992</v>
      </c>
      <c r="N43" s="3">
        <f t="shared" si="17"/>
        <v>386</v>
      </c>
      <c r="O43" s="5">
        <f t="shared" si="11"/>
        <v>22.467986030267753</v>
      </c>
      <c r="P43" s="3">
        <v>386</v>
      </c>
      <c r="Q43" s="5">
        <v>22.467986030267753</v>
      </c>
      <c r="R43" s="52">
        <f t="shared" si="18"/>
        <v>0</v>
      </c>
      <c r="S43" s="15" t="s">
        <v>14</v>
      </c>
      <c r="T43" s="45"/>
    </row>
    <row r="44" spans="1:20" ht="10.5">
      <c r="A44" s="8" t="s">
        <v>16</v>
      </c>
      <c r="B44" s="8" t="s">
        <v>29</v>
      </c>
      <c r="C44" s="10"/>
      <c r="D44" s="4">
        <v>4</v>
      </c>
      <c r="E44" s="5">
        <f t="shared" si="12"/>
        <v>20</v>
      </c>
      <c r="F44" s="52">
        <v>17</v>
      </c>
      <c r="G44" s="5">
        <f t="shared" si="13"/>
        <v>35.41666666666667</v>
      </c>
      <c r="H44" s="52">
        <v>11</v>
      </c>
      <c r="I44" s="5">
        <f t="shared" si="14"/>
        <v>30.555555555555557</v>
      </c>
      <c r="J44" s="52">
        <v>184</v>
      </c>
      <c r="K44" s="5">
        <f t="shared" si="15"/>
        <v>26.78311499272198</v>
      </c>
      <c r="L44" s="52">
        <v>172</v>
      </c>
      <c r="M44" s="5">
        <f t="shared" si="16"/>
        <v>18.554476806903992</v>
      </c>
      <c r="N44" s="3">
        <f t="shared" si="17"/>
        <v>388</v>
      </c>
      <c r="O44" s="5">
        <f t="shared" si="11"/>
        <v>22.58440046565774</v>
      </c>
      <c r="P44" s="3">
        <v>388</v>
      </c>
      <c r="Q44" s="5">
        <v>22.58440046565774</v>
      </c>
      <c r="R44" s="52">
        <f t="shared" si="18"/>
        <v>0</v>
      </c>
      <c r="S44" s="15" t="s">
        <v>14</v>
      </c>
      <c r="T44" s="45"/>
    </row>
    <row r="45" spans="1:20" ht="10.5">
      <c r="A45" s="46"/>
      <c r="B45" s="8" t="s">
        <v>30</v>
      </c>
      <c r="C45" s="10"/>
      <c r="D45" s="4">
        <v>4</v>
      </c>
      <c r="E45" s="5">
        <f t="shared" si="12"/>
        <v>20</v>
      </c>
      <c r="F45" s="52">
        <v>17</v>
      </c>
      <c r="G45" s="5">
        <f t="shared" si="13"/>
        <v>35.41666666666667</v>
      </c>
      <c r="H45" s="52">
        <v>11</v>
      </c>
      <c r="I45" s="5">
        <f t="shared" si="14"/>
        <v>30.555555555555557</v>
      </c>
      <c r="J45" s="52">
        <v>184</v>
      </c>
      <c r="K45" s="5">
        <f t="shared" si="15"/>
        <v>26.78311499272198</v>
      </c>
      <c r="L45" s="52">
        <v>172</v>
      </c>
      <c r="M45" s="5">
        <f t="shared" si="16"/>
        <v>18.554476806903992</v>
      </c>
      <c r="N45" s="3">
        <f t="shared" si="17"/>
        <v>388</v>
      </c>
      <c r="O45" s="5">
        <f t="shared" si="11"/>
        <v>22.58440046565774</v>
      </c>
      <c r="P45" s="3">
        <v>388</v>
      </c>
      <c r="Q45" s="5">
        <v>22.58440046565774</v>
      </c>
      <c r="R45" s="52">
        <f t="shared" si="18"/>
        <v>0</v>
      </c>
      <c r="S45" s="15" t="s">
        <v>14</v>
      </c>
      <c r="T45" s="45"/>
    </row>
    <row r="46" spans="1:20" ht="10.5">
      <c r="A46" s="46"/>
      <c r="B46" s="8" t="s">
        <v>31</v>
      </c>
      <c r="C46" s="10"/>
      <c r="D46" s="4">
        <v>4</v>
      </c>
      <c r="E46" s="5">
        <f t="shared" si="12"/>
        <v>20</v>
      </c>
      <c r="F46" s="52">
        <v>17</v>
      </c>
      <c r="G46" s="5">
        <f t="shared" si="13"/>
        <v>35.41666666666667</v>
      </c>
      <c r="H46" s="52">
        <v>11</v>
      </c>
      <c r="I46" s="5">
        <f t="shared" si="14"/>
        <v>30.555555555555557</v>
      </c>
      <c r="J46" s="52">
        <v>184</v>
      </c>
      <c r="K46" s="5">
        <f t="shared" si="15"/>
        <v>26.78311499272198</v>
      </c>
      <c r="L46" s="52">
        <v>172</v>
      </c>
      <c r="M46" s="5">
        <f t="shared" si="16"/>
        <v>18.554476806903992</v>
      </c>
      <c r="N46" s="3">
        <f t="shared" si="17"/>
        <v>388</v>
      </c>
      <c r="O46" s="5">
        <f t="shared" si="11"/>
        <v>22.58440046565774</v>
      </c>
      <c r="P46" s="3">
        <v>388</v>
      </c>
      <c r="Q46" s="5">
        <v>22.58440046565774</v>
      </c>
      <c r="R46" s="52">
        <f t="shared" si="18"/>
        <v>0</v>
      </c>
      <c r="S46" s="15" t="s">
        <v>14</v>
      </c>
      <c r="T46" s="45"/>
    </row>
    <row r="47" spans="1:20" ht="10.5">
      <c r="A47" s="46"/>
      <c r="B47" s="8" t="s">
        <v>32</v>
      </c>
      <c r="C47" s="10"/>
      <c r="D47" s="4">
        <v>4</v>
      </c>
      <c r="E47" s="5">
        <f t="shared" si="12"/>
        <v>20</v>
      </c>
      <c r="F47" s="52">
        <v>17</v>
      </c>
      <c r="G47" s="5">
        <f t="shared" si="13"/>
        <v>35.41666666666667</v>
      </c>
      <c r="H47" s="52">
        <v>11</v>
      </c>
      <c r="I47" s="5">
        <f t="shared" si="14"/>
        <v>30.555555555555557</v>
      </c>
      <c r="J47" s="52">
        <v>184</v>
      </c>
      <c r="K47" s="5">
        <f t="shared" si="15"/>
        <v>26.78311499272198</v>
      </c>
      <c r="L47" s="52">
        <v>172</v>
      </c>
      <c r="M47" s="5">
        <f t="shared" si="16"/>
        <v>18.554476806903992</v>
      </c>
      <c r="N47" s="3">
        <f t="shared" si="17"/>
        <v>388</v>
      </c>
      <c r="O47" s="5">
        <f t="shared" si="11"/>
        <v>22.58440046565774</v>
      </c>
      <c r="P47" s="3">
        <v>388</v>
      </c>
      <c r="Q47" s="5">
        <v>22.58440046565774</v>
      </c>
      <c r="R47" s="52">
        <f t="shared" si="18"/>
        <v>0</v>
      </c>
      <c r="S47" s="15" t="s">
        <v>14</v>
      </c>
      <c r="T47" s="45"/>
    </row>
    <row r="48" spans="1:20" ht="10.5">
      <c r="A48" s="46"/>
      <c r="B48" s="8" t="s">
        <v>24</v>
      </c>
      <c r="C48" s="10"/>
      <c r="D48" s="4">
        <v>4</v>
      </c>
      <c r="E48" s="5">
        <f t="shared" si="12"/>
        <v>20</v>
      </c>
      <c r="F48" s="52">
        <v>17</v>
      </c>
      <c r="G48" s="5">
        <f t="shared" si="13"/>
        <v>35.41666666666667</v>
      </c>
      <c r="H48" s="52">
        <v>11</v>
      </c>
      <c r="I48" s="5">
        <f>H48/H$51*100</f>
        <v>30.555555555555557</v>
      </c>
      <c r="J48" s="52">
        <v>184</v>
      </c>
      <c r="K48" s="5">
        <f t="shared" si="15"/>
        <v>26.78311499272198</v>
      </c>
      <c r="L48" s="52">
        <v>172</v>
      </c>
      <c r="M48" s="5">
        <f t="shared" si="16"/>
        <v>18.554476806903992</v>
      </c>
      <c r="N48" s="3">
        <f t="shared" si="17"/>
        <v>388</v>
      </c>
      <c r="O48" s="5">
        <f t="shared" si="11"/>
        <v>22.58440046565774</v>
      </c>
      <c r="P48" s="3">
        <v>388</v>
      </c>
      <c r="Q48" s="5">
        <v>22.58440046565774</v>
      </c>
      <c r="R48" s="52">
        <f t="shared" si="18"/>
        <v>0</v>
      </c>
      <c r="S48" s="15" t="s">
        <v>14</v>
      </c>
      <c r="T48" s="45"/>
    </row>
    <row r="49" spans="1:20" ht="10.5">
      <c r="A49" s="46"/>
      <c r="B49" s="9"/>
      <c r="C49" s="10"/>
      <c r="D49" s="4"/>
      <c r="E49" s="5"/>
      <c r="F49" s="52"/>
      <c r="G49" s="5"/>
      <c r="H49" s="51"/>
      <c r="I49" s="5"/>
      <c r="J49" s="52"/>
      <c r="K49" s="5"/>
      <c r="L49" s="52"/>
      <c r="M49" s="5"/>
      <c r="N49" s="3"/>
      <c r="O49" s="5"/>
      <c r="P49" s="3"/>
      <c r="Q49" s="5"/>
      <c r="R49" s="52"/>
      <c r="S49" s="15"/>
      <c r="T49" s="45"/>
    </row>
    <row r="50" spans="1:20" ht="10.5">
      <c r="A50" s="8" t="s">
        <v>17</v>
      </c>
      <c r="B50" s="16"/>
      <c r="C50" s="10"/>
      <c r="D50" s="50">
        <v>0</v>
      </c>
      <c r="E50" s="51">
        <f t="shared" si="12"/>
        <v>0</v>
      </c>
      <c r="F50" s="52">
        <v>0</v>
      </c>
      <c r="G50" s="5" t="s">
        <v>34</v>
      </c>
      <c r="H50" s="52">
        <v>1</v>
      </c>
      <c r="I50" s="5">
        <f>H50/H$51*100</f>
        <v>2.7777777777777777</v>
      </c>
      <c r="J50" s="52">
        <v>0</v>
      </c>
      <c r="K50" s="5" t="s">
        <v>14</v>
      </c>
      <c r="L50" s="52">
        <v>0</v>
      </c>
      <c r="M50" s="5" t="s">
        <v>35</v>
      </c>
      <c r="N50" s="3">
        <f>D50+F50+H50+J50+L50</f>
        <v>1</v>
      </c>
      <c r="O50" s="5">
        <f>N50/$N$51*100</f>
        <v>0.05820721769499418</v>
      </c>
      <c r="P50" s="3">
        <v>1</v>
      </c>
      <c r="Q50" s="5">
        <v>0.05820721769499418</v>
      </c>
      <c r="R50" s="52">
        <f>N50-P50</f>
        <v>0</v>
      </c>
      <c r="S50" s="15" t="s">
        <v>14</v>
      </c>
      <c r="T50" s="45"/>
    </row>
    <row r="51" spans="1:20" ht="10.5">
      <c r="A51" s="8" t="s">
        <v>22</v>
      </c>
      <c r="B51" s="16"/>
      <c r="C51" s="10"/>
      <c r="D51" s="4">
        <f>+D48+D38+D28</f>
        <v>20</v>
      </c>
      <c r="E51" s="5">
        <v>100</v>
      </c>
      <c r="F51" s="3">
        <f>+F48+F38+F28</f>
        <v>48</v>
      </c>
      <c r="G51" s="5">
        <v>100</v>
      </c>
      <c r="H51" s="3">
        <f>+H48+H38+H28</f>
        <v>36</v>
      </c>
      <c r="I51" s="5">
        <v>100</v>
      </c>
      <c r="J51" s="3">
        <f>+J48+J38</f>
        <v>687</v>
      </c>
      <c r="K51" s="5">
        <v>100</v>
      </c>
      <c r="L51" s="3">
        <f>+L48+L38</f>
        <v>927</v>
      </c>
      <c r="M51" s="5">
        <v>100</v>
      </c>
      <c r="N51" s="3">
        <f>D51+F51+H51+J51+L51</f>
        <v>1718</v>
      </c>
      <c r="O51" s="5">
        <v>100</v>
      </c>
      <c r="P51" s="3">
        <v>1718</v>
      </c>
      <c r="Q51" s="5">
        <v>100</v>
      </c>
      <c r="R51" s="52">
        <f>N51-P51</f>
        <v>0</v>
      </c>
      <c r="S51" s="15" t="s">
        <v>14</v>
      </c>
      <c r="T51" s="45"/>
    </row>
    <row r="52" spans="1:20" ht="10.5">
      <c r="A52" s="8"/>
      <c r="B52" s="16"/>
      <c r="C52" s="10"/>
      <c r="D52" s="4"/>
      <c r="E52" s="5"/>
      <c r="F52" s="3"/>
      <c r="G52" s="5"/>
      <c r="H52" s="3"/>
      <c r="I52" s="5"/>
      <c r="J52" s="3"/>
      <c r="K52" s="5"/>
      <c r="L52" s="3"/>
      <c r="M52" s="5"/>
      <c r="N52" s="3"/>
      <c r="O52" s="5"/>
      <c r="P52" s="3"/>
      <c r="Q52" s="5"/>
      <c r="R52" s="3"/>
      <c r="S52" s="15"/>
      <c r="T52" s="19"/>
    </row>
    <row r="53" spans="1:20" ht="10.5">
      <c r="A53" s="8" t="s">
        <v>19</v>
      </c>
      <c r="B53" s="9"/>
      <c r="C53" s="10"/>
      <c r="D53" s="4"/>
      <c r="E53" s="5"/>
      <c r="F53" s="3"/>
      <c r="G53" s="5"/>
      <c r="H53" s="3"/>
      <c r="I53" s="5"/>
      <c r="J53" s="3"/>
      <c r="K53" s="5"/>
      <c r="L53" s="3"/>
      <c r="M53" s="5"/>
      <c r="N53" s="3"/>
      <c r="O53" s="5"/>
      <c r="P53" s="3"/>
      <c r="Q53" s="5"/>
      <c r="R53" s="3"/>
      <c r="S53" s="15"/>
      <c r="T53" s="19"/>
    </row>
    <row r="54" spans="1:20" ht="10.5">
      <c r="A54" s="8" t="s">
        <v>13</v>
      </c>
      <c r="B54" s="9"/>
      <c r="C54" s="10"/>
      <c r="D54" s="5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3" t="s">
        <v>44</v>
      </c>
      <c r="S54" s="15" t="s">
        <v>44</v>
      </c>
      <c r="T54" s="19"/>
    </row>
    <row r="55" spans="1:20" ht="10.5">
      <c r="A55" s="8" t="s">
        <v>15</v>
      </c>
      <c r="B55" s="16"/>
      <c r="C55" s="10"/>
      <c r="D55" s="53">
        <v>2</v>
      </c>
      <c r="E55" s="5">
        <f>D55/$D$58*100</f>
        <v>10</v>
      </c>
      <c r="F55" s="52">
        <v>6</v>
      </c>
      <c r="G55" s="5">
        <f>F55/$F$58*100</f>
        <v>12.5</v>
      </c>
      <c r="H55" s="52">
        <v>3</v>
      </c>
      <c r="I55" s="5">
        <f>H55/$H$58*100</f>
        <v>8.333333333333332</v>
      </c>
      <c r="J55" s="52">
        <v>158</v>
      </c>
      <c r="K55" s="5">
        <f>J55/$J$58*100</f>
        <v>22.99854439592431</v>
      </c>
      <c r="L55" s="52">
        <v>550</v>
      </c>
      <c r="M55" s="5">
        <f>L55/$L$58*100</f>
        <v>59.331175836030205</v>
      </c>
      <c r="N55" s="52">
        <f>D55+F55+H55+J55+L55</f>
        <v>719</v>
      </c>
      <c r="O55" s="5">
        <f>N55/$N$58*100</f>
        <v>41.850989522700814</v>
      </c>
      <c r="P55" s="3">
        <v>721</v>
      </c>
      <c r="Q55" s="5">
        <v>41.967403958090806</v>
      </c>
      <c r="R55" s="52">
        <f>N55-P55</f>
        <v>-2</v>
      </c>
      <c r="S55" s="55">
        <f>R55/P55*100</f>
        <v>-0.27739251040221913</v>
      </c>
      <c r="T55" s="45"/>
    </row>
    <row r="56" spans="1:20" ht="10.5">
      <c r="A56" s="8" t="s">
        <v>16</v>
      </c>
      <c r="B56" s="16"/>
      <c r="C56" s="10"/>
      <c r="D56" s="53">
        <v>18</v>
      </c>
      <c r="E56" s="5">
        <f>D56/$D$58*100</f>
        <v>90</v>
      </c>
      <c r="F56" s="52">
        <v>42</v>
      </c>
      <c r="G56" s="5">
        <f>F56/$F$58*100</f>
        <v>87.5</v>
      </c>
      <c r="H56" s="52">
        <v>33</v>
      </c>
      <c r="I56" s="5">
        <f>H56/$H$58*100</f>
        <v>91.66666666666666</v>
      </c>
      <c r="J56" s="52">
        <v>529</v>
      </c>
      <c r="K56" s="5">
        <f>J56/$J$58*100</f>
        <v>77.00145560407569</v>
      </c>
      <c r="L56" s="52">
        <v>377</v>
      </c>
      <c r="M56" s="5">
        <f>L56/$L$58*100</f>
        <v>40.668824163969795</v>
      </c>
      <c r="N56" s="52">
        <f>D56+F56+H56+J56+L56</f>
        <v>999</v>
      </c>
      <c r="O56" s="5">
        <f>N56/$N$58*100</f>
        <v>58.14901047729919</v>
      </c>
      <c r="P56" s="3">
        <v>997</v>
      </c>
      <c r="Q56" s="5">
        <v>58.0325960419092</v>
      </c>
      <c r="R56" s="52">
        <f>N56-P56</f>
        <v>2</v>
      </c>
      <c r="S56" s="55">
        <f>R56/P56*100</f>
        <v>0.20060180541624875</v>
      </c>
      <c r="T56" s="45"/>
    </row>
    <row r="57" spans="1:20" ht="10.5">
      <c r="A57" s="8" t="s">
        <v>17</v>
      </c>
      <c r="B57" s="16"/>
      <c r="C57" s="10"/>
      <c r="D57" s="53">
        <v>16</v>
      </c>
      <c r="E57" s="5">
        <f>D57/$D$58*100</f>
        <v>80</v>
      </c>
      <c r="F57" s="52">
        <v>14</v>
      </c>
      <c r="G57" s="5">
        <f>F57/$F$58*100</f>
        <v>29.166666666666668</v>
      </c>
      <c r="H57" s="52">
        <v>18</v>
      </c>
      <c r="I57" s="5">
        <f>H57/$H$58*100</f>
        <v>50</v>
      </c>
      <c r="J57" s="52">
        <v>139</v>
      </c>
      <c r="K57" s="5">
        <f>J57/$J$58*100</f>
        <v>20.232896652110625</v>
      </c>
      <c r="L57" s="52">
        <v>28</v>
      </c>
      <c r="M57" s="5">
        <f>L57/$L$58*100</f>
        <v>3.0204962243797198</v>
      </c>
      <c r="N57" s="52">
        <f>D57+F57+H57+J57+L57</f>
        <v>215</v>
      </c>
      <c r="O57" s="5">
        <f>N57/$N$58*100</f>
        <v>12.514551804423748</v>
      </c>
      <c r="P57" s="3">
        <v>215</v>
      </c>
      <c r="Q57" s="5">
        <v>12.514551804423748</v>
      </c>
      <c r="R57" s="52">
        <f>N57-P57</f>
        <v>0</v>
      </c>
      <c r="S57" s="55" t="s">
        <v>34</v>
      </c>
      <c r="T57" s="45"/>
    </row>
    <row r="58" spans="1:20" ht="10.5">
      <c r="A58" s="8" t="s">
        <v>22</v>
      </c>
      <c r="B58" s="16"/>
      <c r="C58" s="10"/>
      <c r="D58" s="53">
        <f>+D56+D55+D54</f>
        <v>20</v>
      </c>
      <c r="E58" s="5">
        <f>D58/$D$58*100</f>
        <v>100</v>
      </c>
      <c r="F58" s="52">
        <f>+F56+F55+F54</f>
        <v>48</v>
      </c>
      <c r="G58" s="5">
        <f>F58/$F$58*100</f>
        <v>100</v>
      </c>
      <c r="H58" s="52">
        <f>+H56+H55+H54</f>
        <v>36</v>
      </c>
      <c r="I58" s="5">
        <f>H58/$H$58*100</f>
        <v>100</v>
      </c>
      <c r="J58" s="52">
        <f>+J56+J55+J54</f>
        <v>687</v>
      </c>
      <c r="K58" s="5">
        <f>J58/$J$58*100</f>
        <v>100</v>
      </c>
      <c r="L58" s="52">
        <f>+L56+L55+L54</f>
        <v>927</v>
      </c>
      <c r="M58" s="5">
        <f>L58/$L$58*100</f>
        <v>100</v>
      </c>
      <c r="N58" s="52">
        <f>D58+F58+H58+J58+L58</f>
        <v>1718</v>
      </c>
      <c r="O58" s="5">
        <f>N58/$N$58*100</f>
        <v>100</v>
      </c>
      <c r="P58" s="3">
        <v>1718</v>
      </c>
      <c r="Q58" s="5">
        <v>100</v>
      </c>
      <c r="R58" s="52">
        <f>N58-P58</f>
        <v>0</v>
      </c>
      <c r="S58" s="55" t="s">
        <v>34</v>
      </c>
      <c r="T58" s="45"/>
    </row>
    <row r="59" spans="1:20" ht="10.5">
      <c r="A59" s="8" t="s">
        <v>20</v>
      </c>
      <c r="B59" s="16"/>
      <c r="C59" s="10"/>
      <c r="D59" s="4"/>
      <c r="E59" s="5"/>
      <c r="F59" s="3"/>
      <c r="G59" s="5"/>
      <c r="H59" s="3"/>
      <c r="I59" s="5"/>
      <c r="J59" s="3"/>
      <c r="K59" s="5"/>
      <c r="L59" s="3"/>
      <c r="M59" s="5"/>
      <c r="N59" s="3"/>
      <c r="O59" s="5"/>
      <c r="P59" s="3"/>
      <c r="Q59" s="5"/>
      <c r="R59" s="3"/>
      <c r="S59" s="15"/>
      <c r="T59" s="19"/>
    </row>
    <row r="60" spans="1:20" ht="10.5">
      <c r="A60" s="8" t="s">
        <v>13</v>
      </c>
      <c r="B60" s="9"/>
      <c r="C60" s="10"/>
      <c r="D60" s="53">
        <v>0</v>
      </c>
      <c r="E60" s="59">
        <f>D60/D$63*100</f>
        <v>0</v>
      </c>
      <c r="F60" s="52">
        <v>0</v>
      </c>
      <c r="G60" s="59">
        <f>F60/F$63*100</f>
        <v>0</v>
      </c>
      <c r="H60" s="52">
        <v>0</v>
      </c>
      <c r="I60" s="59">
        <f>H60/H$63*100</f>
        <v>0</v>
      </c>
      <c r="J60" s="52">
        <v>0</v>
      </c>
      <c r="K60" s="59">
        <f>J60/J$63*100</f>
        <v>0</v>
      </c>
      <c r="L60" s="52">
        <v>0</v>
      </c>
      <c r="M60" s="59">
        <f>L60/L$63*100</f>
        <v>0</v>
      </c>
      <c r="N60" s="52">
        <f>D60+F60+H60+J60+L60</f>
        <v>0</v>
      </c>
      <c r="O60" s="59">
        <f>N60/N$63*100</f>
        <v>0</v>
      </c>
      <c r="P60" s="52">
        <v>0</v>
      </c>
      <c r="Q60" s="52">
        <v>0</v>
      </c>
      <c r="R60" s="3" t="s">
        <v>14</v>
      </c>
      <c r="S60" s="61" t="s">
        <v>14</v>
      </c>
      <c r="T60" s="19"/>
    </row>
    <row r="61" spans="1:20" ht="10.5">
      <c r="A61" s="8" t="s">
        <v>15</v>
      </c>
      <c r="B61" s="16"/>
      <c r="C61" s="10"/>
      <c r="D61" s="53">
        <v>20</v>
      </c>
      <c r="E61" s="59">
        <f>D61/D$63*100</f>
        <v>100</v>
      </c>
      <c r="F61" s="52">
        <v>44</v>
      </c>
      <c r="G61" s="59">
        <f>F61/F$63*100</f>
        <v>91.66666666666666</v>
      </c>
      <c r="H61" s="52">
        <v>35</v>
      </c>
      <c r="I61" s="59">
        <f>H61/H$63*100</f>
        <v>97.22222222222221</v>
      </c>
      <c r="J61" s="52">
        <v>606</v>
      </c>
      <c r="K61" s="59">
        <f>J61/J$63*100</f>
        <v>88.20960698689956</v>
      </c>
      <c r="L61" s="52">
        <v>860</v>
      </c>
      <c r="M61" s="59">
        <f>L61/L$63*100</f>
        <v>92.77238403451996</v>
      </c>
      <c r="N61" s="52">
        <f>D61+F61+H61+J61+L61</f>
        <v>1565</v>
      </c>
      <c r="O61" s="59">
        <f>N61/N$63*100</f>
        <v>91.0942956926659</v>
      </c>
      <c r="P61" s="3">
        <v>1565</v>
      </c>
      <c r="Q61" s="5">
        <v>91.0942956926659</v>
      </c>
      <c r="R61" s="52">
        <f>N61-P61</f>
        <v>0</v>
      </c>
      <c r="S61" s="57">
        <f>R61/P61*100</f>
        <v>0</v>
      </c>
      <c r="T61" s="45"/>
    </row>
    <row r="62" spans="1:20" ht="10.5">
      <c r="A62" s="8" t="s">
        <v>16</v>
      </c>
      <c r="B62" s="16"/>
      <c r="C62" s="10"/>
      <c r="D62" s="53">
        <v>0</v>
      </c>
      <c r="E62" s="59">
        <f>D62/D$63*100</f>
        <v>0</v>
      </c>
      <c r="F62" s="52">
        <v>4</v>
      </c>
      <c r="G62" s="59">
        <f>F62/F$63*100</f>
        <v>8.333333333333332</v>
      </c>
      <c r="H62" s="52">
        <v>1</v>
      </c>
      <c r="I62" s="59">
        <f>H62/H$63*100</f>
        <v>2.7777777777777777</v>
      </c>
      <c r="J62" s="52">
        <v>81</v>
      </c>
      <c r="K62" s="59">
        <f>J62/J$63*100</f>
        <v>11.790393013100436</v>
      </c>
      <c r="L62" s="52">
        <v>67</v>
      </c>
      <c r="M62" s="59">
        <f>L62/L$63*100</f>
        <v>7.227615965480043</v>
      </c>
      <c r="N62" s="52">
        <f>F62+H62+J62+L62</f>
        <v>153</v>
      </c>
      <c r="O62" s="59">
        <f>N62/N$63*100</f>
        <v>8.90570430733411</v>
      </c>
      <c r="P62" s="3">
        <v>153</v>
      </c>
      <c r="Q62" s="5">
        <v>8.90570430733411</v>
      </c>
      <c r="R62" s="52">
        <f>N62-P62</f>
        <v>0</v>
      </c>
      <c r="S62" s="57">
        <f>R62/P62*100</f>
        <v>0</v>
      </c>
      <c r="T62" s="45"/>
    </row>
    <row r="63" spans="1:20" ht="10.5">
      <c r="A63" s="8" t="s">
        <v>22</v>
      </c>
      <c r="B63" s="16"/>
      <c r="C63" s="10"/>
      <c r="D63" s="53">
        <v>20</v>
      </c>
      <c r="E63" s="59">
        <f>D63/D$63*100</f>
        <v>100</v>
      </c>
      <c r="F63" s="52">
        <v>48</v>
      </c>
      <c r="G63" s="59">
        <f>F63/F$63*100</f>
        <v>100</v>
      </c>
      <c r="H63" s="52">
        <v>36</v>
      </c>
      <c r="I63" s="59">
        <f>H63/H$63*100</f>
        <v>100</v>
      </c>
      <c r="J63" s="52">
        <v>687</v>
      </c>
      <c r="K63" s="59">
        <f>J63/J$63*100</f>
        <v>100</v>
      </c>
      <c r="L63" s="52">
        <v>927</v>
      </c>
      <c r="M63" s="59">
        <f>L63/L$63*100</f>
        <v>100</v>
      </c>
      <c r="N63" s="52">
        <f>D63+F63+H63+J63+L63</f>
        <v>1718</v>
      </c>
      <c r="O63" s="59">
        <f>N63/N$63*100</f>
        <v>100</v>
      </c>
      <c r="P63" s="3">
        <v>1718</v>
      </c>
      <c r="Q63" s="5">
        <v>100</v>
      </c>
      <c r="R63" s="52">
        <f>N63-P63</f>
        <v>0</v>
      </c>
      <c r="S63" s="57">
        <f>R63/P63*100</f>
        <v>0</v>
      </c>
      <c r="T63" s="45"/>
    </row>
    <row r="64" spans="1:20" ht="10.5">
      <c r="A64" s="47" t="s">
        <v>23</v>
      </c>
      <c r="B64" s="48"/>
      <c r="C64" s="49"/>
      <c r="D64" s="56">
        <v>16</v>
      </c>
      <c r="E64" s="60">
        <f>D64/D$63*100</f>
        <v>80</v>
      </c>
      <c r="F64" s="54">
        <v>37</v>
      </c>
      <c r="G64" s="60">
        <f>F64/F$63*100</f>
        <v>77.08333333333334</v>
      </c>
      <c r="H64" s="54">
        <v>21</v>
      </c>
      <c r="I64" s="60">
        <f>H64/H$63*100</f>
        <v>58.333333333333336</v>
      </c>
      <c r="J64" s="54">
        <v>460</v>
      </c>
      <c r="K64" s="60">
        <f>J64/J$63*100</f>
        <v>66.95778748180496</v>
      </c>
      <c r="L64" s="54">
        <v>539</v>
      </c>
      <c r="M64" s="60">
        <f>L64/L$63*100</f>
        <v>58.144552319309604</v>
      </c>
      <c r="N64" s="54">
        <f>D64+F64+H64+J64+L64</f>
        <v>1073</v>
      </c>
      <c r="O64" s="60">
        <f>N64/N$63*100</f>
        <v>62.456344586728754</v>
      </c>
      <c r="P64" s="62">
        <v>1095</v>
      </c>
      <c r="Q64" s="63">
        <v>63.73690337601863</v>
      </c>
      <c r="R64" s="54">
        <f>N64-P64</f>
        <v>-22</v>
      </c>
      <c r="S64" s="58">
        <f>R64/P64*100</f>
        <v>-2.009132420091324</v>
      </c>
      <c r="T64" s="45"/>
    </row>
    <row r="65" spans="1:20" ht="10.5">
      <c r="A65" s="21" t="s">
        <v>37</v>
      </c>
      <c r="B65" s="19"/>
      <c r="C65" s="19"/>
      <c r="D65" s="19"/>
      <c r="E65" s="19"/>
      <c r="F65" s="19"/>
      <c r="G65" s="19"/>
      <c r="H65" s="19"/>
      <c r="I65" s="19"/>
      <c r="J65" s="22"/>
      <c r="K65" s="19"/>
      <c r="L65" s="19"/>
      <c r="M65" s="19"/>
      <c r="R65" s="19"/>
      <c r="S65" s="19"/>
      <c r="T65" s="19"/>
    </row>
    <row r="66" spans="1:20" ht="10.5">
      <c r="A66" s="21" t="s">
        <v>21</v>
      </c>
      <c r="B66" s="19"/>
      <c r="C66" s="19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19"/>
      <c r="S66" s="19"/>
      <c r="T66" s="19"/>
    </row>
    <row r="67" spans="1:20" ht="10.5">
      <c r="A67" s="19"/>
      <c r="B67" s="19"/>
      <c r="C67" s="1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19"/>
      <c r="S67" s="19"/>
      <c r="T67" s="19"/>
    </row>
    <row r="68" spans="1:20" ht="10.5">
      <c r="A68" s="19"/>
      <c r="B68" s="19"/>
      <c r="C68" s="19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19"/>
      <c r="S68" s="19"/>
      <c r="T68" s="19"/>
    </row>
    <row r="69" spans="4:17" ht="10.5">
      <c r="D69" s="6"/>
      <c r="E69" s="6"/>
      <c r="F69" s="6"/>
      <c r="G69" s="6"/>
      <c r="H69" s="6"/>
      <c r="I69" s="6"/>
      <c r="J69" s="6"/>
      <c r="K69" s="6"/>
      <c r="L69" s="6"/>
      <c r="M69" s="6"/>
      <c r="N69" s="45"/>
      <c r="O69" s="45"/>
      <c r="P69" s="45"/>
      <c r="Q69" s="45"/>
    </row>
    <row r="70" spans="4:15" ht="10.5">
      <c r="D70" s="6"/>
      <c r="E70" s="6"/>
      <c r="F70" s="6"/>
      <c r="G70" s="6"/>
      <c r="H70" s="6"/>
      <c r="I70" s="6"/>
      <c r="J70" s="6"/>
      <c r="K70" s="6"/>
      <c r="L70" s="6"/>
      <c r="M70" s="6"/>
      <c r="N70" s="45"/>
      <c r="O70" s="45"/>
    </row>
    <row r="71" spans="4:15" ht="10.5">
      <c r="D71" s="6"/>
      <c r="E71" s="6"/>
      <c r="F71" s="6"/>
      <c r="G71" s="6"/>
      <c r="H71" s="6"/>
      <c r="I71" s="6"/>
      <c r="J71" s="6"/>
      <c r="K71" s="6"/>
      <c r="L71" s="6"/>
      <c r="M71" s="6"/>
      <c r="N71" s="45"/>
      <c r="O71" s="45"/>
    </row>
    <row r="72" spans="4:15" ht="10.5">
      <c r="D72" s="6"/>
      <c r="E72" s="6"/>
      <c r="F72" s="6"/>
      <c r="G72" s="6"/>
      <c r="H72" s="6"/>
      <c r="I72" s="6"/>
      <c r="J72" s="6"/>
      <c r="K72" s="6"/>
      <c r="L72" s="6"/>
      <c r="M72" s="6"/>
      <c r="N72" s="45"/>
      <c r="O72" s="45"/>
    </row>
    <row r="73" spans="4:15" ht="10.5">
      <c r="D73" s="6"/>
      <c r="E73" s="6"/>
      <c r="F73" s="6"/>
      <c r="G73" s="6"/>
      <c r="H73" s="6"/>
      <c r="I73" s="6"/>
      <c r="J73" s="6"/>
      <c r="K73" s="6"/>
      <c r="L73" s="6"/>
      <c r="M73" s="6"/>
      <c r="N73" s="45"/>
      <c r="O73" s="45"/>
    </row>
    <row r="74" spans="4:15" ht="10.5">
      <c r="D74" s="6"/>
      <c r="E74" s="6"/>
      <c r="F74" s="6"/>
      <c r="G74" s="6"/>
      <c r="H74" s="6"/>
      <c r="I74" s="6"/>
      <c r="J74" s="6"/>
      <c r="K74" s="6"/>
      <c r="L74" s="6"/>
      <c r="M74" s="6"/>
      <c r="N74" s="45"/>
      <c r="O74" s="45"/>
    </row>
    <row r="75" spans="4:15" ht="10.5">
      <c r="D75" s="6"/>
      <c r="E75" s="6"/>
      <c r="F75" s="6"/>
      <c r="G75" s="6"/>
      <c r="H75" s="6"/>
      <c r="I75" s="6"/>
      <c r="J75" s="6"/>
      <c r="K75" s="6"/>
      <c r="L75" s="6"/>
      <c r="M75" s="6"/>
      <c r="N75" s="45"/>
      <c r="O75" s="45"/>
    </row>
    <row r="76" ht="10.5">
      <c r="O76" s="45"/>
    </row>
    <row r="77" ht="10.5">
      <c r="O77" s="45"/>
    </row>
    <row r="78" ht="10.5">
      <c r="O78" s="45"/>
    </row>
    <row r="79" ht="10.5">
      <c r="O79" s="45"/>
    </row>
    <row r="80" ht="10.5">
      <c r="O80" s="45"/>
    </row>
    <row r="81" ht="10.5">
      <c r="O81" s="45"/>
    </row>
    <row r="82" ht="10.5">
      <c r="O82" s="45"/>
    </row>
    <row r="83" ht="10.5">
      <c r="O83" s="45"/>
    </row>
    <row r="84" ht="10.5">
      <c r="O84" s="45"/>
    </row>
    <row r="85" ht="10.5">
      <c r="O85" s="45"/>
    </row>
  </sheetData>
  <sheetProtection/>
  <printOptions horizontalCentered="1" verticalCentered="1"/>
  <pageMargins left="0.3937007874015748" right="0.3937007874015748" top="0.984251968503937" bottom="0.984251968503937" header="0.512" footer="0.512"/>
  <pageSetup fitToHeight="1" fitToWidth="1" horizontalDpi="600" verticalDpi="600" orientation="landscape" paperSize="9" scale="68" r:id="rId1"/>
  <headerFooter alignWithMargins="0">
    <oddHeader>&amp;C&amp;F</oddHeader>
    <oddFooter>&amp;C&amp;P / &amp;N ﾍﾟｰｼﾞ</oddFooter>
  </headerFooter>
  <ignoredErrors>
    <ignoredError sqref="N62 G58 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2015-07-17T01:43:25Z</cp:lastPrinted>
  <dcterms:created xsi:type="dcterms:W3CDTF">2013-08-08T14:16:59Z</dcterms:created>
  <dcterms:modified xsi:type="dcterms:W3CDTF">2019-03-31T03:00:42Z</dcterms:modified>
  <cp:category/>
  <cp:version/>
  <cp:contentType/>
  <cp:contentStatus/>
</cp:coreProperties>
</file>