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.kobe.local\top\02_作業文書\01_組織\平成31年度\05_行財政局\10_財政部\01_財務課\05 財政企画\11 財政状況資料集等\02.企業会計　経営比較分析表（H27～）\05.H31\05.H30地方公営企業決算状況調査\03.局より\駐車場\"/>
    </mc:Choice>
  </mc:AlternateContent>
  <workbookProtection workbookAlgorithmName="SHA-512" workbookHashValue="zRZ/7/WuFil0PZecQaxHr9sva5IgJGQ4PYWIesuQwh2NTNstYYmq0jZdaIVvHA/EVeiIea+PdVzRUsHIyan90w==" workbookSaltValue="3zfLUPgNLfk3nUi3trYrFA==" workbookSpinCount="100000" lockStructure="1"/>
  <bookViews>
    <workbookView xWindow="0" yWindow="0" windowWidth="15360" windowHeight="7640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BZ76" i="4" l="1"/>
  <c r="MI76" i="4"/>
  <c r="HJ51" i="4"/>
  <c r="MA30" i="4"/>
  <c r="CS30" i="4"/>
  <c r="IT76" i="4"/>
  <c r="CS51" i="4"/>
  <c r="HJ30" i="4"/>
  <c r="MA51" i="4"/>
  <c r="C11" i="5"/>
  <c r="D11" i="5"/>
  <c r="E11" i="5"/>
  <c r="B11" i="5"/>
  <c r="BK76" i="4" l="1"/>
  <c r="LH51" i="4"/>
  <c r="LT76" i="4"/>
  <c r="GQ51" i="4"/>
  <c r="LH30" i="4"/>
  <c r="BZ51" i="4"/>
  <c r="BZ30" i="4"/>
  <c r="IE76" i="4"/>
  <c r="GQ30" i="4"/>
  <c r="BG30" i="4"/>
  <c r="AV76" i="4"/>
  <c r="KO51" i="4"/>
  <c r="KO30" i="4"/>
  <c r="HP76" i="4"/>
  <c r="BG51" i="4"/>
  <c r="LE76" i="4"/>
  <c r="FX51" i="4"/>
  <c r="FX30" i="4"/>
  <c r="JV30" i="4"/>
  <c r="HA76" i="4"/>
  <c r="AN51" i="4"/>
  <c r="FE30" i="4"/>
  <c r="FE51" i="4"/>
  <c r="AN30" i="4"/>
  <c r="AG76" i="4"/>
  <c r="JV51" i="4"/>
  <c r="KP76" i="4"/>
  <c r="KA76" i="4"/>
  <c r="EL51" i="4"/>
  <c r="JC30" i="4"/>
  <c r="GL76" i="4"/>
  <c r="U51" i="4"/>
  <c r="EL30" i="4"/>
  <c r="U30" i="4"/>
  <c r="R76" i="4"/>
  <c r="JC51" i="4"/>
</calcChain>
</file>

<file path=xl/sharedStrings.xml><?xml version="1.0" encoding="utf-8"?>
<sst xmlns="http://schemas.openxmlformats.org/spreadsheetml/2006/main" count="278" uniqueCount="144">
  <si>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</si>
  <si>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</si>
  <si>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</si>
  <si>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</si>
  <si>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</si>
  <si>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</si>
  <si>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</si>
  <si>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</si>
  <si>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</si>
  <si>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</si>
  <si>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</si>
  <si>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</si>
  <si>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</si>
  <si>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</si>
  <si>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</si>
  <si>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</si>
  <si>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</si>
  <si>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</si>
  <si>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</si>
  <si>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</si>
  <si>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</si>
  <si>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</si>
  <si>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平成30年度全国平均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</si>
  <si>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</si>
  <si>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</si>
  <si>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</si>
  <si>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</si>
  <si>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</si>
  <si>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</si>
  <si>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</si>
  <si>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</si>
  <si>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</si>
  <si>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</si>
  <si>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</si>
  <si>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</si>
  <si>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</si>
  <si>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</si>
  <si>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</si>
  <si>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</si>
  <si>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</si>
  <si>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</si>
  <si>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</si>
  <si>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</si>
  <si>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</si>
  <si>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</si>
  <si>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</si>
  <si>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</si>
  <si>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</si>
  <si>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</si>
  <si>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</si>
  <si>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</si>
  <si>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</si>
  <si>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</si>
  <si>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</si>
  <si>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</si>
  <si>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</si>
  <si>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</si>
  <si>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</si>
  <si>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</si>
  <si>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</si>
  <si>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</si>
  <si>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</si>
  <si>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</si>
  <si>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</si>
  <si>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</si>
  <si>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</si>
  <si>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</si>
  <si>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</si>
  <si>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</si>
  <si>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</si>
  <si>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</si>
  <si>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</si>
  <si>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</si>
  <si>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</si>
  <si>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</si>
  <si>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</si>
  <si>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</si>
  <si>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</si>
  <si>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</si>
  <si>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</si>
  <si>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</si>
  <si>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</si>
  <si>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</si>
  <si>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</si>
  <si>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</si>
  <si>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</si>
  <si>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</si>
  <si>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</si>
  <si>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</si>
  <si>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</si>
  <si>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</si>
  <si>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</si>
  <si>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</si>
  <si>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</si>
  <si>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</si>
  <si>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</si>
  <si>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</si>
  <si>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</si>
  <si>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</si>
  <si>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</si>
  <si>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</si>
  <si>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</si>
  <si>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</si>
  <si>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</si>
  <si>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</si>
  <si>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</si>
  <si>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</si>
  <si>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</si>
  <si>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</si>
  <si>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当該値(N-1)</t>
    <phoneticPr fontId="5"/>
  </si>
  <si>
    <t>当該値(N)</t>
    <phoneticPr fontId="5"/>
  </si>
  <si>
    <t>当該値(N-4)</t>
    <phoneticPr fontId="5"/>
  </si>
  <si>
    <t>当該値(N-4)</t>
    <phoneticPr fontId="5"/>
  </si>
  <si>
    <t>当該値(N-3)</t>
    <phoneticPr fontId="5"/>
  </si>
  <si>
    <t>当該値(N)</t>
    <phoneticPr fontId="5"/>
  </si>
  <si>
    <t>当該値(N-2)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</si>
  <si>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</si>
  <si>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</si>
  <si>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</si>
  <si>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</si>
  <si>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</si>
  <si>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 xml:space="preserve"> </t>
    <phoneticPr fontId="5"/>
  </si>
  <si>
    <t>兵庫県　神戸市</t>
  </si>
  <si>
    <t>和田岬駐車場</t>
  </si>
  <si>
    <t>法非適用</t>
  </si>
  <si>
    <t>駐車場整備事業</t>
  </si>
  <si>
    <t>-</t>
  </si>
  <si>
    <t>Ａ２Ｂ１</t>
  </si>
  <si>
    <t>非設置</t>
  </si>
  <si>
    <t>該当数値なし</t>
  </si>
  <si>
    <t>都市計画駐車場</t>
  </si>
  <si>
    <t>地下式</t>
  </si>
  <si>
    <t>駅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</si>
  <si>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</si>
  <si>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</si>
  <si>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</si>
  <si>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</si>
  <si>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</si>
  <si>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</si>
  <si>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</si>
  <si>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収益的収支比率について、100％を下回る赤字であり、類似施設平均を下回っている。また、④売上高GOP比率、⑤EBITDAについても類似施設の平均を下回っている。コスト削減等により収益構造の改善に努めていきたい。</t>
    <rPh sb="1" eb="4">
      <t>シュウエキテキ</t>
    </rPh>
    <rPh sb="4" eb="6">
      <t>シュウシ</t>
    </rPh>
    <rPh sb="6" eb="8">
      <t>ヒリツ</t>
    </rPh>
    <rPh sb="18" eb="20">
      <t>シタマワ</t>
    </rPh>
    <rPh sb="21" eb="23">
      <t>アカジ</t>
    </rPh>
    <rPh sb="27" eb="29">
      <t>ルイジ</t>
    </rPh>
    <rPh sb="29" eb="31">
      <t>シセツ</t>
    </rPh>
    <rPh sb="31" eb="33">
      <t>ヘイキン</t>
    </rPh>
    <rPh sb="34" eb="36">
      <t>シタマワ</t>
    </rPh>
    <rPh sb="45" eb="48">
      <t>ウリアゲダカ</t>
    </rPh>
    <rPh sb="51" eb="53">
      <t>ヒリツ</t>
    </rPh>
    <rPh sb="66" eb="70">
      <t>ルイジシセツ</t>
    </rPh>
    <rPh sb="71" eb="73">
      <t>ヘイキン</t>
    </rPh>
    <rPh sb="74" eb="76">
      <t>シタマワ</t>
    </rPh>
    <rPh sb="84" eb="86">
      <t>サクゲン</t>
    </rPh>
    <rPh sb="86" eb="87">
      <t>トウ</t>
    </rPh>
    <rPh sb="90" eb="92">
      <t>シュウエキ</t>
    </rPh>
    <rPh sb="92" eb="94">
      <t>コウゾウ</t>
    </rPh>
    <rPh sb="95" eb="97">
      <t>カイゼン</t>
    </rPh>
    <rPh sb="98" eb="99">
      <t>ツト</t>
    </rPh>
    <phoneticPr fontId="5"/>
  </si>
  <si>
    <t>⑧設備投資見込額は多い。⑩企業債残高対料金収入比率は、平成30年度で0となったため、今後は必要な設備更新に対する投資を計画的に行っていく。</t>
    <rPh sb="1" eb="3">
      <t>セツビ</t>
    </rPh>
    <rPh sb="3" eb="5">
      <t>トウシ</t>
    </rPh>
    <rPh sb="5" eb="7">
      <t>ミコミ</t>
    </rPh>
    <rPh sb="7" eb="8">
      <t>ガク</t>
    </rPh>
    <rPh sb="9" eb="10">
      <t>オオ</t>
    </rPh>
    <rPh sb="13" eb="15">
      <t>キギョウ</t>
    </rPh>
    <rPh sb="15" eb="16">
      <t>サイ</t>
    </rPh>
    <rPh sb="16" eb="18">
      <t>ザンダカ</t>
    </rPh>
    <rPh sb="18" eb="19">
      <t>タイ</t>
    </rPh>
    <rPh sb="19" eb="25">
      <t>リョウキンシュウニュウヒリツ</t>
    </rPh>
    <rPh sb="27" eb="29">
      <t>ヘイセイ</t>
    </rPh>
    <rPh sb="31" eb="33">
      <t>ネンド</t>
    </rPh>
    <rPh sb="42" eb="44">
      <t>コンゴ</t>
    </rPh>
    <rPh sb="45" eb="47">
      <t>ヒツヨウ</t>
    </rPh>
    <rPh sb="48" eb="50">
      <t>セツビ</t>
    </rPh>
    <rPh sb="50" eb="52">
      <t>コウシン</t>
    </rPh>
    <rPh sb="53" eb="54">
      <t>タイ</t>
    </rPh>
    <rPh sb="56" eb="58">
      <t>トウシ</t>
    </rPh>
    <rPh sb="59" eb="62">
      <t>ケイカクテキ</t>
    </rPh>
    <rPh sb="63" eb="64">
      <t>オコナ</t>
    </rPh>
    <phoneticPr fontId="5"/>
  </si>
  <si>
    <t>⑪稼働率は類似施設平均を下回っている。これは、通勤目的の長時間利用車両が多いためと考えられる。</t>
    <rPh sb="1" eb="3">
      <t>カドウ</t>
    </rPh>
    <rPh sb="3" eb="4">
      <t>リツ</t>
    </rPh>
    <rPh sb="5" eb="7">
      <t>ルイジ</t>
    </rPh>
    <rPh sb="7" eb="9">
      <t>シセツ</t>
    </rPh>
    <rPh sb="9" eb="11">
      <t>ヘイキン</t>
    </rPh>
    <rPh sb="12" eb="14">
      <t>シタマワ</t>
    </rPh>
    <rPh sb="23" eb="25">
      <t>ツウキン</t>
    </rPh>
    <rPh sb="25" eb="27">
      <t>モクテキ</t>
    </rPh>
    <rPh sb="28" eb="31">
      <t>チョウジカン</t>
    </rPh>
    <rPh sb="31" eb="33">
      <t>リヨウ</t>
    </rPh>
    <rPh sb="33" eb="35">
      <t>シャリョウ</t>
    </rPh>
    <rPh sb="36" eb="37">
      <t>オオ</t>
    </rPh>
    <rPh sb="41" eb="42">
      <t>カンガ</t>
    </rPh>
    <phoneticPr fontId="5"/>
  </si>
  <si>
    <t>近隣の企業への訪問者にかかる売上が好調であるものの、黒字へ転換させるためにも、指定管理者と連携の上、周辺商業施設に対する営業活動強化やコスト削減により、引き続き経営状況の改善に努めていく。</t>
    <rPh sb="0" eb="2">
      <t>キンリン</t>
    </rPh>
    <rPh sb="3" eb="5">
      <t>キギョウ</t>
    </rPh>
    <rPh sb="7" eb="10">
      <t>ホウモンシャ</t>
    </rPh>
    <rPh sb="14" eb="15">
      <t>ウ</t>
    </rPh>
    <rPh sb="15" eb="16">
      <t>ア</t>
    </rPh>
    <rPh sb="17" eb="19">
      <t>コウチョウ</t>
    </rPh>
    <rPh sb="26" eb="28">
      <t>クロジ</t>
    </rPh>
    <rPh sb="29" eb="31">
      <t>テンカン</t>
    </rPh>
    <rPh sb="39" eb="41">
      <t>シテイ</t>
    </rPh>
    <rPh sb="41" eb="44">
      <t>カンリシャ</t>
    </rPh>
    <rPh sb="45" eb="47">
      <t>レンケイ</t>
    </rPh>
    <rPh sb="48" eb="49">
      <t>ウエ</t>
    </rPh>
    <rPh sb="50" eb="52">
      <t>シュウヘン</t>
    </rPh>
    <rPh sb="52" eb="54">
      <t>ショウギョウ</t>
    </rPh>
    <rPh sb="54" eb="56">
      <t>シセツ</t>
    </rPh>
    <rPh sb="57" eb="58">
      <t>タイ</t>
    </rPh>
    <rPh sb="60" eb="62">
      <t>エイギョウ</t>
    </rPh>
    <rPh sb="62" eb="64">
      <t>カツドウ</t>
    </rPh>
    <rPh sb="64" eb="66">
      <t>キョウカ</t>
    </rPh>
    <rPh sb="70" eb="72">
      <t>サクゲン</t>
    </rPh>
    <rPh sb="76" eb="77">
      <t>ヒ</t>
    </rPh>
    <rPh sb="78" eb="79">
      <t>ツヅ</t>
    </rPh>
    <rPh sb="80" eb="82">
      <t>ケイエイ</t>
    </rPh>
    <rPh sb="82" eb="84">
      <t>ジョウキョウ</t>
    </rPh>
    <rPh sb="85" eb="87">
      <t>カイゼン</t>
    </rPh>
    <rPh sb="88" eb="89">
      <t>ツト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</si>
</sst>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42</c:v>
                </c:pt>
                <c:pt idx="1">
                  <c:v>43.7</c:v>
                </c:pt>
                <c:pt idx="2">
                  <c:v>45.7</c:v>
                </c:pt>
                <c:pt idx="3">
                  <c:v>29.6</c:v>
                </c:pt>
                <c:pt idx="4">
                  <c:v>40.700000000000003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74-49B2-A0D7-66FF7F003E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110.9</c:v>
                </c:pt>
                <c:pt idx="1">
                  <c:v>113.4</c:v>
                </c:pt>
                <c:pt idx="2">
                  <c:v>191.4</c:v>
                </c:pt>
                <c:pt idx="3">
                  <c:v>141.30000000000001</c:v>
                </c:pt>
                <c:pt idx="4">
                  <c:v>128.30000000000001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74-49B2-A0D7-66FF7F003E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dateAx>
        <c:axId val="44571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758144"/>
        <c:crosses val="autoZero"/>
        <c:auto val="1"/>
        <c:lblOffset val="100"/>
        <c:baseTimeUnit val="years"/>
      </c:date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733.5</c:v>
                </c:pt>
                <c:pt idx="1">
                  <c:v>563.20000000000005</c:v>
                </c:pt>
                <c:pt idx="2">
                  <c:v>410.1</c:v>
                </c:pt>
                <c:pt idx="3">
                  <c:v>143.80000000000001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F8-4C28-90F9-8B8A4719D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351.1</c:v>
                </c:pt>
                <c:pt idx="1">
                  <c:v>278.89999999999998</c:v>
                </c:pt>
                <c:pt idx="2">
                  <c:v>205.5</c:v>
                </c:pt>
                <c:pt idx="3">
                  <c:v>187.9</c:v>
                </c:pt>
                <c:pt idx="4">
                  <c:v>139.69999999999999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F8-4C28-90F9-8B8A4719D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dateAx>
        <c:axId val="81981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983744"/>
        <c:crosses val="autoZero"/>
        <c:auto val="1"/>
        <c:lblOffset val="100"/>
        <c:baseTimeUnit val="years"/>
      </c:date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5409-48A3-8C46-4303994527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09-48A3-8C46-4303994527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dateAx>
        <c:axId val="96715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717056"/>
        <c:crosses val="autoZero"/>
        <c:auto val="1"/>
        <c:lblOffset val="100"/>
        <c:baseTimeUnit val="years"/>
      </c:date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8229-473F-92CE-025AECE205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29-473F-92CE-025AECE205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dateAx>
        <c:axId val="104602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269504"/>
        <c:crosses val="autoZero"/>
        <c:auto val="1"/>
        <c:lblOffset val="100"/>
        <c:baseTimeUnit val="years"/>
      </c:date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ED-4F95-BD89-C91DDE0CBC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10</c:v>
                </c:pt>
                <c:pt idx="1">
                  <c:v>9.5</c:v>
                </c:pt>
                <c:pt idx="2">
                  <c:v>15.1</c:v>
                </c:pt>
                <c:pt idx="3">
                  <c:v>15</c:v>
                </c:pt>
                <c:pt idx="4">
                  <c:v>10.5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ED-4F95-BD89-C91DDE0CBC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dateAx>
        <c:axId val="78410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12800"/>
        <c:crosses val="autoZero"/>
        <c:auto val="1"/>
        <c:lblOffset val="100"/>
        <c:baseTimeUnit val="years"/>
      </c:date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4B-42DE-B815-96510A0C1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202</c:v>
                </c:pt>
                <c:pt idx="1">
                  <c:v>177</c:v>
                </c:pt>
                <c:pt idx="2">
                  <c:v>145</c:v>
                </c:pt>
                <c:pt idx="3">
                  <c:v>108</c:v>
                </c:pt>
                <c:pt idx="4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4B-42DE-B815-96510A0C1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dateAx>
        <c:axId val="78427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29184"/>
        <c:crosses val="autoZero"/>
        <c:auto val="1"/>
        <c:lblOffset val="100"/>
        <c:baseTimeUnit val="years"/>
      </c:date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82.1</c:v>
                </c:pt>
                <c:pt idx="1">
                  <c:v>126.4</c:v>
                </c:pt>
                <c:pt idx="2">
                  <c:v>127.9</c:v>
                </c:pt>
                <c:pt idx="3">
                  <c:v>77.099999999999994</c:v>
                </c:pt>
                <c:pt idx="4">
                  <c:v>72.099999999999994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B6-4A8D-A0CC-02BF534FA1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182.5</c:v>
                </c:pt>
                <c:pt idx="1">
                  <c:v>185.2</c:v>
                </c:pt>
                <c:pt idx="2">
                  <c:v>184.1</c:v>
                </c:pt>
                <c:pt idx="3">
                  <c:v>186.8</c:v>
                </c:pt>
                <c:pt idx="4">
                  <c:v>181.6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B6-4A8D-A0CC-02BF534FA1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dateAx>
        <c:axId val="81482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484416"/>
        <c:crosses val="autoZero"/>
        <c:auto val="1"/>
        <c:lblOffset val="100"/>
        <c:baseTimeUnit val="years"/>
      </c:date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33.5</c:v>
                </c:pt>
                <c:pt idx="1">
                  <c:v>36.799999999999997</c:v>
                </c:pt>
                <c:pt idx="2">
                  <c:v>37</c:v>
                </c:pt>
                <c:pt idx="3">
                  <c:v>40.700000000000003</c:v>
                </c:pt>
                <c:pt idx="4">
                  <c:v>-2.2999999999999998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BB-4D51-A235-E8B08184DB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18.2</c:v>
                </c:pt>
                <c:pt idx="1">
                  <c:v>17.5</c:v>
                </c:pt>
                <c:pt idx="2">
                  <c:v>14.3</c:v>
                </c:pt>
                <c:pt idx="3">
                  <c:v>11.8</c:v>
                </c:pt>
                <c:pt idx="4">
                  <c:v>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BB-4D51-A235-E8B08184DB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dateAx>
        <c:axId val="81510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12320"/>
        <c:crosses val="autoZero"/>
        <c:auto val="1"/>
        <c:lblOffset val="100"/>
        <c:baseTimeUnit val="years"/>
      </c:date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15221</c:v>
                </c:pt>
                <c:pt idx="1">
                  <c:v>16732</c:v>
                </c:pt>
                <c:pt idx="2">
                  <c:v>16819</c:v>
                </c:pt>
                <c:pt idx="3">
                  <c:v>16059</c:v>
                </c:pt>
                <c:pt idx="4">
                  <c:v>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EC-453D-9E35-18E9BAD71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37843</c:v>
                </c:pt>
                <c:pt idx="1">
                  <c:v>36318</c:v>
                </c:pt>
                <c:pt idx="2">
                  <c:v>37745</c:v>
                </c:pt>
                <c:pt idx="3">
                  <c:v>35151</c:v>
                </c:pt>
                <c:pt idx="4">
                  <c:v>29367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EC-453D-9E35-18E9BAD71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dateAx>
        <c:axId val="81558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60704"/>
        <c:crosses val="autoZero"/>
        <c:auto val="1"/>
        <c:lblOffset val="100"/>
        <c:baseTimeUnit val="years"/>
      </c:date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【16,102】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【199.3】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B59" zoomScaleNormal="100" zoomScaleSheetLayoutView="70" workbookViewId="0">
      <selection activeCell="ND66" sqref="ND66:NR82"/>
    </sheetView>
  </sheetViews>
  <sheetFormatPr defaultColWidth="2.6328125" defaultRowHeight="13" x14ac:dyDescent="0.2"/>
  <cols>
    <col min="1" max="1" width="2.6328125" customWidth="1"/>
    <col min="2" max="2" width="0.90625" customWidth="1"/>
    <col min="3" max="244" width="0.6328125" customWidth="1"/>
    <col min="245" max="245" width="0.90625" customWidth="1"/>
    <col min="246" max="366" width="0.6328125" customWidth="1"/>
    <col min="368" max="382" width="3.08984375" customWidth="1"/>
  </cols>
  <sheetData>
    <row r="1" spans="1:382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2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2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2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2">
      <c r="A6" s="2"/>
      <c r="B6" s="138" t="str">
        <f>データ!H6&amp;"　"&amp;データ!I6</f>
        <v>兵庫県神戸市　和田岬駐車場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2">
      <c r="A7" s="2"/>
      <c r="B7" s="131" t="s">
        <v>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3"/>
      <c r="AQ7" s="131" t="s">
        <v>2</v>
      </c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3"/>
      <c r="CF7" s="131" t="s">
        <v>3</v>
      </c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3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4" t="s">
        <v>5</v>
      </c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4" t="s">
        <v>6</v>
      </c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4"/>
      <c r="JD7" s="134"/>
      <c r="JE7" s="134"/>
      <c r="JF7" s="134"/>
      <c r="JG7" s="134"/>
      <c r="JH7" s="134"/>
      <c r="JI7" s="134"/>
      <c r="JJ7" s="134"/>
      <c r="JK7" s="134"/>
      <c r="JL7" s="134"/>
      <c r="JM7" s="134"/>
      <c r="JN7" s="134"/>
      <c r="JO7" s="134"/>
      <c r="JP7" s="134"/>
      <c r="JQ7" s="134" t="s">
        <v>7</v>
      </c>
      <c r="JR7" s="134"/>
      <c r="JS7" s="134"/>
      <c r="JT7" s="134"/>
      <c r="JU7" s="134"/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4"/>
      <c r="KM7" s="134"/>
      <c r="KN7" s="134"/>
      <c r="KO7" s="134"/>
      <c r="KP7" s="134"/>
      <c r="KQ7" s="134"/>
      <c r="KR7" s="134"/>
      <c r="KS7" s="134"/>
      <c r="KT7" s="134"/>
      <c r="KU7" s="134"/>
      <c r="KV7" s="134"/>
      <c r="KW7" s="134"/>
      <c r="KX7" s="134"/>
      <c r="KY7" s="134"/>
      <c r="KZ7" s="134"/>
      <c r="LA7" s="134"/>
      <c r="LB7" s="134"/>
      <c r="LC7" s="134"/>
      <c r="LD7" s="134"/>
      <c r="LE7" s="134"/>
      <c r="LF7" s="134"/>
      <c r="LG7" s="134"/>
      <c r="LH7" s="134"/>
      <c r="LI7" s="134"/>
      <c r="LJ7" s="134" t="s">
        <v>8</v>
      </c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4"/>
      <c r="LV7" s="134"/>
      <c r="LW7" s="134"/>
      <c r="LX7" s="134"/>
      <c r="LY7" s="134"/>
      <c r="LZ7" s="134"/>
      <c r="MA7" s="134"/>
      <c r="MB7" s="134"/>
      <c r="MC7" s="134"/>
      <c r="MD7" s="134"/>
      <c r="ME7" s="134"/>
      <c r="MF7" s="134"/>
      <c r="MG7" s="134"/>
      <c r="MH7" s="134"/>
      <c r="MI7" s="134"/>
      <c r="MJ7" s="134"/>
      <c r="MK7" s="134"/>
      <c r="ML7" s="134"/>
      <c r="MM7" s="134"/>
      <c r="MN7" s="134"/>
      <c r="MO7" s="134"/>
      <c r="MP7" s="134"/>
      <c r="MQ7" s="134"/>
      <c r="MR7" s="134"/>
      <c r="MS7" s="134"/>
      <c r="MT7" s="134"/>
      <c r="MU7" s="134"/>
      <c r="MV7" s="134"/>
      <c r="MW7" s="134"/>
      <c r="MX7" s="134"/>
      <c r="MY7" s="134"/>
      <c r="MZ7" s="134"/>
      <c r="NA7" s="134"/>
      <c r="NB7" s="134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2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Ａ２Ｂ１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 t="str">
        <f>データ!N7</f>
        <v>非設置</v>
      </c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4" t="str">
        <f>データ!S7</f>
        <v>駅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7222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3"/>
      <c r="ND8" s="129" t="s">
        <v>10</v>
      </c>
      <c r="NE8" s="13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2">
      <c r="A9" s="2"/>
      <c r="B9" s="131" t="s">
        <v>12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3"/>
      <c r="AQ9" s="131" t="s">
        <v>13</v>
      </c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3"/>
      <c r="CF9" s="131" t="s">
        <v>14</v>
      </c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3"/>
      <c r="DU9" s="134" t="s">
        <v>15</v>
      </c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4" t="s">
        <v>16</v>
      </c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  <c r="IR9" s="134"/>
      <c r="IS9" s="134"/>
      <c r="IT9" s="134"/>
      <c r="IU9" s="134"/>
      <c r="IV9" s="134"/>
      <c r="IW9" s="134"/>
      <c r="IX9" s="134"/>
      <c r="IY9" s="134"/>
      <c r="IZ9" s="134"/>
      <c r="JA9" s="134"/>
      <c r="JB9" s="134"/>
      <c r="JC9" s="134"/>
      <c r="JD9" s="134"/>
      <c r="JE9" s="134"/>
      <c r="JF9" s="134"/>
      <c r="JG9" s="134"/>
      <c r="JH9" s="134"/>
      <c r="JI9" s="134"/>
      <c r="JJ9" s="134"/>
      <c r="JK9" s="134"/>
      <c r="JL9" s="134"/>
      <c r="JM9" s="134"/>
      <c r="JN9" s="134"/>
      <c r="JO9" s="134"/>
      <c r="JP9" s="134"/>
      <c r="JQ9" s="134" t="s">
        <v>17</v>
      </c>
      <c r="JR9" s="134"/>
      <c r="JS9" s="134"/>
      <c r="JT9" s="134"/>
      <c r="JU9" s="134"/>
      <c r="JV9" s="134"/>
      <c r="JW9" s="134"/>
      <c r="JX9" s="134"/>
      <c r="JY9" s="134"/>
      <c r="JZ9" s="134"/>
      <c r="KA9" s="134"/>
      <c r="KB9" s="134"/>
      <c r="KC9" s="134"/>
      <c r="KD9" s="134"/>
      <c r="KE9" s="134"/>
      <c r="KF9" s="134"/>
      <c r="KG9" s="134"/>
      <c r="KH9" s="134"/>
      <c r="KI9" s="134"/>
      <c r="KJ9" s="134"/>
      <c r="KK9" s="134"/>
      <c r="KL9" s="134"/>
      <c r="KM9" s="134"/>
      <c r="KN9" s="134"/>
      <c r="KO9" s="134"/>
      <c r="KP9" s="134"/>
      <c r="KQ9" s="134"/>
      <c r="KR9" s="134"/>
      <c r="KS9" s="134"/>
      <c r="KT9" s="134"/>
      <c r="KU9" s="134"/>
      <c r="KV9" s="134"/>
      <c r="KW9" s="134"/>
      <c r="KX9" s="134"/>
      <c r="KY9" s="134"/>
      <c r="KZ9" s="134"/>
      <c r="LA9" s="134"/>
      <c r="LB9" s="134"/>
      <c r="LC9" s="134"/>
      <c r="LD9" s="134"/>
      <c r="LE9" s="134"/>
      <c r="LF9" s="134"/>
      <c r="LG9" s="134"/>
      <c r="LH9" s="134"/>
      <c r="LI9" s="134"/>
      <c r="LJ9" s="134" t="s">
        <v>18</v>
      </c>
      <c r="LK9" s="134"/>
      <c r="LL9" s="134"/>
      <c r="LM9" s="134"/>
      <c r="LN9" s="134"/>
      <c r="LO9" s="134"/>
      <c r="LP9" s="134"/>
      <c r="LQ9" s="134"/>
      <c r="LR9" s="134"/>
      <c r="LS9" s="134"/>
      <c r="LT9" s="134"/>
      <c r="LU9" s="134"/>
      <c r="LV9" s="134"/>
      <c r="LW9" s="134"/>
      <c r="LX9" s="134"/>
      <c r="LY9" s="134"/>
      <c r="LZ9" s="134"/>
      <c r="MA9" s="134"/>
      <c r="MB9" s="134"/>
      <c r="MC9" s="134"/>
      <c r="MD9" s="134"/>
      <c r="ME9" s="134"/>
      <c r="MF9" s="134"/>
      <c r="MG9" s="134"/>
      <c r="MH9" s="134"/>
      <c r="MI9" s="134"/>
      <c r="MJ9" s="134"/>
      <c r="MK9" s="134"/>
      <c r="ML9" s="134"/>
      <c r="MM9" s="134"/>
      <c r="MN9" s="134"/>
      <c r="MO9" s="134"/>
      <c r="MP9" s="134"/>
      <c r="MQ9" s="134"/>
      <c r="MR9" s="134"/>
      <c r="MS9" s="134"/>
      <c r="MT9" s="134"/>
      <c r="MU9" s="134"/>
      <c r="MV9" s="134"/>
      <c r="MW9" s="134"/>
      <c r="MX9" s="134"/>
      <c r="MY9" s="134"/>
      <c r="MZ9" s="134"/>
      <c r="NA9" s="134"/>
      <c r="NB9" s="134"/>
      <c r="NC9" s="3"/>
      <c r="ND9" s="135" t="s">
        <v>19</v>
      </c>
      <c r="NE9" s="136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2">
      <c r="A10" s="2"/>
      <c r="B10" s="114" t="str">
        <f>データ!O7</f>
        <v>該当数値なし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6"/>
      <c r="AQ10" s="117" t="s">
        <v>130</v>
      </c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9"/>
      <c r="CF10" s="120" t="str">
        <f>データ!Q7</f>
        <v>地下式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17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3">
        <f>データ!V7</f>
        <v>140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300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代行制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26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2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7" t="s">
        <v>23</v>
      </c>
      <c r="NE11" s="127"/>
      <c r="NF11" s="127"/>
      <c r="NG11" s="127"/>
      <c r="NH11" s="127"/>
      <c r="NI11" s="127"/>
      <c r="NJ11" s="127"/>
      <c r="NK11" s="127"/>
      <c r="NL11" s="127"/>
      <c r="NM11" s="127"/>
      <c r="NN11" s="127"/>
      <c r="NO11" s="127"/>
      <c r="NP11" s="127"/>
      <c r="NQ11" s="127"/>
      <c r="NR11" s="127"/>
    </row>
    <row r="12" spans="1:382" ht="9.75" customHeight="1" x14ac:dyDescent="0.2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7"/>
      <c r="NE12" s="127"/>
      <c r="NF12" s="127"/>
      <c r="NG12" s="127"/>
      <c r="NH12" s="127"/>
      <c r="NI12" s="127"/>
      <c r="NJ12" s="127"/>
      <c r="NK12" s="127"/>
      <c r="NL12" s="127"/>
      <c r="NM12" s="127"/>
      <c r="NN12" s="127"/>
      <c r="NO12" s="127"/>
      <c r="NP12" s="127"/>
      <c r="NQ12" s="127"/>
      <c r="NR12" s="127"/>
    </row>
    <row r="13" spans="1:382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8"/>
      <c r="NE13" s="128"/>
      <c r="NF13" s="128"/>
      <c r="NG13" s="128"/>
      <c r="NH13" s="128"/>
      <c r="NI13" s="128"/>
      <c r="NJ13" s="128"/>
      <c r="NK13" s="128"/>
      <c r="NL13" s="128"/>
      <c r="NM13" s="128"/>
      <c r="NN13" s="128"/>
      <c r="NO13" s="128"/>
      <c r="NP13" s="128"/>
      <c r="NQ13" s="128"/>
      <c r="NR13" s="128"/>
    </row>
    <row r="14" spans="1:382" ht="13.5" customHeight="1" x14ac:dyDescent="0.2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2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140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2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2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2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2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2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2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2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2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2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2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2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2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2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2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2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>
        <f>データ!$B$11</f>
        <v>41640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>
        <f>データ!$C$11</f>
        <v>42005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>
        <f>データ!$D$11</f>
        <v>42370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>
        <f>データ!$E$11</f>
        <v>42736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>
        <f>データ!$F$11</f>
        <v>43101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>
        <f>データ!$B$11</f>
        <v>41640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>
        <f>データ!$C$11</f>
        <v>42005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>
        <f>データ!$D$11</f>
        <v>42370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>
        <f>データ!$E$11</f>
        <v>42736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>
        <f>データ!$F$11</f>
        <v>43101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>
        <f>データ!$B$11</f>
        <v>41640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>
        <f>データ!$C$11</f>
        <v>42005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>
        <f>データ!$D$11</f>
        <v>42370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>
        <f>データ!$E$11</f>
        <v>42736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>
        <f>データ!$F$11</f>
        <v>43101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2">
      <c r="A31" s="2"/>
      <c r="B31" s="22"/>
      <c r="C31" s="4"/>
      <c r="D31" s="4"/>
      <c r="E31" s="4"/>
      <c r="F31" s="4"/>
      <c r="I31" s="28"/>
      <c r="J31" s="107" t="s">
        <v>27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9"/>
      <c r="U31" s="110">
        <f>データ!Y7</f>
        <v>42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43.7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45.7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29.6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40.700000000000003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7" t="s">
        <v>27</v>
      </c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7" t="s">
        <v>27</v>
      </c>
      <c r="IS31" s="108"/>
      <c r="IT31" s="108"/>
      <c r="IU31" s="108"/>
      <c r="IV31" s="108"/>
      <c r="IW31" s="108"/>
      <c r="IX31" s="108"/>
      <c r="IY31" s="108"/>
      <c r="IZ31" s="108"/>
      <c r="JA31" s="108"/>
      <c r="JB31" s="109"/>
      <c r="JC31" s="80">
        <f>データ!DK7</f>
        <v>82.1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126.4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127.9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77.099999999999994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72.099999999999994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2">
      <c r="A32" s="2"/>
      <c r="B32" s="22"/>
      <c r="C32" s="4"/>
      <c r="D32" s="4"/>
      <c r="E32" s="4"/>
      <c r="F32" s="4"/>
      <c r="G32" s="4"/>
      <c r="H32" s="4"/>
      <c r="I32" s="28"/>
      <c r="J32" s="107" t="s">
        <v>29</v>
      </c>
      <c r="K32" s="108"/>
      <c r="L32" s="108"/>
      <c r="M32" s="108"/>
      <c r="N32" s="108"/>
      <c r="O32" s="108"/>
      <c r="P32" s="108"/>
      <c r="Q32" s="108"/>
      <c r="R32" s="108"/>
      <c r="S32" s="108"/>
      <c r="T32" s="109"/>
      <c r="U32" s="110">
        <f>データ!AD7</f>
        <v>110.9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113.4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191.4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141.30000000000001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128.30000000000001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7" t="s">
        <v>29</v>
      </c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  <c r="EL32" s="110">
        <f>データ!AO7</f>
        <v>10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9.5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15.1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15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10.5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7" t="s">
        <v>29</v>
      </c>
      <c r="IS32" s="108"/>
      <c r="IT32" s="108"/>
      <c r="IU32" s="108"/>
      <c r="IV32" s="108"/>
      <c r="IW32" s="108"/>
      <c r="IX32" s="108"/>
      <c r="IY32" s="108"/>
      <c r="IZ32" s="108"/>
      <c r="JA32" s="108"/>
      <c r="JB32" s="109"/>
      <c r="JC32" s="80">
        <f>データ!DP7</f>
        <v>182.5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185.2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184.1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186.8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181.6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141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2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2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2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2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2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2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2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2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2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2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2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2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2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2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2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2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2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142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2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2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>
        <f>データ!$B$11</f>
        <v>41640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>
        <f>データ!$C$11</f>
        <v>42005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>
        <f>データ!$D$11</f>
        <v>42370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>
        <f>データ!$E$11</f>
        <v>42736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>
        <f>データ!$F$11</f>
        <v>43101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>
        <f>データ!$B$11</f>
        <v>41640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>
        <f>データ!$C$11</f>
        <v>42005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>
        <f>データ!$D$11</f>
        <v>42370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>
        <f>データ!$E$11</f>
        <v>42736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>
        <f>データ!$F$11</f>
        <v>43101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>
        <f>データ!$B$11</f>
        <v>41640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>
        <f>データ!$C$11</f>
        <v>42005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>
        <f>データ!$D$11</f>
        <v>42370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>
        <f>データ!$E$11</f>
        <v>42736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>
        <f>データ!$F$11</f>
        <v>43101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2">
      <c r="A52" s="2"/>
      <c r="B52" s="22"/>
      <c r="C52" s="4"/>
      <c r="D52" s="4"/>
      <c r="E52" s="4"/>
      <c r="F52" s="4"/>
      <c r="G52" s="34"/>
      <c r="H52" s="34"/>
      <c r="I52" s="28"/>
      <c r="J52" s="107" t="s">
        <v>27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9"/>
      <c r="U52" s="106">
        <f>データ!AU7</f>
        <v>0</v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>
        <f>データ!AV7</f>
        <v>0</v>
      </c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>
        <f>データ!AW7</f>
        <v>0</v>
      </c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>
        <f>データ!AX7</f>
        <v>0</v>
      </c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>
        <f>データ!AY7</f>
        <v>0</v>
      </c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7" t="s">
        <v>27</v>
      </c>
      <c r="EB52" s="108"/>
      <c r="EC52" s="108"/>
      <c r="ED52" s="108"/>
      <c r="EE52" s="108"/>
      <c r="EF52" s="108"/>
      <c r="EG52" s="108"/>
      <c r="EH52" s="108"/>
      <c r="EI52" s="108"/>
      <c r="EJ52" s="108"/>
      <c r="EK52" s="109"/>
      <c r="EL52" s="110">
        <f>データ!BF7</f>
        <v>33.5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36.799999999999997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37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40.700000000000003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-2.2999999999999998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7" t="s">
        <v>27</v>
      </c>
      <c r="IS52" s="108"/>
      <c r="IT52" s="108"/>
      <c r="IU52" s="108"/>
      <c r="IV52" s="108"/>
      <c r="IW52" s="108"/>
      <c r="IX52" s="108"/>
      <c r="IY52" s="108"/>
      <c r="IZ52" s="108"/>
      <c r="JA52" s="108"/>
      <c r="JB52" s="109"/>
      <c r="JC52" s="106">
        <f>データ!BQ7</f>
        <v>15221</v>
      </c>
      <c r="JD52" s="106"/>
      <c r="JE52" s="106"/>
      <c r="JF52" s="106"/>
      <c r="JG52" s="106"/>
      <c r="JH52" s="106"/>
      <c r="JI52" s="106"/>
      <c r="JJ52" s="106"/>
      <c r="JK52" s="106"/>
      <c r="JL52" s="106"/>
      <c r="JM52" s="106"/>
      <c r="JN52" s="106"/>
      <c r="JO52" s="106"/>
      <c r="JP52" s="106"/>
      <c r="JQ52" s="106"/>
      <c r="JR52" s="106"/>
      <c r="JS52" s="106"/>
      <c r="JT52" s="106"/>
      <c r="JU52" s="106"/>
      <c r="JV52" s="106">
        <f>データ!BR7</f>
        <v>16732</v>
      </c>
      <c r="JW52" s="106"/>
      <c r="JX52" s="106"/>
      <c r="JY52" s="106"/>
      <c r="JZ52" s="106"/>
      <c r="KA52" s="106"/>
      <c r="KB52" s="106"/>
      <c r="KC52" s="106"/>
      <c r="KD52" s="106"/>
      <c r="KE52" s="106"/>
      <c r="KF52" s="106"/>
      <c r="KG52" s="106"/>
      <c r="KH52" s="106"/>
      <c r="KI52" s="106"/>
      <c r="KJ52" s="106"/>
      <c r="KK52" s="106"/>
      <c r="KL52" s="106"/>
      <c r="KM52" s="106"/>
      <c r="KN52" s="106"/>
      <c r="KO52" s="106">
        <f>データ!BS7</f>
        <v>16819</v>
      </c>
      <c r="KP52" s="106"/>
      <c r="KQ52" s="106"/>
      <c r="KR52" s="106"/>
      <c r="KS52" s="106"/>
      <c r="KT52" s="106"/>
      <c r="KU52" s="106"/>
      <c r="KV52" s="106"/>
      <c r="KW52" s="106"/>
      <c r="KX52" s="106"/>
      <c r="KY52" s="106"/>
      <c r="KZ52" s="106"/>
      <c r="LA52" s="106"/>
      <c r="LB52" s="106"/>
      <c r="LC52" s="106"/>
      <c r="LD52" s="106"/>
      <c r="LE52" s="106"/>
      <c r="LF52" s="106"/>
      <c r="LG52" s="106"/>
      <c r="LH52" s="106">
        <f>データ!BT7</f>
        <v>16059</v>
      </c>
      <c r="LI52" s="106"/>
      <c r="LJ52" s="106"/>
      <c r="LK52" s="106"/>
      <c r="LL52" s="106"/>
      <c r="LM52" s="106"/>
      <c r="LN52" s="106"/>
      <c r="LO52" s="106"/>
      <c r="LP52" s="106"/>
      <c r="LQ52" s="106"/>
      <c r="LR52" s="106"/>
      <c r="LS52" s="106"/>
      <c r="LT52" s="106"/>
      <c r="LU52" s="106"/>
      <c r="LV52" s="106"/>
      <c r="LW52" s="106"/>
      <c r="LX52" s="106"/>
      <c r="LY52" s="106"/>
      <c r="LZ52" s="106"/>
      <c r="MA52" s="106">
        <f>データ!BU7</f>
        <v>158</v>
      </c>
      <c r="MB52" s="106"/>
      <c r="MC52" s="106"/>
      <c r="MD52" s="106"/>
      <c r="ME52" s="106"/>
      <c r="MF52" s="106"/>
      <c r="MG52" s="106"/>
      <c r="MH52" s="106"/>
      <c r="MI52" s="106"/>
      <c r="MJ52" s="106"/>
      <c r="MK52" s="106"/>
      <c r="ML52" s="106"/>
      <c r="MM52" s="106"/>
      <c r="MN52" s="106"/>
      <c r="MO52" s="106"/>
      <c r="MP52" s="106"/>
      <c r="MQ52" s="106"/>
      <c r="MR52" s="106"/>
      <c r="MS52" s="10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2">
      <c r="A53" s="2"/>
      <c r="B53" s="22"/>
      <c r="C53" s="4"/>
      <c r="D53" s="4"/>
      <c r="E53" s="4"/>
      <c r="F53" s="4"/>
      <c r="G53" s="4"/>
      <c r="H53" s="4"/>
      <c r="I53" s="28"/>
      <c r="J53" s="107" t="s">
        <v>29</v>
      </c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106">
        <f>データ!AZ7</f>
        <v>202</v>
      </c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>
        <f>データ!BA7</f>
        <v>177</v>
      </c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>
        <f>データ!BB7</f>
        <v>145</v>
      </c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>
        <f>データ!BC7</f>
        <v>108</v>
      </c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>
        <f>データ!BD7</f>
        <v>90</v>
      </c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7" t="s">
        <v>29</v>
      </c>
      <c r="EB53" s="108"/>
      <c r="EC53" s="108"/>
      <c r="ED53" s="108"/>
      <c r="EE53" s="108"/>
      <c r="EF53" s="108"/>
      <c r="EG53" s="108"/>
      <c r="EH53" s="108"/>
      <c r="EI53" s="108"/>
      <c r="EJ53" s="108"/>
      <c r="EK53" s="109"/>
      <c r="EL53" s="110">
        <f>データ!BK7</f>
        <v>18.2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17.5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14.3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11.8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8.6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7" t="s">
        <v>29</v>
      </c>
      <c r="IS53" s="108"/>
      <c r="IT53" s="108"/>
      <c r="IU53" s="108"/>
      <c r="IV53" s="108"/>
      <c r="IW53" s="108"/>
      <c r="IX53" s="108"/>
      <c r="IY53" s="108"/>
      <c r="IZ53" s="108"/>
      <c r="JA53" s="108"/>
      <c r="JB53" s="109"/>
      <c r="JC53" s="106">
        <f>データ!BV7</f>
        <v>37843</v>
      </c>
      <c r="JD53" s="106"/>
      <c r="JE53" s="106"/>
      <c r="JF53" s="106"/>
      <c r="JG53" s="106"/>
      <c r="JH53" s="106"/>
      <c r="JI53" s="106"/>
      <c r="JJ53" s="106"/>
      <c r="JK53" s="106"/>
      <c r="JL53" s="106"/>
      <c r="JM53" s="106"/>
      <c r="JN53" s="106"/>
      <c r="JO53" s="106"/>
      <c r="JP53" s="106"/>
      <c r="JQ53" s="106"/>
      <c r="JR53" s="106"/>
      <c r="JS53" s="106"/>
      <c r="JT53" s="106"/>
      <c r="JU53" s="106"/>
      <c r="JV53" s="106">
        <f>データ!BW7</f>
        <v>36318</v>
      </c>
      <c r="JW53" s="106"/>
      <c r="JX53" s="106"/>
      <c r="JY53" s="106"/>
      <c r="JZ53" s="106"/>
      <c r="KA53" s="106"/>
      <c r="KB53" s="106"/>
      <c r="KC53" s="106"/>
      <c r="KD53" s="106"/>
      <c r="KE53" s="106"/>
      <c r="KF53" s="106"/>
      <c r="KG53" s="106"/>
      <c r="KH53" s="106"/>
      <c r="KI53" s="106"/>
      <c r="KJ53" s="106"/>
      <c r="KK53" s="106"/>
      <c r="KL53" s="106"/>
      <c r="KM53" s="106"/>
      <c r="KN53" s="106"/>
      <c r="KO53" s="106">
        <f>データ!BX7</f>
        <v>37745</v>
      </c>
      <c r="KP53" s="106"/>
      <c r="KQ53" s="106"/>
      <c r="KR53" s="106"/>
      <c r="KS53" s="106"/>
      <c r="KT53" s="106"/>
      <c r="KU53" s="106"/>
      <c r="KV53" s="106"/>
      <c r="KW53" s="106"/>
      <c r="KX53" s="106"/>
      <c r="KY53" s="106"/>
      <c r="KZ53" s="106"/>
      <c r="LA53" s="106"/>
      <c r="LB53" s="106"/>
      <c r="LC53" s="106"/>
      <c r="LD53" s="106"/>
      <c r="LE53" s="106"/>
      <c r="LF53" s="106"/>
      <c r="LG53" s="106"/>
      <c r="LH53" s="106">
        <f>データ!BY7</f>
        <v>35151</v>
      </c>
      <c r="LI53" s="106"/>
      <c r="LJ53" s="106"/>
      <c r="LK53" s="106"/>
      <c r="LL53" s="106"/>
      <c r="LM53" s="106"/>
      <c r="LN53" s="106"/>
      <c r="LO53" s="106"/>
      <c r="LP53" s="106"/>
      <c r="LQ53" s="106"/>
      <c r="LR53" s="106"/>
      <c r="LS53" s="106"/>
      <c r="LT53" s="106"/>
      <c r="LU53" s="106"/>
      <c r="LV53" s="106"/>
      <c r="LW53" s="106"/>
      <c r="LX53" s="106"/>
      <c r="LY53" s="106"/>
      <c r="LZ53" s="106"/>
      <c r="MA53" s="106">
        <f>データ!BZ7</f>
        <v>29367</v>
      </c>
      <c r="MB53" s="106"/>
      <c r="MC53" s="106"/>
      <c r="MD53" s="106"/>
      <c r="ME53" s="106"/>
      <c r="MF53" s="106"/>
      <c r="MG53" s="106"/>
      <c r="MH53" s="106"/>
      <c r="MI53" s="106"/>
      <c r="MJ53" s="106"/>
      <c r="MK53" s="106"/>
      <c r="ML53" s="106"/>
      <c r="MM53" s="106"/>
      <c r="MN53" s="106"/>
      <c r="MO53" s="106"/>
      <c r="MP53" s="106"/>
      <c r="MQ53" s="106"/>
      <c r="MR53" s="106"/>
      <c r="MS53" s="10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2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2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2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2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2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2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2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2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2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2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2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2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2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143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2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4">
        <f>データ!CM7</f>
        <v>0</v>
      </c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6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2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87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9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2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87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9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2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0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2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2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2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2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2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2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2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93">
        <f>データ!$B$11</f>
        <v>41640</v>
      </c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5"/>
      <c r="AG76" s="93">
        <f>データ!$C$11</f>
        <v>42005</v>
      </c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5"/>
      <c r="AV76" s="93">
        <f>データ!$D$11</f>
        <v>42370</v>
      </c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5"/>
      <c r="BK76" s="93">
        <f>データ!$E$11</f>
        <v>42736</v>
      </c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5"/>
      <c r="BZ76" s="93">
        <f>データ!$F$11</f>
        <v>43101</v>
      </c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5"/>
      <c r="CO76" s="4"/>
      <c r="CP76" s="4"/>
      <c r="CQ76" s="4"/>
      <c r="CR76" s="4"/>
      <c r="CS76" s="4"/>
      <c r="CT76" s="4"/>
      <c r="CU76" s="4"/>
      <c r="CV76" s="84">
        <f>データ!CN7</f>
        <v>346511</v>
      </c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6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93">
        <f>データ!$B$11</f>
        <v>41640</v>
      </c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5"/>
      <c r="HA76" s="93">
        <f>データ!$C$11</f>
        <v>42005</v>
      </c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5"/>
      <c r="HP76" s="93">
        <f>データ!$D$11</f>
        <v>42370</v>
      </c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5"/>
      <c r="IE76" s="93">
        <f>データ!$E$11</f>
        <v>42736</v>
      </c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5"/>
      <c r="IT76" s="93">
        <f>データ!$F$11</f>
        <v>43101</v>
      </c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93">
        <f>データ!$B$11</f>
        <v>41640</v>
      </c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5"/>
      <c r="KP76" s="93">
        <f>データ!$C$11</f>
        <v>42005</v>
      </c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5"/>
      <c r="LE76" s="93">
        <f>データ!$D$11</f>
        <v>42370</v>
      </c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4"/>
      <c r="LR76" s="94"/>
      <c r="LS76" s="95"/>
      <c r="LT76" s="93">
        <f>データ!$E$11</f>
        <v>42736</v>
      </c>
      <c r="LU76" s="94"/>
      <c r="LV76" s="94"/>
      <c r="LW76" s="94"/>
      <c r="LX76" s="94"/>
      <c r="LY76" s="94"/>
      <c r="LZ76" s="94"/>
      <c r="MA76" s="94"/>
      <c r="MB76" s="94"/>
      <c r="MC76" s="94"/>
      <c r="MD76" s="94"/>
      <c r="ME76" s="94"/>
      <c r="MF76" s="94"/>
      <c r="MG76" s="94"/>
      <c r="MH76" s="95"/>
      <c r="MI76" s="93">
        <f>データ!$F$11</f>
        <v>43101</v>
      </c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5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2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87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9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733.5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563.20000000000005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410.1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143.80000000000001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2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87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9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351.1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278.89999999999998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205.5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187.9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139.69999999999999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2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0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2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2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2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2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2">
      <c r="C83" s="2"/>
      <c r="BH83" s="2"/>
      <c r="GN83" s="2"/>
      <c r="IT83" s="2"/>
      <c r="KY83" s="2"/>
    </row>
    <row r="84" spans="1:382" x14ac:dyDescent="0.2">
      <c r="C84" s="2"/>
      <c r="BH84" s="2"/>
      <c r="GN84" s="2"/>
      <c r="IT84" s="2"/>
      <c r="KY84" s="2"/>
    </row>
    <row r="86" spans="1:382" hidden="1" x14ac:dyDescent="0.2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2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2">
      <c r="B88" s="45" t="str">
        <f>データ!AI6</f>
        <v>【297.1】</v>
      </c>
      <c r="C88" s="46" t="str">
        <f>データ!AT6</f>
        <v>【5.3】</v>
      </c>
      <c r="D88" s="46" t="str">
        <f>データ!BE6</f>
        <v>【30】</v>
      </c>
      <c r="E88" s="46" t="str">
        <f>データ!DU6</f>
        <v>【199.3】</v>
      </c>
      <c r="F88" s="46" t="str">
        <f>データ!BP6</f>
        <v>【26.3】</v>
      </c>
      <c r="G88" s="46" t="str">
        <f>データ!CA6</f>
        <v>【16,102】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【103.6】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LArUgTX1mtr9rCTR9M4+KRFAjTjyRUO8YfSPdpvLPExNDZG8Er2y5A0XQWojrFVbnuJ5Hsqc8mbmZTovqb3dHw==" saltValue="BZGXVFKJL6nHBVNjxdHUHA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" x14ac:dyDescent="0.2"/>
  <cols>
    <col min="1" max="1" width="14.6328125" customWidth="1"/>
    <col min="2" max="90" width="11.90625" customWidth="1"/>
    <col min="91" max="92" width="15.453125" customWidth="1"/>
    <col min="93" max="125" width="11.90625" customWidth="1"/>
  </cols>
  <sheetData>
    <row r="1" spans="1:125" x14ac:dyDescent="0.2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2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2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2">
      <c r="A4" s="49" t="s">
        <v>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69</v>
      </c>
      <c r="CN4" s="149" t="s">
        <v>70</v>
      </c>
      <c r="CO4" s="140" t="s">
        <v>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2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100</v>
      </c>
      <c r="AK5" s="59" t="s">
        <v>101</v>
      </c>
      <c r="AL5" s="59" t="s">
        <v>102</v>
      </c>
      <c r="AM5" s="59" t="s">
        <v>103</v>
      </c>
      <c r="AN5" s="59" t="s">
        <v>93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89</v>
      </c>
      <c r="AV5" s="59" t="s">
        <v>104</v>
      </c>
      <c r="AW5" s="59" t="s">
        <v>102</v>
      </c>
      <c r="AX5" s="59" t="s">
        <v>92</v>
      </c>
      <c r="AY5" s="59" t="s">
        <v>93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89</v>
      </c>
      <c r="BG5" s="59" t="s">
        <v>90</v>
      </c>
      <c r="BH5" s="59" t="s">
        <v>105</v>
      </c>
      <c r="BI5" s="59" t="s">
        <v>106</v>
      </c>
      <c r="BJ5" s="59" t="s">
        <v>107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108</v>
      </c>
      <c r="BR5" s="59" t="s">
        <v>104</v>
      </c>
      <c r="BS5" s="59" t="s">
        <v>105</v>
      </c>
      <c r="BT5" s="59" t="s">
        <v>109</v>
      </c>
      <c r="BU5" s="59" t="s">
        <v>110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111</v>
      </c>
      <c r="CC5" s="59" t="s">
        <v>101</v>
      </c>
      <c r="CD5" s="59" t="s">
        <v>91</v>
      </c>
      <c r="CE5" s="59" t="s">
        <v>106</v>
      </c>
      <c r="CF5" s="59" t="s">
        <v>107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50"/>
      <c r="CN5" s="150"/>
      <c r="CO5" s="59" t="s">
        <v>112</v>
      </c>
      <c r="CP5" s="59" t="s">
        <v>113</v>
      </c>
      <c r="CQ5" s="59" t="s">
        <v>105</v>
      </c>
      <c r="CR5" s="59" t="s">
        <v>109</v>
      </c>
      <c r="CS5" s="59" t="s">
        <v>114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111</v>
      </c>
      <c r="DA5" s="59" t="s">
        <v>104</v>
      </c>
      <c r="DB5" s="59" t="s">
        <v>91</v>
      </c>
      <c r="DC5" s="59" t="s">
        <v>109</v>
      </c>
      <c r="DD5" s="59" t="s">
        <v>93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89</v>
      </c>
      <c r="DL5" s="59" t="s">
        <v>101</v>
      </c>
      <c r="DM5" s="59" t="s">
        <v>115</v>
      </c>
      <c r="DN5" s="59" t="s">
        <v>92</v>
      </c>
      <c r="DO5" s="59" t="s">
        <v>114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2">
      <c r="A6" s="49" t="s">
        <v>116</v>
      </c>
      <c r="B6" s="60">
        <f>B8</f>
        <v>2018</v>
      </c>
      <c r="C6" s="60">
        <f t="shared" ref="C6:X6" si="1">C8</f>
        <v>281000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11</v>
      </c>
      <c r="H6" s="60" t="str">
        <f>SUBSTITUTE(H8,"　","")</f>
        <v>兵庫県神戸市</v>
      </c>
      <c r="I6" s="60" t="str">
        <f t="shared" si="1"/>
        <v>和田岬駐車場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Ａ２Ｂ１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都市計画駐車場</v>
      </c>
      <c r="Q6" s="62" t="str">
        <f t="shared" si="1"/>
        <v>地下式</v>
      </c>
      <c r="R6" s="63">
        <f t="shared" si="1"/>
        <v>17</v>
      </c>
      <c r="S6" s="62" t="str">
        <f t="shared" si="1"/>
        <v>駅</v>
      </c>
      <c r="T6" s="62" t="str">
        <f t="shared" si="1"/>
        <v>無</v>
      </c>
      <c r="U6" s="63">
        <f t="shared" si="1"/>
        <v>7222</v>
      </c>
      <c r="V6" s="63">
        <f t="shared" si="1"/>
        <v>140</v>
      </c>
      <c r="W6" s="63">
        <f t="shared" si="1"/>
        <v>300</v>
      </c>
      <c r="X6" s="62" t="str">
        <f t="shared" si="1"/>
        <v>代行制</v>
      </c>
      <c r="Y6" s="64">
        <f>IF(Y8="-",NA(),Y8)</f>
        <v>42</v>
      </c>
      <c r="Z6" s="64">
        <f t="shared" ref="Z6:AH6" si="2">IF(Z8="-",NA(),Z8)</f>
        <v>43.7</v>
      </c>
      <c r="AA6" s="64">
        <f t="shared" si="2"/>
        <v>45.7</v>
      </c>
      <c r="AB6" s="64">
        <f t="shared" si="2"/>
        <v>29.6</v>
      </c>
      <c r="AC6" s="64">
        <f t="shared" si="2"/>
        <v>40.700000000000003</v>
      </c>
      <c r="AD6" s="64">
        <f t="shared" si="2"/>
        <v>110.9</v>
      </c>
      <c r="AE6" s="64">
        <f t="shared" si="2"/>
        <v>113.4</v>
      </c>
      <c r="AF6" s="64">
        <f t="shared" si="2"/>
        <v>191.4</v>
      </c>
      <c r="AG6" s="64">
        <f t="shared" si="2"/>
        <v>141.30000000000001</v>
      </c>
      <c r="AH6" s="64">
        <f t="shared" si="2"/>
        <v>128.30000000000001</v>
      </c>
      <c r="AI6" s="61" t="str">
        <f>IF(AI8="-","",IF(AI8="-","【-】","【"&amp;SUBSTITUTE(TEXT(AI8,"#,##0.0"),"-","△")&amp;"】"))</f>
        <v>【297.1】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10</v>
      </c>
      <c r="AP6" s="64">
        <f t="shared" si="3"/>
        <v>9.5</v>
      </c>
      <c r="AQ6" s="64">
        <f t="shared" si="3"/>
        <v>15.1</v>
      </c>
      <c r="AR6" s="64">
        <f t="shared" si="3"/>
        <v>15</v>
      </c>
      <c r="AS6" s="64">
        <f t="shared" si="3"/>
        <v>10.5</v>
      </c>
      <c r="AT6" s="61" t="str">
        <f>IF(AT8="-","",IF(AT8="-","【-】","【"&amp;SUBSTITUTE(TEXT(AT8,"#,##0.0"),"-","△")&amp;"】"))</f>
        <v>【5.3】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202</v>
      </c>
      <c r="BA6" s="65">
        <f t="shared" si="4"/>
        <v>177</v>
      </c>
      <c r="BB6" s="65">
        <f t="shared" si="4"/>
        <v>145</v>
      </c>
      <c r="BC6" s="65">
        <f t="shared" si="4"/>
        <v>108</v>
      </c>
      <c r="BD6" s="65">
        <f t="shared" si="4"/>
        <v>90</v>
      </c>
      <c r="BE6" s="63" t="str">
        <f>IF(BE8="-","",IF(BE8="-","【-】","【"&amp;SUBSTITUTE(TEXT(BE8,"#,##0"),"-","△")&amp;"】"))</f>
        <v>【30】</v>
      </c>
      <c r="BF6" s="64">
        <f>IF(BF8="-",NA(),BF8)</f>
        <v>33.5</v>
      </c>
      <c r="BG6" s="64">
        <f t="shared" ref="BG6:BO6" si="5">IF(BG8="-",NA(),BG8)</f>
        <v>36.799999999999997</v>
      </c>
      <c r="BH6" s="64">
        <f t="shared" si="5"/>
        <v>37</v>
      </c>
      <c r="BI6" s="64">
        <f t="shared" si="5"/>
        <v>40.700000000000003</v>
      </c>
      <c r="BJ6" s="64">
        <f t="shared" si="5"/>
        <v>-2.2999999999999998</v>
      </c>
      <c r="BK6" s="64">
        <f t="shared" si="5"/>
        <v>18.2</v>
      </c>
      <c r="BL6" s="64">
        <f t="shared" si="5"/>
        <v>17.5</v>
      </c>
      <c r="BM6" s="64">
        <f t="shared" si="5"/>
        <v>14.3</v>
      </c>
      <c r="BN6" s="64">
        <f t="shared" si="5"/>
        <v>11.8</v>
      </c>
      <c r="BO6" s="64">
        <f t="shared" si="5"/>
        <v>8.6</v>
      </c>
      <c r="BP6" s="61" t="str">
        <f>IF(BP8="-","",IF(BP8="-","【-】","【"&amp;SUBSTITUTE(TEXT(BP8,"#,##0.0"),"-","△")&amp;"】"))</f>
        <v>【26.3】</v>
      </c>
      <c r="BQ6" s="65">
        <f>IF(BQ8="-",NA(),BQ8)</f>
        <v>15221</v>
      </c>
      <c r="BR6" s="65">
        <f t="shared" ref="BR6:BZ6" si="6">IF(BR8="-",NA(),BR8)</f>
        <v>16732</v>
      </c>
      <c r="BS6" s="65">
        <f t="shared" si="6"/>
        <v>16819</v>
      </c>
      <c r="BT6" s="65">
        <f t="shared" si="6"/>
        <v>16059</v>
      </c>
      <c r="BU6" s="65">
        <f t="shared" si="6"/>
        <v>158</v>
      </c>
      <c r="BV6" s="65">
        <f t="shared" si="6"/>
        <v>37843</v>
      </c>
      <c r="BW6" s="65">
        <f t="shared" si="6"/>
        <v>36318</v>
      </c>
      <c r="BX6" s="65">
        <f t="shared" si="6"/>
        <v>37745</v>
      </c>
      <c r="BY6" s="65">
        <f t="shared" si="6"/>
        <v>35151</v>
      </c>
      <c r="BZ6" s="65">
        <f t="shared" si="6"/>
        <v>29367</v>
      </c>
      <c r="CA6" s="63" t="str">
        <f>IF(CA8="-","",IF(CA8="-","【-】","【"&amp;SUBSTITUTE(TEXT(CA8,"#,##0"),"-","△")&amp;"】"))</f>
        <v>【16,102】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117</v>
      </c>
      <c r="CM6" s="63">
        <f t="shared" ref="CM6:CN6" si="7">CM8</f>
        <v>0</v>
      </c>
      <c r="CN6" s="63">
        <f t="shared" si="7"/>
        <v>346511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117</v>
      </c>
      <c r="CZ6" s="64">
        <f>IF(CZ8="-",NA(),CZ8)</f>
        <v>733.5</v>
      </c>
      <c r="DA6" s="64">
        <f t="shared" ref="DA6:DI6" si="8">IF(DA8="-",NA(),DA8)</f>
        <v>563.20000000000005</v>
      </c>
      <c r="DB6" s="64">
        <f t="shared" si="8"/>
        <v>410.1</v>
      </c>
      <c r="DC6" s="64">
        <f t="shared" si="8"/>
        <v>143.80000000000001</v>
      </c>
      <c r="DD6" s="64">
        <f t="shared" si="8"/>
        <v>0</v>
      </c>
      <c r="DE6" s="64">
        <f t="shared" si="8"/>
        <v>351.1</v>
      </c>
      <c r="DF6" s="64">
        <f t="shared" si="8"/>
        <v>278.89999999999998</v>
      </c>
      <c r="DG6" s="64">
        <f t="shared" si="8"/>
        <v>205.5</v>
      </c>
      <c r="DH6" s="64">
        <f t="shared" si="8"/>
        <v>187.9</v>
      </c>
      <c r="DI6" s="64">
        <f t="shared" si="8"/>
        <v>139.69999999999999</v>
      </c>
      <c r="DJ6" s="61" t="str">
        <f>IF(DJ8="-","",IF(DJ8="-","【-】","【"&amp;SUBSTITUTE(TEXT(DJ8,"#,##0.0"),"-","△")&amp;"】"))</f>
        <v>【103.6】</v>
      </c>
      <c r="DK6" s="64">
        <f>IF(DK8="-",NA(),DK8)</f>
        <v>82.1</v>
      </c>
      <c r="DL6" s="64">
        <f t="shared" ref="DL6:DT6" si="9">IF(DL8="-",NA(),DL8)</f>
        <v>126.4</v>
      </c>
      <c r="DM6" s="64">
        <f t="shared" si="9"/>
        <v>127.9</v>
      </c>
      <c r="DN6" s="64">
        <f t="shared" si="9"/>
        <v>77.099999999999994</v>
      </c>
      <c r="DO6" s="64">
        <f t="shared" si="9"/>
        <v>72.099999999999994</v>
      </c>
      <c r="DP6" s="64">
        <f t="shared" si="9"/>
        <v>182.5</v>
      </c>
      <c r="DQ6" s="64">
        <f t="shared" si="9"/>
        <v>185.2</v>
      </c>
      <c r="DR6" s="64">
        <f t="shared" si="9"/>
        <v>184.1</v>
      </c>
      <c r="DS6" s="64">
        <f t="shared" si="9"/>
        <v>186.8</v>
      </c>
      <c r="DT6" s="64">
        <f t="shared" si="9"/>
        <v>181.6</v>
      </c>
      <c r="DU6" s="61" t="str">
        <f>IF(DU8="-","",IF(DU8="-","【-】","【"&amp;SUBSTITUTE(TEXT(DU8,"#,##0.0"),"-","△")&amp;"】"))</f>
        <v>【199.3】</v>
      </c>
    </row>
    <row r="7" spans="1:125" s="66" customFormat="1" x14ac:dyDescent="0.2">
      <c r="A7" s="49" t="s">
        <v>118</v>
      </c>
      <c r="B7" s="60">
        <f t="shared" ref="B7:X7" si="10">B8</f>
        <v>2018</v>
      </c>
      <c r="C7" s="60">
        <f t="shared" si="10"/>
        <v>281000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11</v>
      </c>
      <c r="H7" s="60" t="str">
        <f t="shared" si="10"/>
        <v>兵庫県　神戸市</v>
      </c>
      <c r="I7" s="60" t="str">
        <f t="shared" si="10"/>
        <v>和田岬駐車場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Ａ２Ｂ１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都市計画駐車場</v>
      </c>
      <c r="Q7" s="62" t="str">
        <f t="shared" si="10"/>
        <v>地下式</v>
      </c>
      <c r="R7" s="63">
        <f t="shared" si="10"/>
        <v>17</v>
      </c>
      <c r="S7" s="62" t="str">
        <f t="shared" si="10"/>
        <v>駅</v>
      </c>
      <c r="T7" s="62" t="str">
        <f t="shared" si="10"/>
        <v>無</v>
      </c>
      <c r="U7" s="63">
        <f t="shared" si="10"/>
        <v>7222</v>
      </c>
      <c r="V7" s="63">
        <f t="shared" si="10"/>
        <v>140</v>
      </c>
      <c r="W7" s="63">
        <f t="shared" si="10"/>
        <v>300</v>
      </c>
      <c r="X7" s="62" t="str">
        <f t="shared" si="10"/>
        <v>代行制</v>
      </c>
      <c r="Y7" s="64">
        <f>Y8</f>
        <v>42</v>
      </c>
      <c r="Z7" s="64">
        <f t="shared" ref="Z7:AH7" si="11">Z8</f>
        <v>43.7</v>
      </c>
      <c r="AA7" s="64">
        <f t="shared" si="11"/>
        <v>45.7</v>
      </c>
      <c r="AB7" s="64">
        <f t="shared" si="11"/>
        <v>29.6</v>
      </c>
      <c r="AC7" s="64">
        <f t="shared" si="11"/>
        <v>40.700000000000003</v>
      </c>
      <c r="AD7" s="64">
        <f t="shared" si="11"/>
        <v>110.9</v>
      </c>
      <c r="AE7" s="64">
        <f t="shared" si="11"/>
        <v>113.4</v>
      </c>
      <c r="AF7" s="64">
        <f t="shared" si="11"/>
        <v>191.4</v>
      </c>
      <c r="AG7" s="64">
        <f t="shared" si="11"/>
        <v>141.30000000000001</v>
      </c>
      <c r="AH7" s="64">
        <f t="shared" si="11"/>
        <v>128.30000000000001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10</v>
      </c>
      <c r="AP7" s="64">
        <f t="shared" si="12"/>
        <v>9.5</v>
      </c>
      <c r="AQ7" s="64">
        <f t="shared" si="12"/>
        <v>15.1</v>
      </c>
      <c r="AR7" s="64">
        <f t="shared" si="12"/>
        <v>15</v>
      </c>
      <c r="AS7" s="64">
        <f t="shared" si="12"/>
        <v>10.5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202</v>
      </c>
      <c r="BA7" s="65">
        <f t="shared" si="13"/>
        <v>177</v>
      </c>
      <c r="BB7" s="65">
        <f t="shared" si="13"/>
        <v>145</v>
      </c>
      <c r="BC7" s="65">
        <f t="shared" si="13"/>
        <v>108</v>
      </c>
      <c r="BD7" s="65">
        <f t="shared" si="13"/>
        <v>90</v>
      </c>
      <c r="BE7" s="63"/>
      <c r="BF7" s="64">
        <f>BF8</f>
        <v>33.5</v>
      </c>
      <c r="BG7" s="64">
        <f t="shared" ref="BG7:BO7" si="14">BG8</f>
        <v>36.799999999999997</v>
      </c>
      <c r="BH7" s="64">
        <f t="shared" si="14"/>
        <v>37</v>
      </c>
      <c r="BI7" s="64">
        <f t="shared" si="14"/>
        <v>40.700000000000003</v>
      </c>
      <c r="BJ7" s="64">
        <f t="shared" si="14"/>
        <v>-2.2999999999999998</v>
      </c>
      <c r="BK7" s="64">
        <f t="shared" si="14"/>
        <v>18.2</v>
      </c>
      <c r="BL7" s="64">
        <f t="shared" si="14"/>
        <v>17.5</v>
      </c>
      <c r="BM7" s="64">
        <f t="shared" si="14"/>
        <v>14.3</v>
      </c>
      <c r="BN7" s="64">
        <f t="shared" si="14"/>
        <v>11.8</v>
      </c>
      <c r="BO7" s="64">
        <f t="shared" si="14"/>
        <v>8.6</v>
      </c>
      <c r="BP7" s="61"/>
      <c r="BQ7" s="65">
        <f>BQ8</f>
        <v>15221</v>
      </c>
      <c r="BR7" s="65">
        <f t="shared" ref="BR7:BZ7" si="15">BR8</f>
        <v>16732</v>
      </c>
      <c r="BS7" s="65">
        <f t="shared" si="15"/>
        <v>16819</v>
      </c>
      <c r="BT7" s="65">
        <f t="shared" si="15"/>
        <v>16059</v>
      </c>
      <c r="BU7" s="65">
        <f t="shared" si="15"/>
        <v>158</v>
      </c>
      <c r="BV7" s="65">
        <f t="shared" si="15"/>
        <v>37843</v>
      </c>
      <c r="BW7" s="65">
        <f t="shared" si="15"/>
        <v>36318</v>
      </c>
      <c r="BX7" s="65">
        <f t="shared" si="15"/>
        <v>37745</v>
      </c>
      <c r="BY7" s="65">
        <f t="shared" si="15"/>
        <v>35151</v>
      </c>
      <c r="BZ7" s="65">
        <f t="shared" si="15"/>
        <v>29367</v>
      </c>
      <c r="CA7" s="63"/>
      <c r="CB7" s="64" t="s">
        <v>119</v>
      </c>
      <c r="CC7" s="64" t="s">
        <v>119</v>
      </c>
      <c r="CD7" s="64" t="s">
        <v>119</v>
      </c>
      <c r="CE7" s="64" t="s">
        <v>119</v>
      </c>
      <c r="CF7" s="64" t="s">
        <v>119</v>
      </c>
      <c r="CG7" s="64" t="s">
        <v>119</v>
      </c>
      <c r="CH7" s="64" t="s">
        <v>119</v>
      </c>
      <c r="CI7" s="64" t="s">
        <v>119</v>
      </c>
      <c r="CJ7" s="64" t="s">
        <v>119</v>
      </c>
      <c r="CK7" s="64" t="s">
        <v>120</v>
      </c>
      <c r="CL7" s="61"/>
      <c r="CM7" s="63">
        <f>CM8</f>
        <v>0</v>
      </c>
      <c r="CN7" s="63">
        <f>CN8</f>
        <v>346511</v>
      </c>
      <c r="CO7" s="64" t="s">
        <v>119</v>
      </c>
      <c r="CP7" s="64" t="s">
        <v>119</v>
      </c>
      <c r="CQ7" s="64" t="s">
        <v>119</v>
      </c>
      <c r="CR7" s="64" t="s">
        <v>119</v>
      </c>
      <c r="CS7" s="64" t="s">
        <v>119</v>
      </c>
      <c r="CT7" s="64" t="s">
        <v>119</v>
      </c>
      <c r="CU7" s="64" t="s">
        <v>119</v>
      </c>
      <c r="CV7" s="64" t="s">
        <v>119</v>
      </c>
      <c r="CW7" s="64" t="s">
        <v>119</v>
      </c>
      <c r="CX7" s="64" t="s">
        <v>121</v>
      </c>
      <c r="CY7" s="61"/>
      <c r="CZ7" s="64">
        <f>CZ8</f>
        <v>733.5</v>
      </c>
      <c r="DA7" s="64">
        <f t="shared" ref="DA7:DI7" si="16">DA8</f>
        <v>563.20000000000005</v>
      </c>
      <c r="DB7" s="64">
        <f t="shared" si="16"/>
        <v>410.1</v>
      </c>
      <c r="DC7" s="64">
        <f t="shared" si="16"/>
        <v>143.80000000000001</v>
      </c>
      <c r="DD7" s="64">
        <f t="shared" si="16"/>
        <v>0</v>
      </c>
      <c r="DE7" s="64">
        <f t="shared" si="16"/>
        <v>351.1</v>
      </c>
      <c r="DF7" s="64">
        <f t="shared" si="16"/>
        <v>278.89999999999998</v>
      </c>
      <c r="DG7" s="64">
        <f t="shared" si="16"/>
        <v>205.5</v>
      </c>
      <c r="DH7" s="64">
        <f t="shared" si="16"/>
        <v>187.9</v>
      </c>
      <c r="DI7" s="64">
        <f t="shared" si="16"/>
        <v>139.69999999999999</v>
      </c>
      <c r="DJ7" s="61"/>
      <c r="DK7" s="64">
        <f>DK8</f>
        <v>82.1</v>
      </c>
      <c r="DL7" s="64">
        <f t="shared" ref="DL7:DT7" si="17">DL8</f>
        <v>126.4</v>
      </c>
      <c r="DM7" s="64">
        <f t="shared" si="17"/>
        <v>127.9</v>
      </c>
      <c r="DN7" s="64">
        <f t="shared" si="17"/>
        <v>77.099999999999994</v>
      </c>
      <c r="DO7" s="64">
        <f t="shared" si="17"/>
        <v>72.099999999999994</v>
      </c>
      <c r="DP7" s="64">
        <f t="shared" si="17"/>
        <v>182.5</v>
      </c>
      <c r="DQ7" s="64">
        <f t="shared" si="17"/>
        <v>185.2</v>
      </c>
      <c r="DR7" s="64">
        <f t="shared" si="17"/>
        <v>184.1</v>
      </c>
      <c r="DS7" s="64">
        <f t="shared" si="17"/>
        <v>186.8</v>
      </c>
      <c r="DT7" s="64">
        <f t="shared" si="17"/>
        <v>181.6</v>
      </c>
      <c r="DU7" s="61"/>
    </row>
    <row r="8" spans="1:125" s="66" customFormat="1" x14ac:dyDescent="0.2">
      <c r="A8" s="49"/>
      <c r="B8" s="67">
        <v>2018</v>
      </c>
      <c r="C8" s="67">
        <v>281000</v>
      </c>
      <c r="D8" s="67">
        <v>47</v>
      </c>
      <c r="E8" s="67">
        <v>14</v>
      </c>
      <c r="F8" s="67">
        <v>0</v>
      </c>
      <c r="G8" s="67">
        <v>11</v>
      </c>
      <c r="H8" s="67" t="s">
        <v>122</v>
      </c>
      <c r="I8" s="67" t="s">
        <v>123</v>
      </c>
      <c r="J8" s="67" t="s">
        <v>124</v>
      </c>
      <c r="K8" s="67" t="s">
        <v>125</v>
      </c>
      <c r="L8" s="67" t="s">
        <v>126</v>
      </c>
      <c r="M8" s="67" t="s">
        <v>127</v>
      </c>
      <c r="N8" s="67" t="s">
        <v>128</v>
      </c>
      <c r="O8" s="68" t="s">
        <v>129</v>
      </c>
      <c r="P8" s="69" t="s">
        <v>130</v>
      </c>
      <c r="Q8" s="69" t="s">
        <v>131</v>
      </c>
      <c r="R8" s="70">
        <v>17</v>
      </c>
      <c r="S8" s="69" t="s">
        <v>132</v>
      </c>
      <c r="T8" s="69" t="s">
        <v>133</v>
      </c>
      <c r="U8" s="70">
        <v>7222</v>
      </c>
      <c r="V8" s="70">
        <v>140</v>
      </c>
      <c r="W8" s="70">
        <v>300</v>
      </c>
      <c r="X8" s="69" t="s">
        <v>134</v>
      </c>
      <c r="Y8" s="71">
        <v>42</v>
      </c>
      <c r="Z8" s="71">
        <v>43.7</v>
      </c>
      <c r="AA8" s="71">
        <v>45.7</v>
      </c>
      <c r="AB8" s="71">
        <v>29.6</v>
      </c>
      <c r="AC8" s="71">
        <v>40.700000000000003</v>
      </c>
      <c r="AD8" s="71">
        <v>110.9</v>
      </c>
      <c r="AE8" s="71">
        <v>113.4</v>
      </c>
      <c r="AF8" s="71">
        <v>191.4</v>
      </c>
      <c r="AG8" s="71">
        <v>141.30000000000001</v>
      </c>
      <c r="AH8" s="71">
        <v>128.30000000000001</v>
      </c>
      <c r="AI8" s="68">
        <v>297.10000000000002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10</v>
      </c>
      <c r="AP8" s="71">
        <v>9.5</v>
      </c>
      <c r="AQ8" s="71">
        <v>15.1</v>
      </c>
      <c r="AR8" s="71">
        <v>15</v>
      </c>
      <c r="AS8" s="71">
        <v>10.5</v>
      </c>
      <c r="AT8" s="68">
        <v>5.3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202</v>
      </c>
      <c r="BA8" s="72">
        <v>177</v>
      </c>
      <c r="BB8" s="72">
        <v>145</v>
      </c>
      <c r="BC8" s="72">
        <v>108</v>
      </c>
      <c r="BD8" s="72">
        <v>90</v>
      </c>
      <c r="BE8" s="72">
        <v>30</v>
      </c>
      <c r="BF8" s="71">
        <v>33.5</v>
      </c>
      <c r="BG8" s="71">
        <v>36.799999999999997</v>
      </c>
      <c r="BH8" s="71">
        <v>37</v>
      </c>
      <c r="BI8" s="71">
        <v>40.700000000000003</v>
      </c>
      <c r="BJ8" s="71">
        <v>-2.2999999999999998</v>
      </c>
      <c r="BK8" s="71">
        <v>18.2</v>
      </c>
      <c r="BL8" s="71">
        <v>17.5</v>
      </c>
      <c r="BM8" s="71">
        <v>14.3</v>
      </c>
      <c r="BN8" s="71">
        <v>11.8</v>
      </c>
      <c r="BO8" s="71">
        <v>8.6</v>
      </c>
      <c r="BP8" s="68">
        <v>26.3</v>
      </c>
      <c r="BQ8" s="72">
        <v>15221</v>
      </c>
      <c r="BR8" s="72">
        <v>16732</v>
      </c>
      <c r="BS8" s="72">
        <v>16819</v>
      </c>
      <c r="BT8" s="73">
        <v>16059</v>
      </c>
      <c r="BU8" s="73">
        <v>158</v>
      </c>
      <c r="BV8" s="72">
        <v>37843</v>
      </c>
      <c r="BW8" s="72">
        <v>36318</v>
      </c>
      <c r="BX8" s="72">
        <v>37745</v>
      </c>
      <c r="BY8" s="72">
        <v>35151</v>
      </c>
      <c r="BZ8" s="72">
        <v>29367</v>
      </c>
      <c r="CA8" s="70">
        <v>16102</v>
      </c>
      <c r="CB8" s="71" t="s">
        <v>126</v>
      </c>
      <c r="CC8" s="71" t="s">
        <v>126</v>
      </c>
      <c r="CD8" s="71" t="s">
        <v>126</v>
      </c>
      <c r="CE8" s="71" t="s">
        <v>126</v>
      </c>
      <c r="CF8" s="71" t="s">
        <v>126</v>
      </c>
      <c r="CG8" s="71" t="s">
        <v>126</v>
      </c>
      <c r="CH8" s="71" t="s">
        <v>126</v>
      </c>
      <c r="CI8" s="71" t="s">
        <v>126</v>
      </c>
      <c r="CJ8" s="71" t="s">
        <v>126</v>
      </c>
      <c r="CK8" s="71" t="s">
        <v>126</v>
      </c>
      <c r="CL8" s="68" t="s">
        <v>126</v>
      </c>
      <c r="CM8" s="70">
        <v>0</v>
      </c>
      <c r="CN8" s="70">
        <v>346511</v>
      </c>
      <c r="CO8" s="71" t="s">
        <v>126</v>
      </c>
      <c r="CP8" s="71" t="s">
        <v>126</v>
      </c>
      <c r="CQ8" s="71" t="s">
        <v>126</v>
      </c>
      <c r="CR8" s="71" t="s">
        <v>126</v>
      </c>
      <c r="CS8" s="71" t="s">
        <v>126</v>
      </c>
      <c r="CT8" s="71" t="s">
        <v>126</v>
      </c>
      <c r="CU8" s="71" t="s">
        <v>126</v>
      </c>
      <c r="CV8" s="71" t="s">
        <v>126</v>
      </c>
      <c r="CW8" s="71" t="s">
        <v>126</v>
      </c>
      <c r="CX8" s="71" t="s">
        <v>126</v>
      </c>
      <c r="CY8" s="68" t="s">
        <v>126</v>
      </c>
      <c r="CZ8" s="71">
        <v>733.5</v>
      </c>
      <c r="DA8" s="71">
        <v>563.20000000000005</v>
      </c>
      <c r="DB8" s="71">
        <v>410.1</v>
      </c>
      <c r="DC8" s="71">
        <v>143.80000000000001</v>
      </c>
      <c r="DD8" s="71">
        <v>0</v>
      </c>
      <c r="DE8" s="71">
        <v>351.1</v>
      </c>
      <c r="DF8" s="71">
        <v>278.89999999999998</v>
      </c>
      <c r="DG8" s="71">
        <v>205.5</v>
      </c>
      <c r="DH8" s="71">
        <v>187.9</v>
      </c>
      <c r="DI8" s="71">
        <v>139.69999999999999</v>
      </c>
      <c r="DJ8" s="68">
        <v>103.6</v>
      </c>
      <c r="DK8" s="71">
        <v>82.1</v>
      </c>
      <c r="DL8" s="71">
        <v>126.4</v>
      </c>
      <c r="DM8" s="71">
        <v>127.9</v>
      </c>
      <c r="DN8" s="71">
        <v>77.099999999999994</v>
      </c>
      <c r="DO8" s="71">
        <v>72.099999999999994</v>
      </c>
      <c r="DP8" s="71">
        <v>182.5</v>
      </c>
      <c r="DQ8" s="71">
        <v>185.2</v>
      </c>
      <c r="DR8" s="71">
        <v>184.1</v>
      </c>
      <c r="DS8" s="71">
        <v>186.8</v>
      </c>
      <c r="DT8" s="71">
        <v>181.6</v>
      </c>
      <c r="DU8" s="68">
        <v>199.3</v>
      </c>
    </row>
    <row r="9" spans="1:125" x14ac:dyDescent="0.2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2">
      <c r="A10" s="78"/>
      <c r="B10" s="78" t="s">
        <v>135</v>
      </c>
      <c r="C10" s="78" t="s">
        <v>136</v>
      </c>
      <c r="D10" s="78" t="s">
        <v>137</v>
      </c>
      <c r="E10" s="78" t="s">
        <v>138</v>
      </c>
      <c r="F10" s="78" t="s">
        <v>139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2">
      <c r="A11" s="78" t="s">
        <v>52</v>
      </c>
      <c r="B11" s="79">
        <f>DATEVALUE($B$6-4&amp;"年1月1日")</f>
        <v>41640</v>
      </c>
      <c r="C11" s="79">
        <f>DATEVALUE($B$6-3&amp;"年1月1日")</f>
        <v>42005</v>
      </c>
      <c r="D11" s="79">
        <f>DATEVALUE($B$6-2&amp;"年1月1日")</f>
        <v>42370</v>
      </c>
      <c r="E11" s="79">
        <f>DATEVALUE($B$6-1&amp;"年1月1日")</f>
        <v>42736</v>
      </c>
      <c r="F11" s="79">
        <f>DATEVALUE($B$6&amp;"年1月1日")</f>
        <v>43101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2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2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2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2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2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2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2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2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2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OTA</cp:lastModifiedBy>
  <cp:lastPrinted>2020-01-31T01:24:32Z</cp:lastPrinted>
  <dcterms:created xsi:type="dcterms:W3CDTF">2019-12-05T07:26:01Z</dcterms:created>
  <dcterms:modified xsi:type="dcterms:W3CDTF">2020-01-31T01:24:34Z</dcterms:modified>
  <cp:category/>
</cp:coreProperties>
</file>