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20 長野県○\"/>
    </mc:Choice>
  </mc:AlternateContent>
  <xr:revisionPtr revIDLastSave="0" documentId="13_ncr:1_{334857DF-413B-4A8F-AE49-5CB91DA66474}" xr6:coauthVersionLast="36" xr6:coauthVersionMax="36" xr10:uidLastSave="{00000000-0000-0000-0000-000000000000}"/>
  <bookViews>
    <workbookView xWindow="0" yWindow="0" windowWidth="19200" windowHeight="6860" tabRatio="661" activeTab="3" xr2:uid="{00000000-000D-0000-FFFF-FFFF00000000}"/>
  </bookViews>
  <sheets>
    <sheet name="病院事業" sheetId="27" r:id="rId1"/>
    <sheet name="下水道（公共下水道事業）" sheetId="28" r:id="rId2"/>
    <sheet name="下水道（特定環境保全）" sheetId="29" r:id="rId3"/>
    <sheet name="下水道（農集排）" sheetId="30" r:id="rId4"/>
    <sheet name="下水道（流域下水道）" sheetId="31" r:id="rId5"/>
    <sheet name="水道（上伊那水企）" sheetId="32" r:id="rId6"/>
    <sheet name="水道事業" sheetId="33" r:id="rId7"/>
    <sheet name="電気事業" sheetId="2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Criteria" localSheetId="7">電気事業!#REF!</definedName>
    <definedName name="_xlnm.Print_Area" localSheetId="1">'下水道（公共下水道事業）'!$A$1:$BS$54</definedName>
    <definedName name="_xlnm.Print_Area" localSheetId="2">'下水道（特定環境保全）'!$A$1:$BS$54</definedName>
    <definedName name="_xlnm.Print_Area" localSheetId="3">'下水道（農集排）'!$A$1:$BS$54</definedName>
    <definedName name="_xlnm.Print_Area" localSheetId="4">'下水道（流域下水道）'!$A$1:$BS$67</definedName>
    <definedName name="_xlnm.Print_Area" localSheetId="5">'水道（上伊那水企）'!$A$1:$BS$54</definedName>
    <definedName name="_xlnm.Print_Area" localSheetId="6">水道事業!$A$1:$BS$53</definedName>
    <definedName name="_xlnm.Print_Area" localSheetId="7">電気事業!#REF!</definedName>
    <definedName name="_xlnm.Print_Area" localSheetId="0">病院事業!$A$1:$BS$52</definedName>
    <definedName name="業種名" localSheetId="1">[1]選択肢!$K$2:$K$19</definedName>
    <definedName name="業種名" localSheetId="2">[4]選択肢!$K$2:$K$19</definedName>
    <definedName name="業種名" localSheetId="3">[5]選択肢!$K$2:$K$19</definedName>
    <definedName name="業種名" localSheetId="4">[7]選択肢!$K$2:$K$19</definedName>
    <definedName name="業種名" localSheetId="5">[2]選択肢!$K$2:$K$19</definedName>
    <definedName name="業種名" localSheetId="6">[3]選択肢!$K$2:$K$19</definedName>
    <definedName name="業種名" localSheetId="0">[6]選択肢!$K$2:$K$19</definedName>
    <definedName name="業種名">[8]選択肢!$K$2:$K$19</definedName>
  </definedNames>
  <calcPr calcId="191029"/>
</workbook>
</file>

<file path=xl/calcChain.xml><?xml version="1.0" encoding="utf-8"?>
<calcChain xmlns="http://schemas.openxmlformats.org/spreadsheetml/2006/main">
  <c r="AM49" i="33" l="1"/>
  <c r="U49" i="33"/>
  <c r="N49" i="33"/>
  <c r="AC44" i="33"/>
  <c r="U44" i="33"/>
  <c r="N43" i="33"/>
  <c r="BN40" i="33"/>
  <c r="BJ40" i="33"/>
  <c r="BF40" i="33"/>
  <c r="AC39" i="33"/>
  <c r="U39" i="33"/>
  <c r="BF37" i="33"/>
  <c r="AM37" i="33"/>
  <c r="N37" i="33"/>
  <c r="BB24" i="33"/>
  <c r="AT24" i="33"/>
  <c r="AM24" i="33"/>
  <c r="AF24" i="33"/>
  <c r="Y24" i="33"/>
  <c r="R24" i="33"/>
  <c r="K24" i="33"/>
  <c r="D24" i="33"/>
  <c r="D35" i="32" l="1"/>
  <c r="BB24" i="32"/>
  <c r="AT24" i="32"/>
  <c r="AM24" i="32"/>
  <c r="AF24" i="32"/>
  <c r="Y24" i="32"/>
  <c r="R24" i="32"/>
  <c r="K24" i="32"/>
  <c r="D24" i="32"/>
  <c r="AM62" i="31" l="1"/>
  <c r="U62" i="31"/>
  <c r="N62" i="31"/>
  <c r="AK57" i="31"/>
  <c r="AC57" i="31"/>
  <c r="U57" i="31"/>
  <c r="N56" i="31"/>
  <c r="BA51" i="31"/>
  <c r="AS51" i="31"/>
  <c r="AK51" i="31"/>
  <c r="AC51" i="31"/>
  <c r="U51" i="31"/>
  <c r="AC45" i="31"/>
  <c r="U45" i="31"/>
  <c r="BX40" i="31"/>
  <c r="BN40" i="31"/>
  <c r="BJ40" i="31"/>
  <c r="BF40" i="31"/>
  <c r="U39" i="31"/>
  <c r="BF37" i="31"/>
  <c r="AM37" i="31"/>
  <c r="N37" i="31"/>
  <c r="BB24" i="31"/>
  <c r="AT24" i="31"/>
  <c r="AM24" i="31"/>
  <c r="AF24" i="31"/>
  <c r="Y24" i="31"/>
  <c r="R24" i="31"/>
  <c r="K24" i="31"/>
  <c r="D24" i="31"/>
  <c r="D35" i="30" l="1"/>
  <c r="BB24" i="30"/>
  <c r="AT24" i="30"/>
  <c r="AM24" i="30"/>
  <c r="AF24" i="30"/>
  <c r="Y24" i="30"/>
  <c r="R24" i="30"/>
  <c r="K24" i="30"/>
  <c r="D24" i="30"/>
  <c r="D35" i="29" l="1"/>
  <c r="BB24" i="29"/>
  <c r="AT24" i="29"/>
  <c r="AM24" i="29"/>
  <c r="AF24" i="29"/>
  <c r="Y24" i="29"/>
  <c r="R24" i="29"/>
  <c r="K24" i="29"/>
  <c r="D24" i="29"/>
  <c r="D35" i="28" l="1"/>
  <c r="BB24" i="28"/>
  <c r="AT24" i="28"/>
  <c r="AM24" i="28"/>
  <c r="AF24" i="28"/>
  <c r="Y24" i="28"/>
  <c r="R24" i="28"/>
  <c r="K24" i="28"/>
  <c r="D24" i="28"/>
  <c r="AM48" i="27" l="1"/>
  <c r="U48" i="27"/>
  <c r="N48" i="27"/>
  <c r="N42" i="27"/>
  <c r="BN39" i="27"/>
  <c r="BJ39" i="27"/>
  <c r="BF39" i="27"/>
  <c r="AU38" i="27"/>
  <c r="AM38" i="27"/>
  <c r="BF36" i="27"/>
  <c r="U36" i="27"/>
  <c r="N36" i="27"/>
  <c r="BB24" i="27"/>
  <c r="AT24" i="27"/>
  <c r="AM24" i="27"/>
  <c r="AF24" i="27"/>
  <c r="Y24" i="27"/>
  <c r="R24" i="27"/>
  <c r="K24" i="27"/>
  <c r="D24" i="27"/>
  <c r="D35" i="26" l="1"/>
  <c r="BB24" i="26"/>
  <c r="AT24" i="26"/>
  <c r="AM24" i="26"/>
  <c r="AF24" i="26"/>
  <c r="Y24" i="26"/>
  <c r="R24" i="26"/>
  <c r="K24" i="26"/>
  <c r="D24" i="26"/>
</calcChain>
</file>

<file path=xl/sharedStrings.xml><?xml version="1.0" encoding="utf-8"?>
<sst xmlns="http://schemas.openxmlformats.org/spreadsheetml/2006/main" count="205" uniqueCount="65">
  <si>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</si>
  <si>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</si>
  <si>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</si>
  <si>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</si>
  <si>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</si>
  <si>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</si>
  <si>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</si>
  <si>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</si>
  <si>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</si>
  <si>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</si>
  <si>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</si>
  <si>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</si>
  <si>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</si>
  <si>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</si>
  <si>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</si>
  <si>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</si>
  <si>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</si>
  <si>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</si>
  <si>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</si>
  <si>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</si>
  <si>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</si>
  <si>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</si>
  <si>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</si>
  <si>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</si>
  <si>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</si>
  <si>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</si>
  <si>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</si>
  <si>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</si>
  <si>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</si>
  <si>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</si>
  <si>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</si>
  <si>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</si>
  <si>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</si>
  <si>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</si>
  <si>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</si>
  <si>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</si>
  <si>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</si>
  <si>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</si>
  <si>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</si>
  <si>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</si>
  <si>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</si>
  <si>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</si>
  <si>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</si>
  <si>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</si>
  <si>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</si>
  <si>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</si>
  <si>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</si>
  <si>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</si>
  <si>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</si>
  <si>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</si>
  <si>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</si>
  <si>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</si>
  <si>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</si>
  <si>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</si>
  <si>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</si>
  <si>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</si>
  <si>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長野県</t>
    <rPh sb="0" eb="3">
      <t>ナガノケン</t>
    </rPh>
    <phoneticPr fontId="2"/>
  </si>
  <si>
    <t>電気事業</t>
    <rPh sb="0" eb="2">
      <t>デンキ</t>
    </rPh>
    <rPh sb="2" eb="4">
      <t>ジギョウ</t>
    </rPh>
    <phoneticPr fontId="2"/>
  </si>
  <si>
    <t>水道事業</t>
    <rPh sb="0" eb="2">
      <t>スイドウ</t>
    </rPh>
    <rPh sb="2" eb="4">
      <t>ジギョウ</t>
    </rPh>
    <phoneticPr fontId="2"/>
  </si>
  <si>
    <t>―</t>
    <phoneticPr fontId="2"/>
  </si>
  <si>
    <t>病院事業</t>
    <rPh sb="0" eb="2">
      <t>ビョウイン</t>
    </rPh>
    <rPh sb="2" eb="4">
      <t>ジギョウ</t>
    </rPh>
    <phoneticPr fontId="2"/>
  </si>
  <si>
    <t>下水道事業</t>
    <rPh sb="0" eb="3">
      <t>ゲスイドウ</t>
    </rPh>
    <rPh sb="3" eb="5">
      <t>ジギョウ</t>
    </rPh>
    <phoneticPr fontId="2"/>
  </si>
  <si>
    <t>公共下水道</t>
    <rPh sb="0" eb="2">
      <t>コウキョウ</t>
    </rPh>
    <rPh sb="2" eb="5">
      <t>ゲスイドウ</t>
    </rPh>
    <phoneticPr fontId="2"/>
  </si>
  <si>
    <t>農業集落排水</t>
    <rPh sb="0" eb="2">
      <t>ノウギョウ</t>
    </rPh>
    <rPh sb="2" eb="4">
      <t>シュウラク</t>
    </rPh>
    <rPh sb="4" eb="6">
      <t>ハイスイ</t>
    </rPh>
    <phoneticPr fontId="2"/>
  </si>
  <si>
    <t>流域下水道</t>
    <rPh sb="0" eb="5">
      <t>リュウイキゲスイドウ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</si>
</sst>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9391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4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R3\030531_%20&#25244;&#26412;&#25913;&#38761;&#12398;&#21462;&#32068;&#29366;&#27841;\03%20&#22238;&#31572;\02%20&#29872;&#22659;&#37096;\&#29983;&#27963;&#25490;&#27700;&#35506;\&#12304;&#29872;&#22659;&#37096;&#12305;&#9675;03%20&#35519;&#26619;&#31080;%20&#65288;R3&#25244;&#26412;&#25913;&#38761;&#35519;&#26619;&#65289;%20(003)&#65288;&#20844;&#20849;&#19979;&#27700;&#3694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R3\030531_%20&#25244;&#26412;&#25913;&#38761;&#12398;&#21462;&#32068;&#29366;&#27841;\03%20&#22238;&#31572;\02%20&#29872;&#22659;&#37096;\&#19978;&#20234;&#37027;&#24195;&#22495;&#27700;&#36947;&#20998;\&#12304;&#29872;&#22659;&#37096;&#12305;&#9675;03%20&#35519;&#26619;&#31080;%20&#65288;R3&#25244;&#26412;&#25913;&#38761;&#35519;&#26619;&#65289;%20(003)&#19978;&#20234;&#37027;&#24195;&#22495;&#27700;&#3694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R3\030531_%20&#25244;&#26412;&#25913;&#38761;&#12398;&#21462;&#32068;&#29366;&#27841;\03%20&#22238;&#31572;\03%20&#20225;&#26989;&#23616;\&#9675;03%20&#12304;&#27700;&#36947;&#12288;&#20462;&#27491;&#12305;&#35519;&#26619;&#31080;%20&#65288;R3&#25244;&#26412;&#25913;&#38761;&#35519;&#26619;&#65289;%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R3\030531_%20&#25244;&#26412;&#25913;&#38761;&#12398;&#21462;&#32068;&#29366;&#27841;\03%20&#22238;&#31572;\02%20&#29872;&#22659;&#37096;\&#29983;&#27963;&#25490;&#27700;&#35506;\&#12304;&#29872;&#22659;&#37096;&#12305;&#9675;03%20&#35519;&#26619;&#31080;%20&#65288;R3&#25244;&#26412;&#25913;&#38761;&#35519;&#26619;&#65289;%20(003)&#65288;&#29305;&#23450;&#29872;&#22659;&#20445;&#20840;&#20844;&#20849;&#19979;&#27700;&#3694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R3\030531_%20&#25244;&#26412;&#25913;&#38761;&#12398;&#21462;&#32068;&#29366;&#27841;\03%20&#22238;&#31572;\02%20&#29872;&#22659;&#37096;\&#29983;&#27963;&#25490;&#27700;&#35506;\&#12304;&#29872;&#22659;&#37096;&#12305;&#9675;03%20&#35519;&#26619;&#31080;%20&#65288;R3&#25244;&#26412;&#25913;&#38761;&#35519;&#26619;&#65289;%20(003)&#65288;&#36786;&#38598;&#33853;&#25490;&#27700;&#26045;&#3537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R3\030531_%20&#25244;&#26412;&#25913;&#38761;&#12398;&#21462;&#32068;&#29366;&#27841;\03%20&#22238;&#31572;\01%20&#20581;&#24247;&#31119;&#31049;&#37096;\&#9675;03%20&#35519;&#26619;&#31080;%20&#65288;R3&#25244;&#26412;&#25913;&#38761;&#35519;&#26619;&#65289;&#12304;&#20581;&#24247;&#31119;&#31049;&#37096;&#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iseiyosan20\zaisei_fsv\&#20107;&#21209;\&#31532;&#65299;&#20418;\&#20844;&#21942;&#20225;&#26989;&#38306;&#20418;\R3\030531_%20&#25244;&#26412;&#25913;&#38761;&#12398;&#21462;&#32068;&#29366;&#27841;\03%20&#22238;&#31572;\02%20&#29872;&#22659;&#37096;\&#29983;&#27963;&#25490;&#27700;&#35506;\&#12304;&#29872;&#22659;&#37096;&#12305;&#9675;03%20&#35519;&#26619;&#31080;%20&#65288;R3&#25244;&#26412;&#25913;&#38761;&#35519;&#26619;&#65289;%20(003)&#65288;&#27969;&#22495;&#19979;&#27700;&#36947;&#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26412;&#24193;&#20849;&#26377;\1%20&#32076;&#21942;&#25512;&#36914;&#35506;\02&#12288;&#36001;&#21209;\111&#12288;&#32076;&#29702;\280%20%20&#29031;&#20250;&#12539;&#22238;&#31572;&#12539;&#21475;&#38957;&#38651;&#35441;&#12539;&#24773;&#22577;&#25552;&#20379;\&#29031;&#20250;\&#36001;&#25919;&#35506;&#29031;&#20250;\R03\&#22320;&#26041;&#20844;&#21942;&#20225;&#26989;&#12398;&#25244;&#26412;&#30340;&#12394;&#25913;&#38761;&#31561;&#12398;&#21462;&#32068;\&#38651;&#27671;&#65291;&#27700;&#36947;&#12288;&#38598;&#35336;&#34920;\&#9675;03%20&#12304;&#38651;&#27671;&#12288;&#20462;&#27491;&#12305;&#35519;&#26619;&#31080;%20&#65288;R3&#25244;&#26412;&#25913;&#38761;&#35519;&#26619;&#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長野県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地方債の償還のみを行っている事業（いわゆる想定企業会計）のため。</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長野県上伊那広域水道用水企業団</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現在、健全な事業運営ができており、現行の経営体制・手法で長期（約４０年間）の更新計画や財政計画を策定し、3年ごとに計画を見直しながら料金算定を行っていて、事業運営が継続できる見込みであるため。</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長野県</v>
          </cell>
        </row>
        <row r="17">
          <cell r="F17" t="str">
            <v>水道事業</v>
          </cell>
        </row>
        <row r="43">
          <cell r="R43" t="str">
            <v xml:space="preserve"> </v>
          </cell>
        </row>
        <row r="44">
          <cell r="R44" t="str">
            <v xml:space="preserve"> </v>
          </cell>
        </row>
        <row r="45">
          <cell r="R45" t="str">
            <v>●</v>
          </cell>
          <cell r="X45" t="str">
            <v xml:space="preserve"> </v>
          </cell>
          <cell r="AA45" t="str">
            <v xml:space="preserve"> </v>
          </cell>
          <cell r="AD45" t="str">
            <v>●</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166">
          <cell r="J166" t="str">
            <v xml:space="preserve"> </v>
          </cell>
        </row>
        <row r="173">
          <cell r="J173" t="str">
            <v xml:space="preserve"> </v>
          </cell>
        </row>
        <row r="176">
          <cell r="J176" t="str">
            <v xml:space="preserve"> </v>
          </cell>
        </row>
        <row r="180">
          <cell r="J180"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79">
          <cell r="E279" t="str">
            <v xml:space="preserve"> </v>
          </cell>
        </row>
        <row r="280">
          <cell r="E280" t="str">
            <v xml:space="preserve"> </v>
          </cell>
        </row>
        <row r="289">
          <cell r="B289" t="str">
            <v>　県内市町村と企業団、県の関係部局が参加する「長野県水道事業広域連携推進協議会」を令和２年１０月に設立。持続可能な経営に向けた広域化・広域連携の推進や今後の水道のあり方等について検討を進めることとしている。</v>
          </cell>
        </row>
        <row r="295">
          <cell r="B295" t="str">
            <v>　「長野県水道事業広域連携推進協議会」のもと、経営区域に関係する市町村と企業局で設置する「水道事業連携研究会」及び「水道用水供給事業連携研究会」において、水質検査などの業務の共同化を検討するとともに、各地区における将来的な水道事業のあり方を検討していくほか、モデルケースとして県営水道と給水区域が隣接する市営水道との水運用の一体化シミュレーション等を行いながら、将来の水需要を見据え、現行経営区域を超えた水道施設の最適化等の調査・研究を実施。</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長野県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地方債の償還のみを行っている事業（いわゆる想定企業会計）のため。</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長野県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地方債の償還のみを行っている事業（いわゆる想定企業会計）のため。</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長野県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v>
          </cell>
          <cell r="X49" t="str">
            <v>●</v>
          </cell>
          <cell r="AA49" t="str">
            <v xml:space="preserve"> </v>
          </cell>
          <cell r="AD49" t="str">
            <v xml:space="preserve"> </v>
          </cell>
        </row>
        <row r="50">
          <cell r="R50" t="str">
            <v xml:space="preserve"> </v>
          </cell>
        </row>
        <row r="458">
          <cell r="B458" t="str">
            <v>H18年度に「長野県行財政改革プラン」を策定し、県が提供する各種サービスのあり方を見直した。行政機構審議会への諮問等を経て、県立5病院及び2介護老人保健施設を一括して地方独立行政法人に移行した。移行により、柔軟な職員配置や迅速な意思決定が可能になった。加えて、地域のニーズに応じた質の高い医療の効率的な提供ができるようになった。</v>
          </cell>
        </row>
        <row r="464">
          <cell r="G464" t="str">
            <v xml:space="preserve"> </v>
          </cell>
        </row>
        <row r="465">
          <cell r="G465" t="str">
            <v>●</v>
          </cell>
        </row>
        <row r="468">
          <cell r="B468" t="str">
            <v>平成</v>
          </cell>
          <cell r="E468">
            <v>22</v>
          </cell>
        </row>
        <row r="469">
          <cell r="E469">
            <v>4</v>
          </cell>
        </row>
        <row r="470">
          <cell r="E470">
            <v>1</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長野県</v>
          </cell>
        </row>
        <row r="17">
          <cell r="F17" t="str">
            <v>下水道事業</v>
          </cell>
        </row>
        <row r="43">
          <cell r="R43" t="str">
            <v xml:space="preserve"> </v>
          </cell>
        </row>
        <row r="44">
          <cell r="R44" t="str">
            <v xml:space="preserve"> </v>
          </cell>
        </row>
        <row r="45">
          <cell r="R45" t="str">
            <v>●</v>
          </cell>
          <cell r="X45" t="str">
            <v>●</v>
          </cell>
          <cell r="AA45" t="str">
            <v xml:space="preserve"> </v>
          </cell>
          <cell r="AD45" t="str">
            <v xml:space="preserve"> </v>
          </cell>
        </row>
        <row r="46">
          <cell r="R46" t="str">
            <v xml:space="preserve"> </v>
          </cell>
        </row>
        <row r="47">
          <cell r="R47" t="str">
            <v>●</v>
          </cell>
        </row>
        <row r="48">
          <cell r="R48" t="str">
            <v xml:space="preserve"> </v>
          </cell>
        </row>
        <row r="49">
          <cell r="R49" t="str">
            <v xml:space="preserve"> </v>
          </cell>
        </row>
        <row r="50">
          <cell r="R50" t="str">
            <v xml:space="preserve"> </v>
          </cell>
        </row>
        <row r="158">
          <cell r="B158" t="str">
            <v>【流域汚泥処理事業】長野市及び富士見町の単独公共下水道処理区の汚泥を受入れ（処理に係る収入：189,830,195円（税込））、施設を有効活用</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v>
          </cell>
        </row>
        <row r="208">
          <cell r="Y208" t="str">
            <v xml:space="preserve"> </v>
          </cell>
        </row>
        <row r="209">
          <cell r="Y209" t="str">
            <v xml:space="preserve"> </v>
          </cell>
        </row>
        <row r="212">
          <cell r="B212" t="str">
            <v>平成</v>
          </cell>
          <cell r="E212">
            <v>11</v>
          </cell>
        </row>
        <row r="213">
          <cell r="E213">
            <v>9</v>
          </cell>
        </row>
        <row r="214">
          <cell r="E214"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長野県</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　令和３年３月に改定した「長野県公営企業経営戦略」における電気事業の基本方針として、「脱炭素社会に向け、長野県の豊かな水資源を活かす水力発電により、「再生可能エネルギーの供給拡大」と「エネルギー自立分散型で災害に強い地域づくり」の具現化を図るとともに、電力の安定供給のため、未来に向けて積極的に投資」を行うと定めた。
　この改定経営戦略において、ＦＩＴ制度を可能な限り活用しつつ、新しい発電所の建設や基幹発電所の大規模改修等による出力増強を行うほか、大規模災害時等に水力発電所から地域への電源供給が可能となる「地域連携水力発電マイクログリッド」の構築などに取り組むこととして、投資計画、財政計画の見通しを立てるとともに、最適な組織体制や人員確保に取り組むことで安定経営を目指すこととしている。
 また、企業局の売電のあり方については、県がめざす2050ゼロカーボンに向け、エネルギー自立分散型地域の確立のため、地域内経済循環に資することを視野に入れ、検討していくこととしている。
　なお、ＰＦＩ方式については、発電所の大規模改修事業への導入を検討したが、調査の結果現行の体制（直営）が望ましいとの結論に至ったため導入を見送った経過がある。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1"/>
  <sheetViews>
    <sheetView showZeros="0" view="pageBreakPreview" zoomScale="60" zoomScaleNormal="55"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5" customHeight="1" x14ac:dyDescent="0.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5" customHeight="1" x14ac:dyDescent="0.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5" customHeight="1" x14ac:dyDescent="0.2">
      <c r="C11" s="94" t="s">
        <v>56</v>
      </c>
      <c r="D11" s="81"/>
      <c r="E11" s="81"/>
      <c r="F11" s="81"/>
      <c r="G11" s="81"/>
      <c r="H11" s="81"/>
      <c r="I11" s="81"/>
      <c r="J11" s="81"/>
      <c r="K11" s="81"/>
      <c r="L11" s="81"/>
      <c r="M11" s="81"/>
      <c r="N11" s="81"/>
      <c r="O11" s="81"/>
      <c r="P11" s="81"/>
      <c r="Q11" s="81"/>
      <c r="R11" s="81"/>
      <c r="S11" s="81"/>
      <c r="T11" s="81"/>
      <c r="U11" s="95" t="s">
        <v>60</v>
      </c>
      <c r="V11" s="96"/>
      <c r="W11" s="96"/>
      <c r="X11" s="96"/>
      <c r="Y11" s="96"/>
      <c r="Z11" s="96"/>
      <c r="AA11" s="96"/>
      <c r="AB11" s="96"/>
      <c r="AC11" s="96"/>
      <c r="AD11" s="96"/>
      <c r="AE11" s="96"/>
      <c r="AF11" s="83"/>
      <c r="AG11" s="83"/>
      <c r="AH11" s="83"/>
      <c r="AI11" s="83"/>
      <c r="AJ11" s="83"/>
      <c r="AK11" s="83"/>
      <c r="AL11" s="83"/>
      <c r="AM11" s="83"/>
      <c r="AN11" s="84"/>
      <c r="AO11" s="101" t="s">
        <v>59</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c r="BS11"/>
    </row>
    <row r="12" spans="3:71" s="2" customFormat="1" ht="15.65" customHeight="1" x14ac:dyDescent="0.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5" customHeight="1" x14ac:dyDescent="0.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8" t="s">
        <v>27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4" customHeight="1" x14ac:dyDescent="0.2">
      <c r="A20" s="2"/>
      <c r="B20" s="2"/>
      <c r="C20" s="19"/>
      <c r="D20" s="124" t="s">
        <v>2</v>
      </c>
      <c r="E20" s="125"/>
      <c r="F20" s="125"/>
      <c r="G20" s="125"/>
      <c r="H20" s="125"/>
      <c r="I20" s="125"/>
      <c r="J20" s="126"/>
      <c r="K20" s="124" t="s">
        <v>3</v>
      </c>
      <c r="L20" s="125"/>
      <c r="M20" s="125"/>
      <c r="N20" s="125"/>
      <c r="O20" s="125"/>
      <c r="P20" s="125"/>
      <c r="Q20" s="126"/>
      <c r="R20" s="124" t="s">
        <v>16</v>
      </c>
      <c r="S20" s="125"/>
      <c r="T20" s="125"/>
      <c r="U20" s="125"/>
      <c r="V20" s="125"/>
      <c r="W20" s="125"/>
      <c r="X20" s="126"/>
      <c r="Y20" s="133" t="s">
        <v>17</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18</v>
      </c>
      <c r="AN23" s="116"/>
      <c r="AO23" s="116"/>
      <c r="AP23" s="116"/>
      <c r="AQ23" s="116"/>
      <c r="AR23" s="116"/>
      <c r="AS23" s="117"/>
      <c r="AT23" s="115" t="s">
        <v>19</v>
      </c>
      <c r="AU23" s="116"/>
      <c r="AV23" s="116"/>
      <c r="AW23" s="116"/>
      <c r="AX23" s="116"/>
      <c r="AY23" s="116"/>
      <c r="AZ23" s="117"/>
      <c r="BA23" s="37"/>
      <c r="BB23" s="111"/>
      <c r="BC23" s="112"/>
      <c r="BD23" s="112"/>
      <c r="BE23" s="112"/>
      <c r="BF23" s="112"/>
      <c r="BG23" s="112"/>
      <c r="BH23" s="112"/>
      <c r="BI23" s="112"/>
      <c r="BJ23" s="113"/>
      <c r="BK23" s="114"/>
      <c r="BL23" s="65"/>
      <c r="BS23" s="36"/>
    </row>
    <row r="24" spans="1:71" ht="15.65" customHeight="1" x14ac:dyDescent="0.2">
      <c r="A24" s="2"/>
      <c r="B24" s="2"/>
      <c r="C24" s="19"/>
      <c r="D24" s="148" t="str">
        <f>IF([6]回答表!R43="●","●","")</f>
        <v/>
      </c>
      <c r="E24" s="149"/>
      <c r="F24" s="149"/>
      <c r="G24" s="149"/>
      <c r="H24" s="149"/>
      <c r="I24" s="149"/>
      <c r="J24" s="150"/>
      <c r="K24" s="148" t="str">
        <f>IF([6]回答表!R44="●","●","")</f>
        <v/>
      </c>
      <c r="L24" s="149"/>
      <c r="M24" s="149"/>
      <c r="N24" s="149"/>
      <c r="O24" s="149"/>
      <c r="P24" s="149"/>
      <c r="Q24" s="150"/>
      <c r="R24" s="148" t="str">
        <f>IF([6]回答表!R45="●","●","")</f>
        <v/>
      </c>
      <c r="S24" s="149"/>
      <c r="T24" s="149"/>
      <c r="U24" s="149"/>
      <c r="V24" s="149"/>
      <c r="W24" s="149"/>
      <c r="X24" s="150"/>
      <c r="Y24" s="148" t="str">
        <f>IF([6]回答表!R46="●","●","")</f>
        <v/>
      </c>
      <c r="Z24" s="149"/>
      <c r="AA24" s="149"/>
      <c r="AB24" s="149"/>
      <c r="AC24" s="149"/>
      <c r="AD24" s="149"/>
      <c r="AE24" s="150"/>
      <c r="AF24" s="148" t="str">
        <f>IF([6]回答表!R47="●","●","")</f>
        <v/>
      </c>
      <c r="AG24" s="149"/>
      <c r="AH24" s="149"/>
      <c r="AI24" s="149"/>
      <c r="AJ24" s="149"/>
      <c r="AK24" s="149"/>
      <c r="AL24" s="150"/>
      <c r="AM24" s="148" t="str">
        <f>IF([6]回答表!R48="●","●","")</f>
        <v/>
      </c>
      <c r="AN24" s="149"/>
      <c r="AO24" s="149"/>
      <c r="AP24" s="149"/>
      <c r="AQ24" s="149"/>
      <c r="AR24" s="149"/>
      <c r="AS24" s="150"/>
      <c r="AT24" s="148" t="str">
        <f>IF([6]回答表!R49="●","●","")</f>
        <v>●</v>
      </c>
      <c r="AU24" s="149"/>
      <c r="AV24" s="149"/>
      <c r="AW24" s="149"/>
      <c r="AX24" s="149"/>
      <c r="AY24" s="149"/>
      <c r="AZ24" s="150"/>
      <c r="BA24" s="37"/>
      <c r="BB24" s="154" t="str">
        <f>IF([6]回答表!R50="●","●","")</f>
        <v/>
      </c>
      <c r="BC24" s="155"/>
      <c r="BD24" s="155"/>
      <c r="BE24" s="155"/>
      <c r="BF24" s="155"/>
      <c r="BG24" s="155"/>
      <c r="BH24" s="155"/>
      <c r="BI24" s="155"/>
      <c r="BJ24" s="105"/>
      <c r="BK24" s="106"/>
      <c r="BL24" s="65"/>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9"/>
      <c r="BK25" s="110"/>
      <c r="BL25" s="65"/>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3"/>
      <c r="BK26" s="114"/>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57" t="s">
        <v>6</v>
      </c>
      <c r="E32" s="158"/>
      <c r="F32" s="158"/>
      <c r="G32" s="158"/>
      <c r="H32" s="158"/>
      <c r="I32" s="158"/>
      <c r="J32" s="158"/>
      <c r="K32" s="158"/>
      <c r="L32" s="158"/>
      <c r="M32" s="158"/>
      <c r="N32" s="158"/>
      <c r="O32" s="158"/>
      <c r="P32" s="158"/>
      <c r="Q32" s="159"/>
      <c r="R32" s="163" t="s">
        <v>28</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8"/>
      <c r="AS34" s="78"/>
      <c r="AT34" s="78"/>
      <c r="AU34" s="78"/>
      <c r="AV34" s="78"/>
      <c r="AW34" s="78"/>
      <c r="AX34" s="78"/>
      <c r="AY34" s="78"/>
      <c r="AZ34" s="78"/>
      <c r="BA34" s="78"/>
      <c r="BB34" s="78"/>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29</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15.65" customHeight="1" x14ac:dyDescent="0.2">
      <c r="A36" s="54"/>
      <c r="B36" s="54"/>
      <c r="C36" s="48"/>
      <c r="D36" s="163" t="s">
        <v>8</v>
      </c>
      <c r="E36" s="164"/>
      <c r="F36" s="164"/>
      <c r="G36" s="164"/>
      <c r="H36" s="164"/>
      <c r="I36" s="164"/>
      <c r="J36" s="164"/>
      <c r="K36" s="164"/>
      <c r="L36" s="164"/>
      <c r="M36" s="165"/>
      <c r="N36" s="172" t="str">
        <f>IF([6]回答表!X49="●","●","")</f>
        <v>●</v>
      </c>
      <c r="O36" s="173"/>
      <c r="P36" s="173"/>
      <c r="Q36" s="174"/>
      <c r="R36" s="23"/>
      <c r="S36" s="23"/>
      <c r="T36" s="23"/>
      <c r="U36" s="181" t="str">
        <f>IF([6]回答表!X49="●",[6]回答表!B458,IF([6]回答表!AA49="●",[6]回答表!B475,""))</f>
        <v>H18年度に「長野県行財政改革プラン」を策定し、県が提供する各種サービスのあり方を見直した。行政機構審議会への諮問等を経て、県立5病院及び2介護老人保健施設を一括して地方独立行政法人に移行した。移行により、柔軟な職員配置や迅速な意思決定が可能になった。加えて、地域のニーズに応じた質の高い医療の効率的な提供ができるようになった。</v>
      </c>
      <c r="V36" s="182"/>
      <c r="W36" s="182"/>
      <c r="X36" s="182"/>
      <c r="Y36" s="182"/>
      <c r="Z36" s="182"/>
      <c r="AA36" s="182"/>
      <c r="AB36" s="182"/>
      <c r="AC36" s="182"/>
      <c r="AD36" s="182"/>
      <c r="AE36" s="182"/>
      <c r="AF36" s="182"/>
      <c r="AG36" s="182"/>
      <c r="AH36" s="182"/>
      <c r="AI36" s="182"/>
      <c r="AJ36" s="183"/>
      <c r="AK36" s="55"/>
      <c r="AL36" s="55"/>
      <c r="AM36" s="142" t="s">
        <v>30</v>
      </c>
      <c r="AN36" s="143"/>
      <c r="AO36" s="143"/>
      <c r="AP36" s="143"/>
      <c r="AQ36" s="143"/>
      <c r="AR36" s="143"/>
      <c r="AS36" s="143"/>
      <c r="AT36" s="144"/>
      <c r="AU36" s="142" t="s">
        <v>31</v>
      </c>
      <c r="AV36" s="143"/>
      <c r="AW36" s="143"/>
      <c r="AX36" s="143"/>
      <c r="AY36" s="143"/>
      <c r="AZ36" s="143"/>
      <c r="BA36" s="143"/>
      <c r="BB36" s="144"/>
      <c r="BC36" s="52"/>
      <c r="BD36" s="21"/>
      <c r="BE36" s="21"/>
      <c r="BF36" s="190" t="str">
        <f>IF([6]回答表!X49="●",[6]回答表!B468,IF([6]回答表!AA49="●",[6]回答表!B485,""))</f>
        <v>平成</v>
      </c>
      <c r="BG36" s="191"/>
      <c r="BH36" s="191"/>
      <c r="BI36" s="191"/>
      <c r="BJ36" s="190"/>
      <c r="BK36" s="191"/>
      <c r="BL36" s="191"/>
      <c r="BM36" s="191"/>
      <c r="BN36" s="190"/>
      <c r="BO36" s="191"/>
      <c r="BP36" s="191"/>
      <c r="BQ36" s="194"/>
      <c r="BR36" s="51"/>
      <c r="BS36" s="54"/>
    </row>
    <row r="37" spans="1:144" ht="15.65" customHeight="1" x14ac:dyDescent="0.2">
      <c r="A37" s="54"/>
      <c r="B37" s="54"/>
      <c r="C37" s="48"/>
      <c r="D37" s="169"/>
      <c r="E37" s="170"/>
      <c r="F37" s="170"/>
      <c r="G37" s="170"/>
      <c r="H37" s="170"/>
      <c r="I37" s="170"/>
      <c r="J37" s="170"/>
      <c r="K37" s="170"/>
      <c r="L37" s="170"/>
      <c r="M37" s="171"/>
      <c r="N37" s="175"/>
      <c r="O37" s="176"/>
      <c r="P37" s="176"/>
      <c r="Q37" s="177"/>
      <c r="R37" s="23"/>
      <c r="S37" s="23"/>
      <c r="T37" s="23"/>
      <c r="U37" s="184"/>
      <c r="V37" s="185"/>
      <c r="W37" s="185"/>
      <c r="X37" s="185"/>
      <c r="Y37" s="185"/>
      <c r="Z37" s="185"/>
      <c r="AA37" s="185"/>
      <c r="AB37" s="185"/>
      <c r="AC37" s="185"/>
      <c r="AD37" s="185"/>
      <c r="AE37" s="185"/>
      <c r="AF37" s="185"/>
      <c r="AG37" s="185"/>
      <c r="AH37" s="185"/>
      <c r="AI37" s="185"/>
      <c r="AJ37" s="186"/>
      <c r="AK37" s="55"/>
      <c r="AL37" s="55"/>
      <c r="AM37" s="145"/>
      <c r="AN37" s="146"/>
      <c r="AO37" s="146"/>
      <c r="AP37" s="146"/>
      <c r="AQ37" s="146"/>
      <c r="AR37" s="146"/>
      <c r="AS37" s="146"/>
      <c r="AT37" s="147"/>
      <c r="AU37" s="145"/>
      <c r="AV37" s="146"/>
      <c r="AW37" s="146"/>
      <c r="AX37" s="146"/>
      <c r="AY37" s="146"/>
      <c r="AZ37" s="146"/>
      <c r="BA37" s="146"/>
      <c r="BB37" s="147"/>
      <c r="BC37" s="52"/>
      <c r="BD37" s="21"/>
      <c r="BE37" s="21"/>
      <c r="BF37" s="192"/>
      <c r="BG37" s="193"/>
      <c r="BH37" s="193"/>
      <c r="BI37" s="193"/>
      <c r="BJ37" s="192"/>
      <c r="BK37" s="193"/>
      <c r="BL37" s="193"/>
      <c r="BM37" s="193"/>
      <c r="BN37" s="192"/>
      <c r="BO37" s="193"/>
      <c r="BP37" s="193"/>
      <c r="BQ37" s="195"/>
      <c r="BR37" s="51"/>
      <c r="BS37" s="54"/>
    </row>
    <row r="38" spans="1:144" ht="95.25" customHeight="1" x14ac:dyDescent="0.2">
      <c r="A38" s="54"/>
      <c r="B38" s="54"/>
      <c r="C38" s="48"/>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154" t="str">
        <f>IF([6]回答表!X49="●",[6]回答表!G464,IF([6]回答表!AA49="●",[6]回答表!G481,""))</f>
        <v xml:space="preserve"> </v>
      </c>
      <c r="AN38" s="155"/>
      <c r="AO38" s="155"/>
      <c r="AP38" s="155"/>
      <c r="AQ38" s="155"/>
      <c r="AR38" s="155"/>
      <c r="AS38" s="155"/>
      <c r="AT38" s="196"/>
      <c r="AU38" s="154" t="str">
        <f>IF([6]回答表!X49="●",[6]回答表!G465,IF([6]回答表!AA49="●",[6]回答表!G482,""))</f>
        <v>●</v>
      </c>
      <c r="AV38" s="155"/>
      <c r="AW38" s="155"/>
      <c r="AX38" s="155"/>
      <c r="AY38" s="155"/>
      <c r="AZ38" s="155"/>
      <c r="BA38" s="155"/>
      <c r="BB38" s="196"/>
      <c r="BC38" s="52"/>
      <c r="BD38" s="21"/>
      <c r="BE38" s="21"/>
      <c r="BF38" s="192"/>
      <c r="BG38" s="193"/>
      <c r="BH38" s="193"/>
      <c r="BI38" s="193"/>
      <c r="BJ38" s="192"/>
      <c r="BK38" s="193"/>
      <c r="BL38" s="193"/>
      <c r="BM38" s="193"/>
      <c r="BN38" s="192"/>
      <c r="BO38" s="193"/>
      <c r="BP38" s="193"/>
      <c r="BQ38" s="195"/>
      <c r="BR38" s="51"/>
      <c r="BS38" s="54"/>
    </row>
    <row r="39" spans="1:144" ht="39.75" customHeight="1" x14ac:dyDescent="0.2">
      <c r="A39" s="54"/>
      <c r="B39" s="54"/>
      <c r="C39" s="48"/>
      <c r="D39" s="166"/>
      <c r="E39" s="167"/>
      <c r="F39" s="167"/>
      <c r="G39" s="167"/>
      <c r="H39" s="167"/>
      <c r="I39" s="167"/>
      <c r="J39" s="167"/>
      <c r="K39" s="167"/>
      <c r="L39" s="167"/>
      <c r="M39" s="168"/>
      <c r="N39" s="178"/>
      <c r="O39" s="179"/>
      <c r="P39" s="179"/>
      <c r="Q39" s="180"/>
      <c r="R39" s="23"/>
      <c r="S39" s="23"/>
      <c r="T39" s="23"/>
      <c r="U39" s="184"/>
      <c r="V39" s="185"/>
      <c r="W39" s="185"/>
      <c r="X39" s="185"/>
      <c r="Y39" s="185"/>
      <c r="Z39" s="185"/>
      <c r="AA39" s="185"/>
      <c r="AB39" s="185"/>
      <c r="AC39" s="185"/>
      <c r="AD39" s="185"/>
      <c r="AE39" s="185"/>
      <c r="AF39" s="185"/>
      <c r="AG39" s="185"/>
      <c r="AH39" s="185"/>
      <c r="AI39" s="185"/>
      <c r="AJ39" s="186"/>
      <c r="AK39" s="55"/>
      <c r="AL39" s="55"/>
      <c r="AM39" s="148"/>
      <c r="AN39" s="149"/>
      <c r="AO39" s="149"/>
      <c r="AP39" s="149"/>
      <c r="AQ39" s="149"/>
      <c r="AR39" s="149"/>
      <c r="AS39" s="149"/>
      <c r="AT39" s="150"/>
      <c r="AU39" s="148"/>
      <c r="AV39" s="149"/>
      <c r="AW39" s="149"/>
      <c r="AX39" s="149"/>
      <c r="AY39" s="149"/>
      <c r="AZ39" s="149"/>
      <c r="BA39" s="149"/>
      <c r="BB39" s="150"/>
      <c r="BC39" s="52"/>
      <c r="BD39" s="21"/>
      <c r="BE39" s="21"/>
      <c r="BF39" s="192">
        <f>IF([6]回答表!X49="●",[6]回答表!E468,IF([6]回答表!AA49="●",[6]回答表!E485,""))</f>
        <v>22</v>
      </c>
      <c r="BG39" s="193"/>
      <c r="BH39" s="193"/>
      <c r="BI39" s="193"/>
      <c r="BJ39" s="192">
        <f>IF([6]回答表!X49="●",[6]回答表!E469,IF([6]回答表!AA49="●",[6]回答表!E486,""))</f>
        <v>4</v>
      </c>
      <c r="BK39" s="193"/>
      <c r="BL39" s="193"/>
      <c r="BM39" s="195"/>
      <c r="BN39" s="192">
        <f>IF([6]回答表!X49="●",[6]回答表!E470,IF([6]回答表!AA49="●",[6]回答表!E487,""))</f>
        <v>1</v>
      </c>
      <c r="BO39" s="193"/>
      <c r="BP39" s="193"/>
      <c r="BQ39" s="195"/>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184"/>
      <c r="V40" s="185"/>
      <c r="W40" s="185"/>
      <c r="X40" s="185"/>
      <c r="Y40" s="185"/>
      <c r="Z40" s="185"/>
      <c r="AA40" s="185"/>
      <c r="AB40" s="185"/>
      <c r="AC40" s="185"/>
      <c r="AD40" s="185"/>
      <c r="AE40" s="185"/>
      <c r="AF40" s="185"/>
      <c r="AG40" s="185"/>
      <c r="AH40" s="185"/>
      <c r="AI40" s="185"/>
      <c r="AJ40" s="186"/>
      <c r="AK40" s="55"/>
      <c r="AL40" s="55"/>
      <c r="AM40" s="151"/>
      <c r="AN40" s="152"/>
      <c r="AO40" s="152"/>
      <c r="AP40" s="152"/>
      <c r="AQ40" s="152"/>
      <c r="AR40" s="152"/>
      <c r="AS40" s="152"/>
      <c r="AT40" s="153"/>
      <c r="AU40" s="151"/>
      <c r="AV40" s="152"/>
      <c r="AW40" s="152"/>
      <c r="AX40" s="152"/>
      <c r="AY40" s="152"/>
      <c r="AZ40" s="152"/>
      <c r="BA40" s="152"/>
      <c r="BB40" s="153"/>
      <c r="BC40" s="52"/>
      <c r="BD40" s="52"/>
      <c r="BE40" s="52"/>
      <c r="BF40" s="192"/>
      <c r="BG40" s="193"/>
      <c r="BH40" s="193"/>
      <c r="BI40" s="193"/>
      <c r="BJ40" s="192"/>
      <c r="BK40" s="193"/>
      <c r="BL40" s="193"/>
      <c r="BM40" s="195"/>
      <c r="BN40" s="192"/>
      <c r="BO40" s="193"/>
      <c r="BP40" s="193"/>
      <c r="BQ40" s="195"/>
      <c r="BR40" s="51"/>
      <c r="BS40" s="54"/>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184"/>
      <c r="V41" s="185"/>
      <c r="W41" s="185"/>
      <c r="X41" s="185"/>
      <c r="Y41" s="185"/>
      <c r="Z41" s="185"/>
      <c r="AA41" s="185"/>
      <c r="AB41" s="185"/>
      <c r="AC41" s="185"/>
      <c r="AD41" s="185"/>
      <c r="AE41" s="185"/>
      <c r="AF41" s="185"/>
      <c r="AG41" s="185"/>
      <c r="AH41" s="185"/>
      <c r="AI41" s="185"/>
      <c r="AJ41" s="186"/>
      <c r="AK41" s="55"/>
      <c r="AL41" s="55"/>
      <c r="AM41" s="21"/>
      <c r="AN41" s="21"/>
      <c r="AO41" s="21"/>
      <c r="AP41" s="21"/>
      <c r="AQ41" s="21"/>
      <c r="AR41" s="21"/>
      <c r="AS41" s="21"/>
      <c r="AT41" s="21"/>
      <c r="AU41" s="21"/>
      <c r="AV41" s="21"/>
      <c r="AW41" s="21"/>
      <c r="AX41" s="21"/>
      <c r="AY41" s="21"/>
      <c r="AZ41" s="21"/>
      <c r="BA41" s="21"/>
      <c r="BB41" s="21"/>
      <c r="BC41" s="52"/>
      <c r="BD41" s="21"/>
      <c r="BE41" s="21"/>
      <c r="BF41" s="192"/>
      <c r="BG41" s="193"/>
      <c r="BH41" s="193"/>
      <c r="BI41" s="193"/>
      <c r="BJ41" s="192"/>
      <c r="BK41" s="193"/>
      <c r="BL41" s="193"/>
      <c r="BM41" s="195"/>
      <c r="BN41" s="192"/>
      <c r="BO41" s="193"/>
      <c r="BP41" s="193"/>
      <c r="BQ41" s="195"/>
      <c r="BR41" s="51"/>
      <c r="BS41" s="54"/>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15.65" customHeight="1" x14ac:dyDescent="0.2">
      <c r="A42" s="54"/>
      <c r="B42" s="54"/>
      <c r="C42" s="48"/>
      <c r="D42" s="197" t="s">
        <v>9</v>
      </c>
      <c r="E42" s="198"/>
      <c r="F42" s="198"/>
      <c r="G42" s="198"/>
      <c r="H42" s="198"/>
      <c r="I42" s="198"/>
      <c r="J42" s="198"/>
      <c r="K42" s="198"/>
      <c r="L42" s="198"/>
      <c r="M42" s="199"/>
      <c r="N42" s="172" t="str">
        <f>IF([6]回答表!AA49="●","●","")</f>
        <v/>
      </c>
      <c r="O42" s="173"/>
      <c r="P42" s="173"/>
      <c r="Q42" s="174"/>
      <c r="R42" s="23"/>
      <c r="S42" s="23"/>
      <c r="T42" s="23"/>
      <c r="U42" s="184"/>
      <c r="V42" s="185"/>
      <c r="W42" s="185"/>
      <c r="X42" s="185"/>
      <c r="Y42" s="185"/>
      <c r="Z42" s="185"/>
      <c r="AA42" s="185"/>
      <c r="AB42" s="185"/>
      <c r="AC42" s="185"/>
      <c r="AD42" s="185"/>
      <c r="AE42" s="185"/>
      <c r="AF42" s="185"/>
      <c r="AG42" s="185"/>
      <c r="AH42" s="185"/>
      <c r="AI42" s="185"/>
      <c r="AJ42" s="186"/>
      <c r="AK42" s="55"/>
      <c r="AL42" s="55"/>
      <c r="AM42" s="21"/>
      <c r="AN42" s="21"/>
      <c r="AO42" s="21"/>
      <c r="AP42" s="21"/>
      <c r="AQ42" s="21"/>
      <c r="AR42" s="21"/>
      <c r="AS42" s="21"/>
      <c r="AT42" s="21"/>
      <c r="AU42" s="21"/>
      <c r="AV42" s="21"/>
      <c r="AW42" s="21"/>
      <c r="AX42" s="21"/>
      <c r="AY42" s="21"/>
      <c r="AZ42" s="21"/>
      <c r="BA42" s="21"/>
      <c r="BB42" s="21"/>
      <c r="BC42" s="52"/>
      <c r="BD42" s="58"/>
      <c r="BE42" s="58"/>
      <c r="BF42" s="192"/>
      <c r="BG42" s="193"/>
      <c r="BH42" s="193"/>
      <c r="BI42" s="193"/>
      <c r="BJ42" s="192"/>
      <c r="BK42" s="193"/>
      <c r="BL42" s="193"/>
      <c r="BM42" s="195"/>
      <c r="BN42" s="192"/>
      <c r="BO42" s="193"/>
      <c r="BP42" s="193"/>
      <c r="BQ42" s="195"/>
      <c r="BR42" s="51"/>
      <c r="BS42" s="54"/>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15.65" customHeight="1" x14ac:dyDescent="0.2">
      <c r="A43" s="54"/>
      <c r="B43" s="54"/>
      <c r="C43" s="48"/>
      <c r="D43" s="200"/>
      <c r="E43" s="201"/>
      <c r="F43" s="201"/>
      <c r="G43" s="201"/>
      <c r="H43" s="201"/>
      <c r="I43" s="201"/>
      <c r="J43" s="201"/>
      <c r="K43" s="201"/>
      <c r="L43" s="201"/>
      <c r="M43" s="202"/>
      <c r="N43" s="175"/>
      <c r="O43" s="176"/>
      <c r="P43" s="176"/>
      <c r="Q43" s="177"/>
      <c r="R43" s="23"/>
      <c r="S43" s="23"/>
      <c r="T43" s="23"/>
      <c r="U43" s="184"/>
      <c r="V43" s="185"/>
      <c r="W43" s="185"/>
      <c r="X43" s="185"/>
      <c r="Y43" s="185"/>
      <c r="Z43" s="185"/>
      <c r="AA43" s="185"/>
      <c r="AB43" s="185"/>
      <c r="AC43" s="185"/>
      <c r="AD43" s="185"/>
      <c r="AE43" s="185"/>
      <c r="AF43" s="185"/>
      <c r="AG43" s="185"/>
      <c r="AH43" s="185"/>
      <c r="AI43" s="185"/>
      <c r="AJ43" s="186"/>
      <c r="AK43" s="55"/>
      <c r="AL43" s="55"/>
      <c r="AM43" s="21"/>
      <c r="AN43" s="21"/>
      <c r="AO43" s="21"/>
      <c r="AP43" s="21"/>
      <c r="AQ43" s="21"/>
      <c r="AR43" s="21"/>
      <c r="AS43" s="21"/>
      <c r="AT43" s="21"/>
      <c r="AU43" s="21"/>
      <c r="AV43" s="21"/>
      <c r="AW43" s="21"/>
      <c r="AX43" s="21"/>
      <c r="AY43" s="21"/>
      <c r="AZ43" s="21"/>
      <c r="BA43" s="21"/>
      <c r="BB43" s="21"/>
      <c r="BC43" s="52"/>
      <c r="BD43" s="58"/>
      <c r="BE43" s="58"/>
      <c r="BF43" s="192" t="s">
        <v>10</v>
      </c>
      <c r="BG43" s="193"/>
      <c r="BH43" s="193"/>
      <c r="BI43" s="193"/>
      <c r="BJ43" s="192" t="s">
        <v>11</v>
      </c>
      <c r="BK43" s="193"/>
      <c r="BL43" s="193"/>
      <c r="BM43" s="193"/>
      <c r="BN43" s="192" t="s">
        <v>12</v>
      </c>
      <c r="BO43" s="193"/>
      <c r="BP43" s="193"/>
      <c r="BQ43" s="195"/>
      <c r="BR43" s="51"/>
      <c r="BS43" s="54"/>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15.65" customHeight="1" x14ac:dyDescent="0.2">
      <c r="A44" s="54"/>
      <c r="B44" s="54"/>
      <c r="C44" s="48"/>
      <c r="D44" s="200"/>
      <c r="E44" s="201"/>
      <c r="F44" s="201"/>
      <c r="G44" s="201"/>
      <c r="H44" s="201"/>
      <c r="I44" s="201"/>
      <c r="J44" s="201"/>
      <c r="K44" s="201"/>
      <c r="L44" s="201"/>
      <c r="M44" s="202"/>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8"/>
      <c r="BE44" s="58"/>
      <c r="BF44" s="192"/>
      <c r="BG44" s="193"/>
      <c r="BH44" s="193"/>
      <c r="BI44" s="193"/>
      <c r="BJ44" s="192"/>
      <c r="BK44" s="193"/>
      <c r="BL44" s="193"/>
      <c r="BM44" s="193"/>
      <c r="BN44" s="192"/>
      <c r="BO44" s="193"/>
      <c r="BP44" s="193"/>
      <c r="BQ44" s="195"/>
      <c r="BR44" s="51"/>
      <c r="BS44" s="54"/>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15.65" customHeight="1" x14ac:dyDescent="0.2">
      <c r="A45" s="54"/>
      <c r="B45" s="54"/>
      <c r="C45" s="48"/>
      <c r="D45" s="203"/>
      <c r="E45" s="204"/>
      <c r="F45" s="204"/>
      <c r="G45" s="204"/>
      <c r="H45" s="204"/>
      <c r="I45" s="204"/>
      <c r="J45" s="204"/>
      <c r="K45" s="204"/>
      <c r="L45" s="204"/>
      <c r="M45" s="205"/>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58"/>
      <c r="BF45" s="206"/>
      <c r="BG45" s="207"/>
      <c r="BH45" s="207"/>
      <c r="BI45" s="207"/>
      <c r="BJ45" s="206"/>
      <c r="BK45" s="207"/>
      <c r="BL45" s="207"/>
      <c r="BM45" s="207"/>
      <c r="BN45" s="206"/>
      <c r="BO45" s="207"/>
      <c r="BP45" s="207"/>
      <c r="BQ45" s="208"/>
      <c r="BR45" s="51"/>
      <c r="BS45" s="54"/>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54"/>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1:144"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20</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7"/>
      <c r="BR47" s="51"/>
      <c r="BS47" s="54"/>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1:144" ht="15.65" customHeight="1" x14ac:dyDescent="0.2">
      <c r="A48" s="54"/>
      <c r="B48" s="54"/>
      <c r="C48" s="48"/>
      <c r="D48" s="163" t="s">
        <v>14</v>
      </c>
      <c r="E48" s="164"/>
      <c r="F48" s="164"/>
      <c r="G48" s="164"/>
      <c r="H48" s="164"/>
      <c r="I48" s="164"/>
      <c r="J48" s="164"/>
      <c r="K48" s="164"/>
      <c r="L48" s="164"/>
      <c r="M48" s="165"/>
      <c r="N48" s="172" t="str">
        <f>IF([6]回答表!AD49="●","●","")</f>
        <v/>
      </c>
      <c r="O48" s="173"/>
      <c r="P48" s="173"/>
      <c r="Q48" s="174"/>
      <c r="R48" s="23"/>
      <c r="S48" s="23"/>
      <c r="T48" s="23"/>
      <c r="U48" s="181" t="str">
        <f>IF([6]回答表!AD49="●",[6]回答表!B492,"")</f>
        <v/>
      </c>
      <c r="V48" s="182"/>
      <c r="W48" s="182"/>
      <c r="X48" s="182"/>
      <c r="Y48" s="182"/>
      <c r="Z48" s="182"/>
      <c r="AA48" s="182"/>
      <c r="AB48" s="182"/>
      <c r="AC48" s="182"/>
      <c r="AD48" s="182"/>
      <c r="AE48" s="182"/>
      <c r="AF48" s="182"/>
      <c r="AG48" s="182"/>
      <c r="AH48" s="182"/>
      <c r="AI48" s="182"/>
      <c r="AJ48" s="183"/>
      <c r="AK48" s="55"/>
      <c r="AL48" s="55"/>
      <c r="AM48" s="181" t="str">
        <f>IF([6]回答表!AD49="●",[6]回答表!B498,"")</f>
        <v/>
      </c>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3"/>
      <c r="BR48" s="51"/>
      <c r="BS48" s="54"/>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1:144" ht="15.65" customHeight="1" x14ac:dyDescent="0.2">
      <c r="A49" s="54"/>
      <c r="B49" s="54"/>
      <c r="C49" s="48"/>
      <c r="D49" s="169"/>
      <c r="E49" s="170"/>
      <c r="F49" s="170"/>
      <c r="G49" s="170"/>
      <c r="H49" s="170"/>
      <c r="I49" s="170"/>
      <c r="J49" s="170"/>
      <c r="K49" s="170"/>
      <c r="L49" s="170"/>
      <c r="M49" s="171"/>
      <c r="N49" s="175"/>
      <c r="O49" s="176"/>
      <c r="P49" s="176"/>
      <c r="Q49" s="177"/>
      <c r="R49" s="23"/>
      <c r="S49" s="23"/>
      <c r="T49" s="23"/>
      <c r="U49" s="184"/>
      <c r="V49" s="185"/>
      <c r="W49" s="185"/>
      <c r="X49" s="185"/>
      <c r="Y49" s="185"/>
      <c r="Z49" s="185"/>
      <c r="AA49" s="185"/>
      <c r="AB49" s="185"/>
      <c r="AC49" s="185"/>
      <c r="AD49" s="185"/>
      <c r="AE49" s="185"/>
      <c r="AF49" s="185"/>
      <c r="AG49" s="185"/>
      <c r="AH49" s="185"/>
      <c r="AI49" s="185"/>
      <c r="AJ49" s="186"/>
      <c r="AK49" s="55"/>
      <c r="AL49" s="55"/>
      <c r="AM49" s="184"/>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54"/>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1:144" ht="15.65" customHeight="1" x14ac:dyDescent="0.2">
      <c r="A50" s="54"/>
      <c r="B50" s="54"/>
      <c r="C50" s="48"/>
      <c r="D50" s="169"/>
      <c r="E50" s="170"/>
      <c r="F50" s="170"/>
      <c r="G50" s="170"/>
      <c r="H50" s="170"/>
      <c r="I50" s="170"/>
      <c r="J50" s="170"/>
      <c r="K50" s="170"/>
      <c r="L50" s="170"/>
      <c r="M50" s="171"/>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55"/>
      <c r="AL50" s="5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54"/>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1:144" ht="15.65" customHeight="1" x14ac:dyDescent="0.2">
      <c r="A51" s="2"/>
      <c r="B51" s="2"/>
      <c r="C51" s="48"/>
      <c r="D51" s="166"/>
      <c r="E51" s="167"/>
      <c r="F51" s="167"/>
      <c r="G51" s="167"/>
      <c r="H51" s="167"/>
      <c r="I51" s="167"/>
      <c r="J51" s="167"/>
      <c r="K51" s="167"/>
      <c r="L51" s="167"/>
      <c r="M51" s="168"/>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2"/>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1:144"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2"/>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1:144" ht="12.65" customHeight="1" x14ac:dyDescent="0.2">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1:144" ht="12.65" customHeight="1" x14ac:dyDescent="0.2">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5" customHeight="1" x14ac:dyDescent="0.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x14ac:dyDescent="0.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sheetData>
  <mergeCells count="51">
    <mergeCell ref="D42:M45"/>
    <mergeCell ref="N42:Q45"/>
    <mergeCell ref="BF43:BI45"/>
    <mergeCell ref="BJ43:BM45"/>
    <mergeCell ref="BN43:BQ45"/>
    <mergeCell ref="D48:M51"/>
    <mergeCell ref="N48:Q51"/>
    <mergeCell ref="U48:AJ51"/>
    <mergeCell ref="AM48:BQ51"/>
    <mergeCell ref="BF36:BI38"/>
    <mergeCell ref="BJ36:BM38"/>
    <mergeCell ref="BN36:BQ38"/>
    <mergeCell ref="AM38:AT40"/>
    <mergeCell ref="AU38:BB40"/>
    <mergeCell ref="BF39:BI42"/>
    <mergeCell ref="BJ39:BM42"/>
    <mergeCell ref="BN39:BQ42"/>
    <mergeCell ref="D36:M39"/>
    <mergeCell ref="N36:Q39"/>
    <mergeCell ref="U36:AJ45"/>
    <mergeCell ref="AM36:AT37"/>
    <mergeCell ref="AU36:BB37"/>
    <mergeCell ref="D24:J26"/>
    <mergeCell ref="K24:Q26"/>
    <mergeCell ref="R24:X26"/>
    <mergeCell ref="Y24:AE26"/>
    <mergeCell ref="AF24:AL26"/>
    <mergeCell ref="AM24:AS26"/>
    <mergeCell ref="AT24:AZ26"/>
    <mergeCell ref="BB24:BK26"/>
    <mergeCell ref="AR31:BB31"/>
    <mergeCell ref="D32:Q33"/>
    <mergeCell ref="R32:BB3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5" customHeight="1" x14ac:dyDescent="0.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5" customHeight="1" x14ac:dyDescent="0.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5" customHeight="1" x14ac:dyDescent="0.2">
      <c r="C11" s="94" t="s">
        <v>56</v>
      </c>
      <c r="D11" s="81"/>
      <c r="E11" s="81"/>
      <c r="F11" s="81"/>
      <c r="G11" s="81"/>
      <c r="H11" s="81"/>
      <c r="I11" s="81"/>
      <c r="J11" s="81"/>
      <c r="K11" s="81"/>
      <c r="L11" s="81"/>
      <c r="M11" s="81"/>
      <c r="N11" s="81"/>
      <c r="O11" s="81"/>
      <c r="P11" s="81"/>
      <c r="Q11" s="81"/>
      <c r="R11" s="81"/>
      <c r="S11" s="81"/>
      <c r="T11" s="81"/>
      <c r="U11" s="95" t="s">
        <v>61</v>
      </c>
      <c r="V11" s="96"/>
      <c r="W11" s="96"/>
      <c r="X11" s="96"/>
      <c r="Y11" s="96"/>
      <c r="Z11" s="96"/>
      <c r="AA11" s="96"/>
      <c r="AB11" s="96"/>
      <c r="AC11" s="96"/>
      <c r="AD11" s="96"/>
      <c r="AE11" s="96"/>
      <c r="AF11" s="83"/>
      <c r="AG11" s="83"/>
      <c r="AH11" s="83"/>
      <c r="AI11" s="83"/>
      <c r="AJ11" s="83"/>
      <c r="AK11" s="83"/>
      <c r="AL11" s="83"/>
      <c r="AM11" s="83"/>
      <c r="AN11" s="84"/>
      <c r="AO11" s="101" t="s">
        <v>62</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c r="BS11"/>
    </row>
    <row r="12" spans="3:71" s="2" customFormat="1" ht="15.65" customHeight="1" x14ac:dyDescent="0.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5" customHeight="1" x14ac:dyDescent="0.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32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16</v>
      </c>
      <c r="S20" s="125"/>
      <c r="T20" s="125"/>
      <c r="U20" s="125"/>
      <c r="V20" s="125"/>
      <c r="W20" s="125"/>
      <c r="X20" s="126"/>
      <c r="Y20" s="133" t="s">
        <v>17</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18</v>
      </c>
      <c r="AN23" s="116"/>
      <c r="AO23" s="116"/>
      <c r="AP23" s="116"/>
      <c r="AQ23" s="116"/>
      <c r="AR23" s="116"/>
      <c r="AS23" s="117"/>
      <c r="AT23" s="115" t="s">
        <v>19</v>
      </c>
      <c r="AU23" s="116"/>
      <c r="AV23" s="116"/>
      <c r="AW23" s="116"/>
      <c r="AX23" s="116"/>
      <c r="AY23" s="116"/>
      <c r="AZ23" s="117"/>
      <c r="BA23" s="37"/>
      <c r="BB23" s="111"/>
      <c r="BC23" s="112"/>
      <c r="BD23" s="112"/>
      <c r="BE23" s="112"/>
      <c r="BF23" s="112"/>
      <c r="BG23" s="112"/>
      <c r="BH23" s="112"/>
      <c r="BI23" s="112"/>
      <c r="BJ23" s="113"/>
      <c r="BK23" s="114"/>
      <c r="BL23" s="65"/>
      <c r="BS23" s="36"/>
    </row>
    <row r="24" spans="1:144" ht="15.65" customHeight="1" x14ac:dyDescent="0.2">
      <c r="A24" s="2"/>
      <c r="B24" s="2"/>
      <c r="C24" s="19"/>
      <c r="D24" s="148" t="str">
        <f>IF([1]回答表!R43="●","●","")</f>
        <v/>
      </c>
      <c r="E24" s="149"/>
      <c r="F24" s="149"/>
      <c r="G24" s="149"/>
      <c r="H24" s="149"/>
      <c r="I24" s="149"/>
      <c r="J24" s="150"/>
      <c r="K24" s="148" t="str">
        <f>IF([1]回答表!R44="●","●","")</f>
        <v/>
      </c>
      <c r="L24" s="149"/>
      <c r="M24" s="149"/>
      <c r="N24" s="149"/>
      <c r="O24" s="149"/>
      <c r="P24" s="149"/>
      <c r="Q24" s="150"/>
      <c r="R24" s="148" t="str">
        <f>IF([1]回答表!R45="●","●","")</f>
        <v/>
      </c>
      <c r="S24" s="149"/>
      <c r="T24" s="149"/>
      <c r="U24" s="149"/>
      <c r="V24" s="149"/>
      <c r="W24" s="149"/>
      <c r="X24" s="150"/>
      <c r="Y24" s="148" t="str">
        <f>IF([1]回答表!R46="●","●","")</f>
        <v/>
      </c>
      <c r="Z24" s="149"/>
      <c r="AA24" s="149"/>
      <c r="AB24" s="149"/>
      <c r="AC24" s="149"/>
      <c r="AD24" s="149"/>
      <c r="AE24" s="150"/>
      <c r="AF24" s="148" t="str">
        <f>IF([1]回答表!R47="●","●","")</f>
        <v/>
      </c>
      <c r="AG24" s="149"/>
      <c r="AH24" s="149"/>
      <c r="AI24" s="149"/>
      <c r="AJ24" s="149"/>
      <c r="AK24" s="149"/>
      <c r="AL24" s="150"/>
      <c r="AM24" s="148" t="str">
        <f>IF([1]回答表!R48="●","●","")</f>
        <v/>
      </c>
      <c r="AN24" s="149"/>
      <c r="AO24" s="149"/>
      <c r="AP24" s="149"/>
      <c r="AQ24" s="149"/>
      <c r="AR24" s="149"/>
      <c r="AS24" s="150"/>
      <c r="AT24" s="148" t="str">
        <f>IF([1]回答表!R49="●","●","")</f>
        <v/>
      </c>
      <c r="AU24" s="149"/>
      <c r="AV24" s="149"/>
      <c r="AW24" s="149"/>
      <c r="AX24" s="149"/>
      <c r="AY24" s="149"/>
      <c r="AZ24" s="150"/>
      <c r="BA24" s="37"/>
      <c r="BB24" s="154" t="str">
        <f>IF([1]回答表!R50="●","●","")</f>
        <v>●</v>
      </c>
      <c r="BC24" s="155"/>
      <c r="BD24" s="155"/>
      <c r="BE24" s="155"/>
      <c r="BF24" s="155"/>
      <c r="BG24" s="155"/>
      <c r="BH24" s="155"/>
      <c r="BI24" s="155"/>
      <c r="BJ24" s="105"/>
      <c r="BK24" s="106"/>
      <c r="BL24" s="65"/>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9"/>
      <c r="BK25" s="110"/>
      <c r="BL25" s="65"/>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3"/>
      <c r="BK26" s="114"/>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209" t="s">
        <v>45</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210" t="str">
        <f>IF([1]回答表!R50="●",[1]回答表!B511,"")</f>
        <v>地方債の償還のみを行っている事業（いわゆる想定企業会計）のため。</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BG16" sqref="BG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5" customHeight="1" x14ac:dyDescent="0.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5" customHeight="1" x14ac:dyDescent="0.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5" customHeight="1" x14ac:dyDescent="0.2">
      <c r="C11" s="94" t="s">
        <v>56</v>
      </c>
      <c r="D11" s="81"/>
      <c r="E11" s="81"/>
      <c r="F11" s="81"/>
      <c r="G11" s="81"/>
      <c r="H11" s="81"/>
      <c r="I11" s="81"/>
      <c r="J11" s="81"/>
      <c r="K11" s="81"/>
      <c r="L11" s="81"/>
      <c r="M11" s="81"/>
      <c r="N11" s="81"/>
      <c r="O11" s="81"/>
      <c r="P11" s="81"/>
      <c r="Q11" s="81"/>
      <c r="R11" s="81"/>
      <c r="S11" s="81"/>
      <c r="T11" s="81"/>
      <c r="U11" s="95" t="s">
        <v>61</v>
      </c>
      <c r="V11" s="96"/>
      <c r="W11" s="96"/>
      <c r="X11" s="96"/>
      <c r="Y11" s="96"/>
      <c r="Z11" s="96"/>
      <c r="AA11" s="96"/>
      <c r="AB11" s="96"/>
      <c r="AC11" s="96"/>
      <c r="AD11" s="96"/>
      <c r="AE11" s="96"/>
      <c r="AF11" s="83"/>
      <c r="AG11" s="83"/>
      <c r="AH11" s="83"/>
      <c r="AI11" s="83"/>
      <c r="AJ11" s="83"/>
      <c r="AK11" s="83"/>
      <c r="AL11" s="83"/>
      <c r="AM11" s="83"/>
      <c r="AN11" s="84"/>
      <c r="AO11" s="101" t="s">
        <v>63</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c r="BS11"/>
    </row>
    <row r="12" spans="3:71" s="2" customFormat="1" ht="15.65" customHeight="1" x14ac:dyDescent="0.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5" customHeight="1" x14ac:dyDescent="0.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32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16</v>
      </c>
      <c r="S20" s="125"/>
      <c r="T20" s="125"/>
      <c r="U20" s="125"/>
      <c r="V20" s="125"/>
      <c r="W20" s="125"/>
      <c r="X20" s="126"/>
      <c r="Y20" s="133" t="s">
        <v>17</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18</v>
      </c>
      <c r="AN23" s="116"/>
      <c r="AO23" s="116"/>
      <c r="AP23" s="116"/>
      <c r="AQ23" s="116"/>
      <c r="AR23" s="116"/>
      <c r="AS23" s="117"/>
      <c r="AT23" s="115" t="s">
        <v>19</v>
      </c>
      <c r="AU23" s="116"/>
      <c r="AV23" s="116"/>
      <c r="AW23" s="116"/>
      <c r="AX23" s="116"/>
      <c r="AY23" s="116"/>
      <c r="AZ23" s="117"/>
      <c r="BA23" s="37"/>
      <c r="BB23" s="111"/>
      <c r="BC23" s="112"/>
      <c r="BD23" s="112"/>
      <c r="BE23" s="112"/>
      <c r="BF23" s="112"/>
      <c r="BG23" s="112"/>
      <c r="BH23" s="112"/>
      <c r="BI23" s="112"/>
      <c r="BJ23" s="113"/>
      <c r="BK23" s="114"/>
      <c r="BL23" s="65"/>
      <c r="BS23" s="36"/>
    </row>
    <row r="24" spans="1:144" ht="15.65" customHeight="1" x14ac:dyDescent="0.2">
      <c r="A24" s="2"/>
      <c r="B24" s="2"/>
      <c r="C24" s="19"/>
      <c r="D24" s="148" t="str">
        <f>IF([4]回答表!R43="●","●","")</f>
        <v/>
      </c>
      <c r="E24" s="149"/>
      <c r="F24" s="149"/>
      <c r="G24" s="149"/>
      <c r="H24" s="149"/>
      <c r="I24" s="149"/>
      <c r="J24" s="150"/>
      <c r="K24" s="148" t="str">
        <f>IF([4]回答表!R44="●","●","")</f>
        <v/>
      </c>
      <c r="L24" s="149"/>
      <c r="M24" s="149"/>
      <c r="N24" s="149"/>
      <c r="O24" s="149"/>
      <c r="P24" s="149"/>
      <c r="Q24" s="150"/>
      <c r="R24" s="148" t="str">
        <f>IF([4]回答表!R45="●","●","")</f>
        <v/>
      </c>
      <c r="S24" s="149"/>
      <c r="T24" s="149"/>
      <c r="U24" s="149"/>
      <c r="V24" s="149"/>
      <c r="W24" s="149"/>
      <c r="X24" s="150"/>
      <c r="Y24" s="148" t="str">
        <f>IF([4]回答表!R46="●","●","")</f>
        <v/>
      </c>
      <c r="Z24" s="149"/>
      <c r="AA24" s="149"/>
      <c r="AB24" s="149"/>
      <c r="AC24" s="149"/>
      <c r="AD24" s="149"/>
      <c r="AE24" s="150"/>
      <c r="AF24" s="148" t="str">
        <f>IF([4]回答表!R47="●","●","")</f>
        <v/>
      </c>
      <c r="AG24" s="149"/>
      <c r="AH24" s="149"/>
      <c r="AI24" s="149"/>
      <c r="AJ24" s="149"/>
      <c r="AK24" s="149"/>
      <c r="AL24" s="150"/>
      <c r="AM24" s="148" t="str">
        <f>IF([4]回答表!R48="●","●","")</f>
        <v/>
      </c>
      <c r="AN24" s="149"/>
      <c r="AO24" s="149"/>
      <c r="AP24" s="149"/>
      <c r="AQ24" s="149"/>
      <c r="AR24" s="149"/>
      <c r="AS24" s="150"/>
      <c r="AT24" s="148" t="str">
        <f>IF([4]回答表!R49="●","●","")</f>
        <v/>
      </c>
      <c r="AU24" s="149"/>
      <c r="AV24" s="149"/>
      <c r="AW24" s="149"/>
      <c r="AX24" s="149"/>
      <c r="AY24" s="149"/>
      <c r="AZ24" s="150"/>
      <c r="BA24" s="37"/>
      <c r="BB24" s="154" t="str">
        <f>IF([4]回答表!R50="●","●","")</f>
        <v>●</v>
      </c>
      <c r="BC24" s="155"/>
      <c r="BD24" s="155"/>
      <c r="BE24" s="155"/>
      <c r="BF24" s="155"/>
      <c r="BG24" s="155"/>
      <c r="BH24" s="155"/>
      <c r="BI24" s="155"/>
      <c r="BJ24" s="105"/>
      <c r="BK24" s="106"/>
      <c r="BL24" s="65"/>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9"/>
      <c r="BK25" s="110"/>
      <c r="BL25" s="65"/>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3"/>
      <c r="BK26" s="114"/>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209" t="s">
        <v>45</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210" t="str">
        <f>IF([4]回答表!R50="●",[4]回答表!B511,"")</f>
        <v>地方債の償還のみを行っている事業（いわゆる想定企業会計）のため。</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tabSelected="1" view="pageBreakPreview" zoomScale="60" zoomScaleNormal="55" workbookViewId="0">
      <selection activeCell="AO14" sqref="AO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5" customHeight="1" x14ac:dyDescent="0.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5" customHeight="1" x14ac:dyDescent="0.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5" customHeight="1" x14ac:dyDescent="0.2">
      <c r="C11" s="94" t="s">
        <v>56</v>
      </c>
      <c r="D11" s="81"/>
      <c r="E11" s="81"/>
      <c r="F11" s="81"/>
      <c r="G11" s="81"/>
      <c r="H11" s="81"/>
      <c r="I11" s="81"/>
      <c r="J11" s="81"/>
      <c r="K11" s="81"/>
      <c r="L11" s="81"/>
      <c r="M11" s="81"/>
      <c r="N11" s="81"/>
      <c r="O11" s="81"/>
      <c r="P11" s="81"/>
      <c r="Q11" s="81"/>
      <c r="R11" s="81"/>
      <c r="S11" s="81"/>
      <c r="T11" s="81"/>
      <c r="U11" s="95" t="s">
        <v>61</v>
      </c>
      <c r="V11" s="96"/>
      <c r="W11" s="96"/>
      <c r="X11" s="96"/>
      <c r="Y11" s="96"/>
      <c r="Z11" s="96"/>
      <c r="AA11" s="96"/>
      <c r="AB11" s="96"/>
      <c r="AC11" s="96"/>
      <c r="AD11" s="96"/>
      <c r="AE11" s="96"/>
      <c r="AF11" s="83"/>
      <c r="AG11" s="83"/>
      <c r="AH11" s="83"/>
      <c r="AI11" s="83"/>
      <c r="AJ11" s="83"/>
      <c r="AK11" s="83"/>
      <c r="AL11" s="83"/>
      <c r="AM11" s="83"/>
      <c r="AN11" s="84"/>
      <c r="AO11" s="101" t="s">
        <v>63</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c r="BS11"/>
    </row>
    <row r="12" spans="3:71" s="2" customFormat="1" ht="15.65" customHeight="1" x14ac:dyDescent="0.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5" customHeight="1" x14ac:dyDescent="0.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46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16</v>
      </c>
      <c r="S20" s="125"/>
      <c r="T20" s="125"/>
      <c r="U20" s="125"/>
      <c r="V20" s="125"/>
      <c r="W20" s="125"/>
      <c r="X20" s="126"/>
      <c r="Y20" s="133" t="s">
        <v>17</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18</v>
      </c>
      <c r="AN23" s="116"/>
      <c r="AO23" s="116"/>
      <c r="AP23" s="116"/>
      <c r="AQ23" s="116"/>
      <c r="AR23" s="116"/>
      <c r="AS23" s="117"/>
      <c r="AT23" s="115" t="s">
        <v>19</v>
      </c>
      <c r="AU23" s="116"/>
      <c r="AV23" s="116"/>
      <c r="AW23" s="116"/>
      <c r="AX23" s="116"/>
      <c r="AY23" s="116"/>
      <c r="AZ23" s="117"/>
      <c r="BA23" s="37"/>
      <c r="BB23" s="111"/>
      <c r="BC23" s="112"/>
      <c r="BD23" s="112"/>
      <c r="BE23" s="112"/>
      <c r="BF23" s="112"/>
      <c r="BG23" s="112"/>
      <c r="BH23" s="112"/>
      <c r="BI23" s="112"/>
      <c r="BJ23" s="113"/>
      <c r="BK23" s="114"/>
      <c r="BL23" s="65"/>
      <c r="BS23" s="36"/>
    </row>
    <row r="24" spans="1:144" ht="15.65" customHeight="1" x14ac:dyDescent="0.2">
      <c r="A24" s="2"/>
      <c r="B24" s="2"/>
      <c r="C24" s="19"/>
      <c r="D24" s="148" t="str">
        <f>IF([5]回答表!R43="●","●","")</f>
        <v/>
      </c>
      <c r="E24" s="149"/>
      <c r="F24" s="149"/>
      <c r="G24" s="149"/>
      <c r="H24" s="149"/>
      <c r="I24" s="149"/>
      <c r="J24" s="150"/>
      <c r="K24" s="148" t="str">
        <f>IF([5]回答表!R44="●","●","")</f>
        <v/>
      </c>
      <c r="L24" s="149"/>
      <c r="M24" s="149"/>
      <c r="N24" s="149"/>
      <c r="O24" s="149"/>
      <c r="P24" s="149"/>
      <c r="Q24" s="150"/>
      <c r="R24" s="148" t="str">
        <f>IF([5]回答表!R45="●","●","")</f>
        <v/>
      </c>
      <c r="S24" s="149"/>
      <c r="T24" s="149"/>
      <c r="U24" s="149"/>
      <c r="V24" s="149"/>
      <c r="W24" s="149"/>
      <c r="X24" s="150"/>
      <c r="Y24" s="148" t="str">
        <f>IF([5]回答表!R46="●","●","")</f>
        <v/>
      </c>
      <c r="Z24" s="149"/>
      <c r="AA24" s="149"/>
      <c r="AB24" s="149"/>
      <c r="AC24" s="149"/>
      <c r="AD24" s="149"/>
      <c r="AE24" s="150"/>
      <c r="AF24" s="148" t="str">
        <f>IF([5]回答表!R47="●","●","")</f>
        <v/>
      </c>
      <c r="AG24" s="149"/>
      <c r="AH24" s="149"/>
      <c r="AI24" s="149"/>
      <c r="AJ24" s="149"/>
      <c r="AK24" s="149"/>
      <c r="AL24" s="150"/>
      <c r="AM24" s="148" t="str">
        <f>IF([5]回答表!R48="●","●","")</f>
        <v/>
      </c>
      <c r="AN24" s="149"/>
      <c r="AO24" s="149"/>
      <c r="AP24" s="149"/>
      <c r="AQ24" s="149"/>
      <c r="AR24" s="149"/>
      <c r="AS24" s="150"/>
      <c r="AT24" s="148" t="str">
        <f>IF([5]回答表!R49="●","●","")</f>
        <v/>
      </c>
      <c r="AU24" s="149"/>
      <c r="AV24" s="149"/>
      <c r="AW24" s="149"/>
      <c r="AX24" s="149"/>
      <c r="AY24" s="149"/>
      <c r="AZ24" s="150"/>
      <c r="BA24" s="37"/>
      <c r="BB24" s="154" t="str">
        <f>IF([5]回答表!R50="●","●","")</f>
        <v>●</v>
      </c>
      <c r="BC24" s="155"/>
      <c r="BD24" s="155"/>
      <c r="BE24" s="155"/>
      <c r="BF24" s="155"/>
      <c r="BG24" s="155"/>
      <c r="BH24" s="155"/>
      <c r="BI24" s="155"/>
      <c r="BJ24" s="105"/>
      <c r="BK24" s="106"/>
      <c r="BL24" s="65"/>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9"/>
      <c r="BK25" s="110"/>
      <c r="BL25" s="65"/>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3"/>
      <c r="BK26" s="114"/>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209" t="s">
        <v>47</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210" t="str">
        <f>IF([5]回答表!R50="●",[5]回答表!B511,"")</f>
        <v>地方債の償還のみを行っている事業（いわゆる想定企業会計）のため。</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6"/>
  <sheetViews>
    <sheetView showZeros="0" view="pageBreakPreview" zoomScale="60" zoomScaleNormal="55" workbookViewId="0">
      <selection activeCell="BY12" sqref="BY12:BY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5" customHeight="1" x14ac:dyDescent="0.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5" customHeight="1" x14ac:dyDescent="0.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5" customHeight="1" x14ac:dyDescent="0.2">
      <c r="C11" s="94" t="s">
        <v>56</v>
      </c>
      <c r="D11" s="81"/>
      <c r="E11" s="81"/>
      <c r="F11" s="81"/>
      <c r="G11" s="81"/>
      <c r="H11" s="81"/>
      <c r="I11" s="81"/>
      <c r="J11" s="81"/>
      <c r="K11" s="81"/>
      <c r="L11" s="81"/>
      <c r="M11" s="81"/>
      <c r="N11" s="81"/>
      <c r="O11" s="81"/>
      <c r="P11" s="81"/>
      <c r="Q11" s="81"/>
      <c r="R11" s="81"/>
      <c r="S11" s="81"/>
      <c r="T11" s="81"/>
      <c r="U11" s="95" t="s">
        <v>61</v>
      </c>
      <c r="V11" s="96"/>
      <c r="W11" s="96"/>
      <c r="X11" s="96"/>
      <c r="Y11" s="96"/>
      <c r="Z11" s="96"/>
      <c r="AA11" s="96"/>
      <c r="AB11" s="96"/>
      <c r="AC11" s="96"/>
      <c r="AD11" s="96"/>
      <c r="AE11" s="96"/>
      <c r="AF11" s="83"/>
      <c r="AG11" s="83"/>
      <c r="AH11" s="83"/>
      <c r="AI11" s="83"/>
      <c r="AJ11" s="83"/>
      <c r="AK11" s="83"/>
      <c r="AL11" s="83"/>
      <c r="AM11" s="83"/>
      <c r="AN11" s="84"/>
      <c r="AO11" s="101" t="s">
        <v>64</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c r="BS11"/>
    </row>
    <row r="12" spans="3:71" s="2" customFormat="1" ht="15.65" customHeight="1" x14ac:dyDescent="0.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5" customHeight="1" x14ac:dyDescent="0.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8" t="s">
        <v>48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4" customHeight="1" x14ac:dyDescent="0.2">
      <c r="A20" s="2"/>
      <c r="B20" s="2"/>
      <c r="C20" s="19"/>
      <c r="D20" s="124" t="s">
        <v>2</v>
      </c>
      <c r="E20" s="125"/>
      <c r="F20" s="125"/>
      <c r="G20" s="125"/>
      <c r="H20" s="125"/>
      <c r="I20" s="125"/>
      <c r="J20" s="126"/>
      <c r="K20" s="124" t="s">
        <v>3</v>
      </c>
      <c r="L20" s="125"/>
      <c r="M20" s="125"/>
      <c r="N20" s="125"/>
      <c r="O20" s="125"/>
      <c r="P20" s="125"/>
      <c r="Q20" s="126"/>
      <c r="R20" s="124" t="s">
        <v>16</v>
      </c>
      <c r="S20" s="125"/>
      <c r="T20" s="125"/>
      <c r="U20" s="125"/>
      <c r="V20" s="125"/>
      <c r="W20" s="125"/>
      <c r="X20" s="126"/>
      <c r="Y20" s="133" t="s">
        <v>17</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18</v>
      </c>
      <c r="AN23" s="116"/>
      <c r="AO23" s="116"/>
      <c r="AP23" s="116"/>
      <c r="AQ23" s="116"/>
      <c r="AR23" s="116"/>
      <c r="AS23" s="117"/>
      <c r="AT23" s="115" t="s">
        <v>19</v>
      </c>
      <c r="AU23" s="116"/>
      <c r="AV23" s="116"/>
      <c r="AW23" s="116"/>
      <c r="AX23" s="116"/>
      <c r="AY23" s="116"/>
      <c r="AZ23" s="117"/>
      <c r="BA23" s="37"/>
      <c r="BB23" s="111"/>
      <c r="BC23" s="112"/>
      <c r="BD23" s="112"/>
      <c r="BE23" s="112"/>
      <c r="BF23" s="112"/>
      <c r="BG23" s="112"/>
      <c r="BH23" s="112"/>
      <c r="BI23" s="112"/>
      <c r="BJ23" s="113"/>
      <c r="BK23" s="114"/>
      <c r="BL23" s="65"/>
      <c r="BS23" s="36"/>
    </row>
    <row r="24" spans="1:71" ht="15.65" customHeight="1" x14ac:dyDescent="0.2">
      <c r="A24" s="2"/>
      <c r="B24" s="2"/>
      <c r="C24" s="19"/>
      <c r="D24" s="148" t="str">
        <f>IF([7]回答表!R43="●","●","")</f>
        <v/>
      </c>
      <c r="E24" s="149"/>
      <c r="F24" s="149"/>
      <c r="G24" s="149"/>
      <c r="H24" s="149"/>
      <c r="I24" s="149"/>
      <c r="J24" s="150"/>
      <c r="K24" s="148" t="str">
        <f>IF([7]回答表!R44="●","●","")</f>
        <v/>
      </c>
      <c r="L24" s="149"/>
      <c r="M24" s="149"/>
      <c r="N24" s="149"/>
      <c r="O24" s="149"/>
      <c r="P24" s="149"/>
      <c r="Q24" s="150"/>
      <c r="R24" s="148" t="str">
        <f>IF([7]回答表!R45="●","●","")</f>
        <v>●</v>
      </c>
      <c r="S24" s="149"/>
      <c r="T24" s="149"/>
      <c r="U24" s="149"/>
      <c r="V24" s="149"/>
      <c r="W24" s="149"/>
      <c r="X24" s="150"/>
      <c r="Y24" s="148" t="str">
        <f>IF([7]回答表!R46="●","●","")</f>
        <v/>
      </c>
      <c r="Z24" s="149"/>
      <c r="AA24" s="149"/>
      <c r="AB24" s="149"/>
      <c r="AC24" s="149"/>
      <c r="AD24" s="149"/>
      <c r="AE24" s="150"/>
      <c r="AF24" s="148" t="str">
        <f>IF([7]回答表!R47="●","●","")</f>
        <v>●</v>
      </c>
      <c r="AG24" s="149"/>
      <c r="AH24" s="149"/>
      <c r="AI24" s="149"/>
      <c r="AJ24" s="149"/>
      <c r="AK24" s="149"/>
      <c r="AL24" s="150"/>
      <c r="AM24" s="148" t="str">
        <f>IF([7]回答表!R48="●","●","")</f>
        <v/>
      </c>
      <c r="AN24" s="149"/>
      <c r="AO24" s="149"/>
      <c r="AP24" s="149"/>
      <c r="AQ24" s="149"/>
      <c r="AR24" s="149"/>
      <c r="AS24" s="150"/>
      <c r="AT24" s="148" t="str">
        <f>IF([7]回答表!R49="●","●","")</f>
        <v/>
      </c>
      <c r="AU24" s="149"/>
      <c r="AV24" s="149"/>
      <c r="AW24" s="149"/>
      <c r="AX24" s="149"/>
      <c r="AY24" s="149"/>
      <c r="AZ24" s="150"/>
      <c r="BA24" s="37"/>
      <c r="BB24" s="154" t="str">
        <f>IF([7]回答表!R50="●","●","")</f>
        <v/>
      </c>
      <c r="BC24" s="155"/>
      <c r="BD24" s="155"/>
      <c r="BE24" s="155"/>
      <c r="BF24" s="155"/>
      <c r="BG24" s="155"/>
      <c r="BH24" s="155"/>
      <c r="BI24" s="155"/>
      <c r="BJ24" s="105"/>
      <c r="BK24" s="106"/>
      <c r="BL24" s="65"/>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9"/>
      <c r="BK25" s="110"/>
      <c r="BL25" s="65"/>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3"/>
      <c r="BK26" s="114"/>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0"/>
      <c r="AS32" s="220"/>
      <c r="AT32" s="220"/>
      <c r="AU32" s="220"/>
      <c r="AV32" s="220"/>
      <c r="AW32" s="220"/>
      <c r="AX32" s="220"/>
      <c r="AY32" s="220"/>
      <c r="AZ32" s="220"/>
      <c r="BA32" s="220"/>
      <c r="BB32" s="220"/>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7" t="s">
        <v>6</v>
      </c>
      <c r="E33" s="158"/>
      <c r="F33" s="158"/>
      <c r="G33" s="158"/>
      <c r="H33" s="158"/>
      <c r="I33" s="158"/>
      <c r="J33" s="158"/>
      <c r="K33" s="158"/>
      <c r="L33" s="158"/>
      <c r="M33" s="158"/>
      <c r="N33" s="158"/>
      <c r="O33" s="158"/>
      <c r="P33" s="158"/>
      <c r="Q33" s="159"/>
      <c r="R33" s="163" t="s">
        <v>33</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25</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99999999999999" customHeight="1" x14ac:dyDescent="0.2">
      <c r="A37" s="2"/>
      <c r="B37" s="2"/>
      <c r="C37" s="48"/>
      <c r="D37" s="221" t="s">
        <v>8</v>
      </c>
      <c r="E37" s="221"/>
      <c r="F37" s="221"/>
      <c r="G37" s="221"/>
      <c r="H37" s="221"/>
      <c r="I37" s="221"/>
      <c r="J37" s="221"/>
      <c r="K37" s="221"/>
      <c r="L37" s="221"/>
      <c r="M37" s="221"/>
      <c r="N37" s="172" t="str">
        <f>IF([7]回答表!F17="下水道事業",IF([7]回答表!X45="●","●",""),"")</f>
        <v>●</v>
      </c>
      <c r="O37" s="173"/>
      <c r="P37" s="173"/>
      <c r="Q37" s="174"/>
      <c r="R37" s="23"/>
      <c r="S37" s="23"/>
      <c r="T37" s="23"/>
      <c r="U37" s="222" t="s">
        <v>34</v>
      </c>
      <c r="V37" s="223"/>
      <c r="W37" s="223"/>
      <c r="X37" s="223"/>
      <c r="Y37" s="223"/>
      <c r="Z37" s="223"/>
      <c r="AA37" s="223"/>
      <c r="AB37" s="223"/>
      <c r="AC37" s="48"/>
      <c r="AD37" s="37"/>
      <c r="AE37" s="37"/>
      <c r="AF37" s="37"/>
      <c r="AG37" s="37"/>
      <c r="AH37" s="37"/>
      <c r="AI37" s="37"/>
      <c r="AJ37" s="37"/>
      <c r="AK37" s="55"/>
      <c r="AL37" s="37"/>
      <c r="AM37" s="226" t="str">
        <f>IF([7]回答表!F17="下水道事業",IF([7]回答表!X45="●",[7]回答表!B158,IF([7]回答表!AA45="●",[7]回答表!B223,"")),"")</f>
        <v>【流域汚泥処理事業】長野市及び富士見町の単独公共下水道処理区の汚泥を受入れ（処理に係る収入：189,830,195円（税込））、施設を有効活用</v>
      </c>
      <c r="AN37" s="227"/>
      <c r="AO37" s="227"/>
      <c r="AP37" s="227"/>
      <c r="AQ37" s="227"/>
      <c r="AR37" s="227"/>
      <c r="AS37" s="227"/>
      <c r="AT37" s="227"/>
      <c r="AU37" s="227"/>
      <c r="AV37" s="227"/>
      <c r="AW37" s="227"/>
      <c r="AX37" s="227"/>
      <c r="AY37" s="227"/>
      <c r="AZ37" s="227"/>
      <c r="BA37" s="227"/>
      <c r="BB37" s="227"/>
      <c r="BC37" s="228"/>
      <c r="BD37" s="21"/>
      <c r="BE37" s="21"/>
      <c r="BF37" s="190" t="str">
        <f>IF([7]回答表!F17="下水道事業",IF([7]回答表!X45="●",[7]回答表!B212,IF([7]回答表!AA45="●",[7]回答表!B278,"")),"")</f>
        <v>平成</v>
      </c>
      <c r="BG37" s="191"/>
      <c r="BH37" s="191"/>
      <c r="BI37" s="191"/>
      <c r="BJ37" s="190"/>
      <c r="BK37" s="191"/>
      <c r="BL37" s="191"/>
      <c r="BM37" s="191"/>
      <c r="BN37" s="190"/>
      <c r="BO37" s="191"/>
      <c r="BP37" s="191"/>
      <c r="BQ37" s="194"/>
      <c r="BR37" s="51"/>
      <c r="BS37" s="2"/>
      <c r="CG37" s="3"/>
      <c r="CV37" s="3"/>
    </row>
    <row r="38" spans="1:100" ht="19.399999999999999" customHeight="1" x14ac:dyDescent="0.2">
      <c r="A38" s="2"/>
      <c r="B38" s="2"/>
      <c r="C38" s="48"/>
      <c r="D38" s="221"/>
      <c r="E38" s="221"/>
      <c r="F38" s="221"/>
      <c r="G38" s="221"/>
      <c r="H38" s="221"/>
      <c r="I38" s="221"/>
      <c r="J38" s="221"/>
      <c r="K38" s="221"/>
      <c r="L38" s="221"/>
      <c r="M38" s="221"/>
      <c r="N38" s="175"/>
      <c r="O38" s="176"/>
      <c r="P38" s="176"/>
      <c r="Q38" s="177"/>
      <c r="R38" s="23"/>
      <c r="S38" s="23"/>
      <c r="T38" s="23"/>
      <c r="U38" s="224"/>
      <c r="V38" s="225"/>
      <c r="W38" s="225"/>
      <c r="X38" s="225"/>
      <c r="Y38" s="225"/>
      <c r="Z38" s="225"/>
      <c r="AA38" s="225"/>
      <c r="AB38" s="225"/>
      <c r="AC38" s="48"/>
      <c r="AD38" s="37"/>
      <c r="AE38" s="37"/>
      <c r="AF38" s="37"/>
      <c r="AG38" s="37"/>
      <c r="AH38" s="37"/>
      <c r="AI38" s="37"/>
      <c r="AJ38" s="37"/>
      <c r="AK38" s="55"/>
      <c r="AL38" s="37"/>
      <c r="AM38" s="229"/>
      <c r="AN38" s="230"/>
      <c r="AO38" s="230"/>
      <c r="AP38" s="230"/>
      <c r="AQ38" s="230"/>
      <c r="AR38" s="230"/>
      <c r="AS38" s="230"/>
      <c r="AT38" s="230"/>
      <c r="AU38" s="230"/>
      <c r="AV38" s="230"/>
      <c r="AW38" s="230"/>
      <c r="AX38" s="230"/>
      <c r="AY38" s="230"/>
      <c r="AZ38" s="230"/>
      <c r="BA38" s="230"/>
      <c r="BB38" s="230"/>
      <c r="BC38" s="231"/>
      <c r="BD38" s="21"/>
      <c r="BE38" s="21"/>
      <c r="BF38" s="192"/>
      <c r="BG38" s="193"/>
      <c r="BH38" s="193"/>
      <c r="BI38" s="193"/>
      <c r="BJ38" s="192"/>
      <c r="BK38" s="193"/>
      <c r="BL38" s="193"/>
      <c r="BM38" s="193"/>
      <c r="BN38" s="192"/>
      <c r="BO38" s="193"/>
      <c r="BP38" s="193"/>
      <c r="BQ38" s="195"/>
      <c r="BR38" s="51"/>
      <c r="BS38" s="2"/>
    </row>
    <row r="39" spans="1:100" ht="15.65" customHeight="1" x14ac:dyDescent="0.2">
      <c r="A39" s="2"/>
      <c r="B39" s="2"/>
      <c r="C39" s="48"/>
      <c r="D39" s="221"/>
      <c r="E39" s="221"/>
      <c r="F39" s="221"/>
      <c r="G39" s="221"/>
      <c r="H39" s="221"/>
      <c r="I39" s="221"/>
      <c r="J39" s="221"/>
      <c r="K39" s="221"/>
      <c r="L39" s="221"/>
      <c r="M39" s="221"/>
      <c r="N39" s="175"/>
      <c r="O39" s="176"/>
      <c r="P39" s="176"/>
      <c r="Q39" s="177"/>
      <c r="R39" s="23"/>
      <c r="S39" s="23"/>
      <c r="T39" s="23"/>
      <c r="U39" s="154" t="str">
        <f>IF([7]回答表!F17="下水道事業",IF([7]回答表!X45="●",[7]回答表!Y193,IF([7]回答表!AA45="●",[7]回答表!Y259,"")),"")</f>
        <v xml:space="preserve"> </v>
      </c>
      <c r="V39" s="155"/>
      <c r="W39" s="155"/>
      <c r="X39" s="155"/>
      <c r="Y39" s="155"/>
      <c r="Z39" s="155"/>
      <c r="AA39" s="155"/>
      <c r="AB39" s="196"/>
      <c r="AC39" s="37"/>
      <c r="AD39" s="37"/>
      <c r="AE39" s="37"/>
      <c r="AF39" s="37"/>
      <c r="AG39" s="37"/>
      <c r="AH39" s="37"/>
      <c r="AI39" s="37"/>
      <c r="AJ39" s="37"/>
      <c r="AK39" s="55"/>
      <c r="AL39" s="37"/>
      <c r="AM39" s="229"/>
      <c r="AN39" s="230"/>
      <c r="AO39" s="230"/>
      <c r="AP39" s="230"/>
      <c r="AQ39" s="230"/>
      <c r="AR39" s="230"/>
      <c r="AS39" s="230"/>
      <c r="AT39" s="230"/>
      <c r="AU39" s="230"/>
      <c r="AV39" s="230"/>
      <c r="AW39" s="230"/>
      <c r="AX39" s="230"/>
      <c r="AY39" s="230"/>
      <c r="AZ39" s="230"/>
      <c r="BA39" s="230"/>
      <c r="BB39" s="230"/>
      <c r="BC39" s="231"/>
      <c r="BD39" s="21"/>
      <c r="BE39" s="21"/>
      <c r="BF39" s="192"/>
      <c r="BG39" s="193"/>
      <c r="BH39" s="193"/>
      <c r="BI39" s="193"/>
      <c r="BJ39" s="192"/>
      <c r="BK39" s="193"/>
      <c r="BL39" s="193"/>
      <c r="BM39" s="193"/>
      <c r="BN39" s="192"/>
      <c r="BO39" s="193"/>
      <c r="BP39" s="193"/>
      <c r="BQ39" s="195"/>
      <c r="BR39" s="51"/>
      <c r="BS39" s="2"/>
    </row>
    <row r="40" spans="1:100" ht="15.65" customHeight="1" x14ac:dyDescent="0.3">
      <c r="A40" s="2"/>
      <c r="B40" s="2"/>
      <c r="C40" s="48"/>
      <c r="D40" s="221"/>
      <c r="E40" s="221"/>
      <c r="F40" s="221"/>
      <c r="G40" s="221"/>
      <c r="H40" s="221"/>
      <c r="I40" s="221"/>
      <c r="J40" s="221"/>
      <c r="K40" s="221"/>
      <c r="L40" s="221"/>
      <c r="M40" s="221"/>
      <c r="N40" s="178"/>
      <c r="O40" s="179"/>
      <c r="P40" s="179"/>
      <c r="Q40" s="180"/>
      <c r="R40" s="23"/>
      <c r="S40" s="23"/>
      <c r="T40" s="23"/>
      <c r="U40" s="148"/>
      <c r="V40" s="149"/>
      <c r="W40" s="149"/>
      <c r="X40" s="149"/>
      <c r="Y40" s="149"/>
      <c r="Z40" s="149"/>
      <c r="AA40" s="149"/>
      <c r="AB40" s="150"/>
      <c r="AC40" s="21"/>
      <c r="AD40" s="21"/>
      <c r="AE40" s="21"/>
      <c r="AF40" s="21"/>
      <c r="AG40" s="21"/>
      <c r="AH40" s="21"/>
      <c r="AI40" s="21"/>
      <c r="AJ40" s="25"/>
      <c r="AK40" s="55"/>
      <c r="AL40" s="37"/>
      <c r="AM40" s="229"/>
      <c r="AN40" s="230"/>
      <c r="AO40" s="230"/>
      <c r="AP40" s="230"/>
      <c r="AQ40" s="230"/>
      <c r="AR40" s="230"/>
      <c r="AS40" s="230"/>
      <c r="AT40" s="230"/>
      <c r="AU40" s="230"/>
      <c r="AV40" s="230"/>
      <c r="AW40" s="230"/>
      <c r="AX40" s="230"/>
      <c r="AY40" s="230"/>
      <c r="AZ40" s="230"/>
      <c r="BA40" s="230"/>
      <c r="BB40" s="230"/>
      <c r="BC40" s="231"/>
      <c r="BD40" s="21"/>
      <c r="BE40" s="21"/>
      <c r="BF40" s="192">
        <f>IF([7]回答表!F17="下水道事業",IF([7]回答表!X45="●",[7]回答表!E212,IF([7]回答表!AA45="●",[7]回答表!E278,"")),"")</f>
        <v>11</v>
      </c>
      <c r="BG40" s="193"/>
      <c r="BH40" s="193"/>
      <c r="BI40" s="193"/>
      <c r="BJ40" s="192">
        <f>IF([7]回答表!F17="下水道事業",IF([7]回答表!X45="●",[7]回答表!E213,IF([7]回答表!AA45="●",[7]回答表!E279,"")),"")</f>
        <v>9</v>
      </c>
      <c r="BK40" s="193"/>
      <c r="BL40" s="193"/>
      <c r="BM40" s="193"/>
      <c r="BN40" s="192" t="str">
        <f>IF([7]回答表!F17="下水道事業",IF([7]回答表!X45="●",[7]回答表!E214,IF([7]回答表!AA45="●",[7]回答表!E280,"")),"")</f>
        <v xml:space="preserve"> </v>
      </c>
      <c r="BO40" s="193"/>
      <c r="BP40" s="193"/>
      <c r="BQ40" s="195"/>
      <c r="BR40" s="51"/>
      <c r="BS40" s="2"/>
      <c r="BX40" s="226" t="str">
        <f>IF([7]回答表!AQ20="下水道事業",IF([7]回答表!BI48="○",[7]回答表!AM161,IF([7]回答表!BL48="○",[7]回答表!AM226,"")),"")</f>
        <v/>
      </c>
      <c r="BY40" s="227"/>
      <c r="BZ40" s="227"/>
      <c r="CA40" s="227"/>
      <c r="CB40" s="227"/>
      <c r="CC40" s="227"/>
      <c r="CD40" s="227"/>
      <c r="CE40" s="227"/>
      <c r="CF40" s="227"/>
      <c r="CG40" s="227"/>
      <c r="CH40" s="227"/>
      <c r="CI40" s="227"/>
      <c r="CJ40" s="227"/>
      <c r="CK40" s="227"/>
      <c r="CL40" s="227"/>
      <c r="CM40" s="227"/>
      <c r="CN40" s="228"/>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21"/>
      <c r="AD41" s="21"/>
      <c r="AE41" s="21"/>
      <c r="AF41" s="21"/>
      <c r="AG41" s="21"/>
      <c r="AH41" s="21"/>
      <c r="AI41" s="21"/>
      <c r="AJ41" s="25"/>
      <c r="AK41" s="55"/>
      <c r="AL41" s="21"/>
      <c r="AM41" s="229"/>
      <c r="AN41" s="230"/>
      <c r="AO41" s="230"/>
      <c r="AP41" s="230"/>
      <c r="AQ41" s="230"/>
      <c r="AR41" s="230"/>
      <c r="AS41" s="230"/>
      <c r="AT41" s="230"/>
      <c r="AU41" s="230"/>
      <c r="AV41" s="230"/>
      <c r="AW41" s="230"/>
      <c r="AX41" s="230"/>
      <c r="AY41" s="230"/>
      <c r="AZ41" s="230"/>
      <c r="BA41" s="230"/>
      <c r="BB41" s="230"/>
      <c r="BC41" s="231"/>
      <c r="BD41" s="52"/>
      <c r="BE41" s="52"/>
      <c r="BF41" s="192"/>
      <c r="BG41" s="193"/>
      <c r="BH41" s="193"/>
      <c r="BI41" s="193"/>
      <c r="BJ41" s="192"/>
      <c r="BK41" s="193"/>
      <c r="BL41" s="193"/>
      <c r="BM41" s="193"/>
      <c r="BN41" s="192"/>
      <c r="BO41" s="193"/>
      <c r="BP41" s="193"/>
      <c r="BQ41" s="195"/>
      <c r="BR41" s="51"/>
      <c r="BS41" s="2"/>
      <c r="BX41" s="229"/>
      <c r="BY41" s="230"/>
      <c r="BZ41" s="230"/>
      <c r="CA41" s="230"/>
      <c r="CB41" s="230"/>
      <c r="CC41" s="230"/>
      <c r="CD41" s="230"/>
      <c r="CE41" s="230"/>
      <c r="CF41" s="230"/>
      <c r="CG41" s="230"/>
      <c r="CH41" s="230"/>
      <c r="CI41" s="230"/>
      <c r="CJ41" s="230"/>
      <c r="CK41" s="230"/>
      <c r="CL41" s="230"/>
      <c r="CM41" s="230"/>
      <c r="CN41" s="231"/>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29"/>
      <c r="AN42" s="230"/>
      <c r="AO42" s="230"/>
      <c r="AP42" s="230"/>
      <c r="AQ42" s="230"/>
      <c r="AR42" s="230"/>
      <c r="AS42" s="230"/>
      <c r="AT42" s="230"/>
      <c r="AU42" s="230"/>
      <c r="AV42" s="230"/>
      <c r="AW42" s="230"/>
      <c r="AX42" s="230"/>
      <c r="AY42" s="230"/>
      <c r="AZ42" s="230"/>
      <c r="BA42" s="230"/>
      <c r="BB42" s="230"/>
      <c r="BC42" s="231"/>
      <c r="BD42" s="37"/>
      <c r="BE42" s="37"/>
      <c r="BF42" s="192"/>
      <c r="BG42" s="193"/>
      <c r="BH42" s="193"/>
      <c r="BI42" s="193"/>
      <c r="BJ42" s="192"/>
      <c r="BK42" s="193"/>
      <c r="BL42" s="193"/>
      <c r="BM42" s="193"/>
      <c r="BN42" s="192"/>
      <c r="BO42" s="193"/>
      <c r="BP42" s="193"/>
      <c r="BQ42" s="195"/>
      <c r="BR42" s="51"/>
      <c r="BS42" s="35"/>
      <c r="BT42" s="37"/>
      <c r="BU42" s="37"/>
      <c r="BV42" s="37"/>
      <c r="BW42" s="37"/>
      <c r="BX42" s="229"/>
      <c r="BY42" s="230"/>
      <c r="BZ42" s="230"/>
      <c r="CA42" s="230"/>
      <c r="CB42" s="230"/>
      <c r="CC42" s="230"/>
      <c r="CD42" s="230"/>
      <c r="CE42" s="230"/>
      <c r="CF42" s="230"/>
      <c r="CG42" s="230"/>
      <c r="CH42" s="230"/>
      <c r="CI42" s="230"/>
      <c r="CJ42" s="230"/>
      <c r="CK42" s="230"/>
      <c r="CL42" s="230"/>
      <c r="CM42" s="230"/>
      <c r="CN42" s="231"/>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22" t="s">
        <v>35</v>
      </c>
      <c r="V43" s="223"/>
      <c r="W43" s="223"/>
      <c r="X43" s="223"/>
      <c r="Y43" s="223"/>
      <c r="Z43" s="223"/>
      <c r="AA43" s="223"/>
      <c r="AB43" s="223"/>
      <c r="AC43" s="222" t="s">
        <v>36</v>
      </c>
      <c r="AD43" s="223"/>
      <c r="AE43" s="223"/>
      <c r="AF43" s="223"/>
      <c r="AG43" s="223"/>
      <c r="AH43" s="223"/>
      <c r="AI43" s="223"/>
      <c r="AJ43" s="235"/>
      <c r="AK43" s="55"/>
      <c r="AL43" s="21"/>
      <c r="AM43" s="229"/>
      <c r="AN43" s="230"/>
      <c r="AO43" s="230"/>
      <c r="AP43" s="230"/>
      <c r="AQ43" s="230"/>
      <c r="AR43" s="230"/>
      <c r="AS43" s="230"/>
      <c r="AT43" s="230"/>
      <c r="AU43" s="230"/>
      <c r="AV43" s="230"/>
      <c r="AW43" s="230"/>
      <c r="AX43" s="230"/>
      <c r="AY43" s="230"/>
      <c r="AZ43" s="230"/>
      <c r="BA43" s="230"/>
      <c r="BB43" s="230"/>
      <c r="BC43" s="231"/>
      <c r="BD43" s="21"/>
      <c r="BE43" s="21"/>
      <c r="BF43" s="192"/>
      <c r="BG43" s="193"/>
      <c r="BH43" s="193"/>
      <c r="BI43" s="193"/>
      <c r="BJ43" s="192"/>
      <c r="BK43" s="193"/>
      <c r="BL43" s="193"/>
      <c r="BM43" s="193"/>
      <c r="BN43" s="192"/>
      <c r="BO43" s="193"/>
      <c r="BP43" s="193"/>
      <c r="BQ43" s="195"/>
      <c r="BR43" s="51"/>
      <c r="BS43" s="2"/>
      <c r="BX43" s="229"/>
      <c r="BY43" s="230"/>
      <c r="BZ43" s="230"/>
      <c r="CA43" s="230"/>
      <c r="CB43" s="230"/>
      <c r="CC43" s="230"/>
      <c r="CD43" s="230"/>
      <c r="CE43" s="230"/>
      <c r="CF43" s="230"/>
      <c r="CG43" s="230"/>
      <c r="CH43" s="230"/>
      <c r="CI43" s="230"/>
      <c r="CJ43" s="230"/>
      <c r="CK43" s="230"/>
      <c r="CL43" s="230"/>
      <c r="CM43" s="230"/>
      <c r="CN43" s="231"/>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24"/>
      <c r="V44" s="225"/>
      <c r="W44" s="225"/>
      <c r="X44" s="225"/>
      <c r="Y44" s="225"/>
      <c r="Z44" s="225"/>
      <c r="AA44" s="225"/>
      <c r="AB44" s="225"/>
      <c r="AC44" s="236"/>
      <c r="AD44" s="237"/>
      <c r="AE44" s="237"/>
      <c r="AF44" s="237"/>
      <c r="AG44" s="237"/>
      <c r="AH44" s="237"/>
      <c r="AI44" s="237"/>
      <c r="AJ44" s="238"/>
      <c r="AK44" s="55"/>
      <c r="AL44" s="21"/>
      <c r="AM44" s="229"/>
      <c r="AN44" s="230"/>
      <c r="AO44" s="230"/>
      <c r="AP44" s="230"/>
      <c r="AQ44" s="230"/>
      <c r="AR44" s="230"/>
      <c r="AS44" s="230"/>
      <c r="AT44" s="230"/>
      <c r="AU44" s="230"/>
      <c r="AV44" s="230"/>
      <c r="AW44" s="230"/>
      <c r="AX44" s="230"/>
      <c r="AY44" s="230"/>
      <c r="AZ44" s="230"/>
      <c r="BA44" s="230"/>
      <c r="BB44" s="230"/>
      <c r="BC44" s="231"/>
      <c r="BD44" s="58"/>
      <c r="BE44" s="58"/>
      <c r="BF44" s="192"/>
      <c r="BG44" s="193"/>
      <c r="BH44" s="193"/>
      <c r="BI44" s="193"/>
      <c r="BJ44" s="192"/>
      <c r="BK44" s="193"/>
      <c r="BL44" s="193"/>
      <c r="BM44" s="193"/>
      <c r="BN44" s="192"/>
      <c r="BO44" s="193"/>
      <c r="BP44" s="193"/>
      <c r="BQ44" s="195"/>
      <c r="BR44" s="51"/>
      <c r="BS44" s="2"/>
      <c r="BX44" s="229"/>
      <c r="BY44" s="230"/>
      <c r="BZ44" s="230"/>
      <c r="CA44" s="230"/>
      <c r="CB44" s="230"/>
      <c r="CC44" s="230"/>
      <c r="CD44" s="230"/>
      <c r="CE44" s="230"/>
      <c r="CF44" s="230"/>
      <c r="CG44" s="230"/>
      <c r="CH44" s="230"/>
      <c r="CI44" s="230"/>
      <c r="CJ44" s="230"/>
      <c r="CK44" s="230"/>
      <c r="CL44" s="230"/>
      <c r="CM44" s="230"/>
      <c r="CN44" s="231"/>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4" t="str">
        <f>IF([7]回答表!F17="下水道事業",IF([7]回答表!X45="●",[7]回答表!Y195,IF([7]回答表!AA45="●",[7]回答表!Y261,"")),"")</f>
        <v xml:space="preserve"> </v>
      </c>
      <c r="V45" s="155"/>
      <c r="W45" s="155"/>
      <c r="X45" s="155"/>
      <c r="Y45" s="155"/>
      <c r="Z45" s="155"/>
      <c r="AA45" s="155"/>
      <c r="AB45" s="196"/>
      <c r="AC45" s="154" t="str">
        <f>IF([7]回答表!F17="下水道事業",IF([7]回答表!X45="●",[7]回答表!Y196,IF([7]回答表!AA45="●",[7]回答表!Y262,"")),"")</f>
        <v xml:space="preserve"> </v>
      </c>
      <c r="AD45" s="155"/>
      <c r="AE45" s="155"/>
      <c r="AF45" s="155"/>
      <c r="AG45" s="155"/>
      <c r="AH45" s="155"/>
      <c r="AI45" s="155"/>
      <c r="AJ45" s="196"/>
      <c r="AK45" s="55"/>
      <c r="AL45" s="21"/>
      <c r="AM45" s="229"/>
      <c r="AN45" s="230"/>
      <c r="AO45" s="230"/>
      <c r="AP45" s="230"/>
      <c r="AQ45" s="230"/>
      <c r="AR45" s="230"/>
      <c r="AS45" s="230"/>
      <c r="AT45" s="230"/>
      <c r="AU45" s="230"/>
      <c r="AV45" s="230"/>
      <c r="AW45" s="230"/>
      <c r="AX45" s="230"/>
      <c r="AY45" s="230"/>
      <c r="AZ45" s="230"/>
      <c r="BA45" s="230"/>
      <c r="BB45" s="230"/>
      <c r="BC45" s="231"/>
      <c r="BD45" s="58"/>
      <c r="BE45" s="58"/>
      <c r="BF45" s="192" t="s">
        <v>10</v>
      </c>
      <c r="BG45" s="193"/>
      <c r="BH45" s="193"/>
      <c r="BI45" s="193"/>
      <c r="BJ45" s="192" t="s">
        <v>11</v>
      </c>
      <c r="BK45" s="193"/>
      <c r="BL45" s="193"/>
      <c r="BM45" s="193"/>
      <c r="BN45" s="192" t="s">
        <v>12</v>
      </c>
      <c r="BO45" s="193"/>
      <c r="BP45" s="193"/>
      <c r="BQ45" s="195"/>
      <c r="BR45" s="51"/>
      <c r="BS45" s="2"/>
      <c r="BX45" s="229"/>
      <c r="BY45" s="230"/>
      <c r="BZ45" s="230"/>
      <c r="CA45" s="230"/>
      <c r="CB45" s="230"/>
      <c r="CC45" s="230"/>
      <c r="CD45" s="230"/>
      <c r="CE45" s="230"/>
      <c r="CF45" s="230"/>
      <c r="CG45" s="230"/>
      <c r="CH45" s="230"/>
      <c r="CI45" s="230"/>
      <c r="CJ45" s="230"/>
      <c r="CK45" s="230"/>
      <c r="CL45" s="230"/>
      <c r="CM45" s="230"/>
      <c r="CN45" s="231"/>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8"/>
      <c r="V46" s="149"/>
      <c r="W46" s="149"/>
      <c r="X46" s="149"/>
      <c r="Y46" s="149"/>
      <c r="Z46" s="149"/>
      <c r="AA46" s="149"/>
      <c r="AB46" s="150"/>
      <c r="AC46" s="148"/>
      <c r="AD46" s="149"/>
      <c r="AE46" s="149"/>
      <c r="AF46" s="149"/>
      <c r="AG46" s="149"/>
      <c r="AH46" s="149"/>
      <c r="AI46" s="149"/>
      <c r="AJ46" s="150"/>
      <c r="AK46" s="55"/>
      <c r="AL46" s="21"/>
      <c r="AM46" s="232"/>
      <c r="AN46" s="233"/>
      <c r="AO46" s="233"/>
      <c r="AP46" s="233"/>
      <c r="AQ46" s="233"/>
      <c r="AR46" s="233"/>
      <c r="AS46" s="233"/>
      <c r="AT46" s="233"/>
      <c r="AU46" s="233"/>
      <c r="AV46" s="233"/>
      <c r="AW46" s="233"/>
      <c r="AX46" s="233"/>
      <c r="AY46" s="233"/>
      <c r="AZ46" s="233"/>
      <c r="BA46" s="233"/>
      <c r="BB46" s="233"/>
      <c r="BC46" s="234"/>
      <c r="BD46" s="58"/>
      <c r="BE46" s="58"/>
      <c r="BF46" s="192"/>
      <c r="BG46" s="193"/>
      <c r="BH46" s="193"/>
      <c r="BI46" s="193"/>
      <c r="BJ46" s="192"/>
      <c r="BK46" s="193"/>
      <c r="BL46" s="193"/>
      <c r="BM46" s="193"/>
      <c r="BN46" s="192"/>
      <c r="BO46" s="193"/>
      <c r="BP46" s="193"/>
      <c r="BQ46" s="195"/>
      <c r="BR46" s="51"/>
      <c r="BS46" s="2"/>
      <c r="BX46" s="229"/>
      <c r="BY46" s="230"/>
      <c r="BZ46" s="230"/>
      <c r="CA46" s="230"/>
      <c r="CB46" s="230"/>
      <c r="CC46" s="230"/>
      <c r="CD46" s="230"/>
      <c r="CE46" s="230"/>
      <c r="CF46" s="230"/>
      <c r="CG46" s="230"/>
      <c r="CH46" s="230"/>
      <c r="CI46" s="230"/>
      <c r="CJ46" s="230"/>
      <c r="CK46" s="230"/>
      <c r="CL46" s="230"/>
      <c r="CM46" s="230"/>
      <c r="CN46" s="231"/>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1"/>
      <c r="V47" s="152"/>
      <c r="W47" s="152"/>
      <c r="X47" s="152"/>
      <c r="Y47" s="152"/>
      <c r="Z47" s="152"/>
      <c r="AA47" s="152"/>
      <c r="AB47" s="153"/>
      <c r="AC47" s="151"/>
      <c r="AD47" s="152"/>
      <c r="AE47" s="152"/>
      <c r="AF47" s="152"/>
      <c r="AG47" s="152"/>
      <c r="AH47" s="152"/>
      <c r="AI47" s="152"/>
      <c r="AJ47" s="153"/>
      <c r="AK47" s="55"/>
      <c r="AL47" s="21"/>
      <c r="AM47" s="37"/>
      <c r="AN47" s="37"/>
      <c r="AO47" s="37"/>
      <c r="AP47" s="37"/>
      <c r="AQ47" s="37"/>
      <c r="AR47" s="37"/>
      <c r="AS47" s="37"/>
      <c r="AT47" s="37"/>
      <c r="AU47" s="37"/>
      <c r="AV47" s="37"/>
      <c r="AW47" s="37"/>
      <c r="AX47" s="37"/>
      <c r="AY47" s="37"/>
      <c r="AZ47" s="37"/>
      <c r="BA47" s="37"/>
      <c r="BB47" s="37"/>
      <c r="BC47" s="52"/>
      <c r="BD47" s="58"/>
      <c r="BE47" s="58"/>
      <c r="BF47" s="206"/>
      <c r="BG47" s="207"/>
      <c r="BH47" s="207"/>
      <c r="BI47" s="207"/>
      <c r="BJ47" s="206"/>
      <c r="BK47" s="207"/>
      <c r="BL47" s="207"/>
      <c r="BM47" s="207"/>
      <c r="BN47" s="206"/>
      <c r="BO47" s="207"/>
      <c r="BP47" s="207"/>
      <c r="BQ47" s="208"/>
      <c r="BR47" s="51"/>
      <c r="BS47" s="2"/>
      <c r="BX47" s="229"/>
      <c r="BY47" s="230"/>
      <c r="BZ47" s="230"/>
      <c r="CA47" s="230"/>
      <c r="CB47" s="230"/>
      <c r="CC47" s="230"/>
      <c r="CD47" s="230"/>
      <c r="CE47" s="230"/>
      <c r="CF47" s="230"/>
      <c r="CG47" s="230"/>
      <c r="CH47" s="230"/>
      <c r="CI47" s="230"/>
      <c r="CJ47" s="230"/>
      <c r="CK47" s="230"/>
      <c r="CL47" s="230"/>
      <c r="CM47" s="230"/>
      <c r="CN47" s="231"/>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9"/>
      <c r="BY48" s="230"/>
      <c r="BZ48" s="230"/>
      <c r="CA48" s="230"/>
      <c r="CB48" s="230"/>
      <c r="CC48" s="230"/>
      <c r="CD48" s="230"/>
      <c r="CE48" s="230"/>
      <c r="CF48" s="230"/>
      <c r="CG48" s="230"/>
      <c r="CH48" s="230"/>
      <c r="CI48" s="230"/>
      <c r="CJ48" s="230"/>
      <c r="CK48" s="230"/>
      <c r="CL48" s="230"/>
      <c r="CM48" s="230"/>
      <c r="CN48" s="231"/>
    </row>
    <row r="49" spans="1:92" ht="19" customHeight="1" x14ac:dyDescent="0.2">
      <c r="A49" s="2"/>
      <c r="B49" s="2"/>
      <c r="C49" s="48"/>
      <c r="D49" s="32"/>
      <c r="E49" s="32"/>
      <c r="F49" s="32"/>
      <c r="G49" s="32"/>
      <c r="H49" s="32"/>
      <c r="I49" s="32"/>
      <c r="J49" s="32"/>
      <c r="K49" s="32"/>
      <c r="L49" s="32"/>
      <c r="M49" s="32"/>
      <c r="N49" s="56"/>
      <c r="O49" s="56"/>
      <c r="P49" s="56"/>
      <c r="Q49" s="56"/>
      <c r="R49" s="23"/>
      <c r="S49" s="23"/>
      <c r="T49" s="23"/>
      <c r="U49" s="239" t="s">
        <v>37</v>
      </c>
      <c r="V49" s="240"/>
      <c r="W49" s="240"/>
      <c r="X49" s="240"/>
      <c r="Y49" s="240"/>
      <c r="Z49" s="240"/>
      <c r="AA49" s="240"/>
      <c r="AB49" s="240"/>
      <c r="AC49" s="239" t="s">
        <v>38</v>
      </c>
      <c r="AD49" s="240"/>
      <c r="AE49" s="240"/>
      <c r="AF49" s="240"/>
      <c r="AG49" s="240"/>
      <c r="AH49" s="240"/>
      <c r="AI49" s="240"/>
      <c r="AJ49" s="243"/>
      <c r="AK49" s="239" t="s">
        <v>39</v>
      </c>
      <c r="AL49" s="240"/>
      <c r="AM49" s="240"/>
      <c r="AN49" s="240"/>
      <c r="AO49" s="240"/>
      <c r="AP49" s="240"/>
      <c r="AQ49" s="240"/>
      <c r="AR49" s="240"/>
      <c r="AS49" s="239" t="s">
        <v>40</v>
      </c>
      <c r="AT49" s="240"/>
      <c r="AU49" s="240"/>
      <c r="AV49" s="240"/>
      <c r="AW49" s="240"/>
      <c r="AX49" s="240"/>
      <c r="AY49" s="240"/>
      <c r="AZ49" s="243"/>
      <c r="BA49" s="239" t="s">
        <v>41</v>
      </c>
      <c r="BB49" s="240"/>
      <c r="BC49" s="240"/>
      <c r="BD49" s="240"/>
      <c r="BE49" s="240"/>
      <c r="BF49" s="240"/>
      <c r="BG49" s="240"/>
      <c r="BH49" s="243"/>
      <c r="BI49" s="37"/>
      <c r="BJ49" s="37"/>
      <c r="BK49" s="37"/>
      <c r="BL49" s="37"/>
      <c r="BM49" s="37"/>
      <c r="BN49" s="37"/>
      <c r="BO49" s="37"/>
      <c r="BP49" s="37"/>
      <c r="BQ49" s="37"/>
      <c r="BR49" s="51"/>
      <c r="BS49" s="35"/>
      <c r="BT49" s="37"/>
      <c r="BU49" s="37"/>
      <c r="BV49" s="37"/>
      <c r="BW49" s="37"/>
      <c r="BX49" s="232"/>
      <c r="BY49" s="233"/>
      <c r="BZ49" s="233"/>
      <c r="CA49" s="233"/>
      <c r="CB49" s="233"/>
      <c r="CC49" s="233"/>
      <c r="CD49" s="233"/>
      <c r="CE49" s="233"/>
      <c r="CF49" s="233"/>
      <c r="CG49" s="233"/>
      <c r="CH49" s="233"/>
      <c r="CI49" s="233"/>
      <c r="CJ49" s="233"/>
      <c r="CK49" s="233"/>
      <c r="CL49" s="233"/>
      <c r="CM49" s="233"/>
      <c r="CN49" s="234"/>
    </row>
    <row r="50" spans="1:92" ht="15.65" customHeight="1" x14ac:dyDescent="0.2">
      <c r="A50" s="2"/>
      <c r="B50" s="2"/>
      <c r="C50" s="48"/>
      <c r="D50" s="37"/>
      <c r="E50" s="37"/>
      <c r="F50" s="37"/>
      <c r="G50" s="37"/>
      <c r="H50" s="37"/>
      <c r="I50" s="37"/>
      <c r="J50" s="37"/>
      <c r="K50" s="37"/>
      <c r="L50" s="37"/>
      <c r="M50" s="37"/>
      <c r="N50" s="37"/>
      <c r="O50" s="37"/>
      <c r="P50" s="21"/>
      <c r="Q50" s="21"/>
      <c r="R50" s="23"/>
      <c r="S50" s="23"/>
      <c r="T50" s="23"/>
      <c r="U50" s="241"/>
      <c r="V50" s="242"/>
      <c r="W50" s="242"/>
      <c r="X50" s="242"/>
      <c r="Y50" s="242"/>
      <c r="Z50" s="242"/>
      <c r="AA50" s="242"/>
      <c r="AB50" s="242"/>
      <c r="AC50" s="241"/>
      <c r="AD50" s="242"/>
      <c r="AE50" s="242"/>
      <c r="AF50" s="242"/>
      <c r="AG50" s="242"/>
      <c r="AH50" s="242"/>
      <c r="AI50" s="242"/>
      <c r="AJ50" s="244"/>
      <c r="AK50" s="241"/>
      <c r="AL50" s="242"/>
      <c r="AM50" s="242"/>
      <c r="AN50" s="242"/>
      <c r="AO50" s="242"/>
      <c r="AP50" s="242"/>
      <c r="AQ50" s="242"/>
      <c r="AR50" s="242"/>
      <c r="AS50" s="241"/>
      <c r="AT50" s="242"/>
      <c r="AU50" s="242"/>
      <c r="AV50" s="242"/>
      <c r="AW50" s="242"/>
      <c r="AX50" s="242"/>
      <c r="AY50" s="242"/>
      <c r="AZ50" s="244"/>
      <c r="BA50" s="241"/>
      <c r="BB50" s="242"/>
      <c r="BC50" s="242"/>
      <c r="BD50" s="242"/>
      <c r="BE50" s="242"/>
      <c r="BF50" s="242"/>
      <c r="BG50" s="242"/>
      <c r="BH50" s="24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154" t="str">
        <f>IF([7]回答表!F17="下水道事業",IF([7]回答表!X45="●",[7]回答表!Y198,IF([7]回答表!AA45="●",[7]回答表!Y264,"")),"")</f>
        <v xml:space="preserve"> </v>
      </c>
      <c r="V51" s="155"/>
      <c r="W51" s="155"/>
      <c r="X51" s="155"/>
      <c r="Y51" s="155"/>
      <c r="Z51" s="155"/>
      <c r="AA51" s="155"/>
      <c r="AB51" s="196"/>
      <c r="AC51" s="154" t="str">
        <f>IF([7]回答表!F17="下水道事業",IF([7]回答表!X45="●",[7]回答表!Y199,IF([7]回答表!AA45="●",[7]回答表!Y265,"")),"")</f>
        <v xml:space="preserve"> </v>
      </c>
      <c r="AD51" s="155"/>
      <c r="AE51" s="155"/>
      <c r="AF51" s="155"/>
      <c r="AG51" s="155"/>
      <c r="AH51" s="155"/>
      <c r="AI51" s="155"/>
      <c r="AJ51" s="196"/>
      <c r="AK51" s="154" t="str">
        <f>IF([7]回答表!F17="下水道事業",IF([7]回答表!X45="●",[7]回答表!Y200,IF([7]回答表!AA45="●",[7]回答表!Y266,"")),"")</f>
        <v xml:space="preserve"> </v>
      </c>
      <c r="AL51" s="155"/>
      <c r="AM51" s="155"/>
      <c r="AN51" s="155"/>
      <c r="AO51" s="155"/>
      <c r="AP51" s="155"/>
      <c r="AQ51" s="155"/>
      <c r="AR51" s="196"/>
      <c r="AS51" s="154" t="str">
        <f>IF([7]回答表!F17="下水道事業",IF([7]回答表!X45="●",[7]回答表!Y201,IF([7]回答表!AA45="●",[7]回答表!Y267,"")),"")</f>
        <v xml:space="preserve"> </v>
      </c>
      <c r="AT51" s="155"/>
      <c r="AU51" s="155"/>
      <c r="AV51" s="155"/>
      <c r="AW51" s="155"/>
      <c r="AX51" s="155"/>
      <c r="AY51" s="155"/>
      <c r="AZ51" s="196"/>
      <c r="BA51" s="154" t="str">
        <f>IF([7]回答表!F17="下水道事業",IF([7]回答表!X45="●",[7]回答表!Y202,IF([7]回答表!AA45="●",[7]回答表!Y268,"")),"")</f>
        <v xml:space="preserve"> </v>
      </c>
      <c r="BB51" s="155"/>
      <c r="BC51" s="155"/>
      <c r="BD51" s="155"/>
      <c r="BE51" s="155"/>
      <c r="BF51" s="155"/>
      <c r="BG51" s="155"/>
      <c r="BH51" s="19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2" ht="15.65" customHeight="1" x14ac:dyDescent="0.3">
      <c r="A55" s="2"/>
      <c r="B55" s="2"/>
      <c r="C55" s="48"/>
      <c r="D55" s="21"/>
      <c r="E55" s="21"/>
      <c r="F55" s="21"/>
      <c r="G55" s="21"/>
      <c r="H55" s="21"/>
      <c r="I55" s="21"/>
      <c r="J55" s="21"/>
      <c r="K55" s="21"/>
      <c r="L55" s="25"/>
      <c r="M55" s="25"/>
      <c r="N55" s="25"/>
      <c r="O55" s="50"/>
      <c r="P55" s="59"/>
      <c r="Q55" s="59"/>
      <c r="R55" s="23"/>
      <c r="S55" s="23"/>
      <c r="T55" s="23"/>
      <c r="U55" s="246" t="s">
        <v>42</v>
      </c>
      <c r="V55" s="247"/>
      <c r="W55" s="247"/>
      <c r="X55" s="247"/>
      <c r="Y55" s="247"/>
      <c r="Z55" s="247"/>
      <c r="AA55" s="247"/>
      <c r="AB55" s="247"/>
      <c r="AC55" s="246" t="s">
        <v>43</v>
      </c>
      <c r="AD55" s="247"/>
      <c r="AE55" s="247"/>
      <c r="AF55" s="247"/>
      <c r="AG55" s="247"/>
      <c r="AH55" s="247"/>
      <c r="AI55" s="247"/>
      <c r="AJ55" s="247"/>
      <c r="AK55" s="246" t="s">
        <v>44</v>
      </c>
      <c r="AL55" s="247"/>
      <c r="AM55" s="247"/>
      <c r="AN55" s="247"/>
      <c r="AO55" s="247"/>
      <c r="AP55" s="247"/>
      <c r="AQ55" s="247"/>
      <c r="AR55" s="25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2" ht="15.65" customHeight="1" x14ac:dyDescent="0.3">
      <c r="A56" s="2"/>
      <c r="B56" s="2"/>
      <c r="C56" s="48"/>
      <c r="D56" s="254" t="s">
        <v>9</v>
      </c>
      <c r="E56" s="221"/>
      <c r="F56" s="221"/>
      <c r="G56" s="221"/>
      <c r="H56" s="221"/>
      <c r="I56" s="221"/>
      <c r="J56" s="221"/>
      <c r="K56" s="221"/>
      <c r="L56" s="221"/>
      <c r="M56" s="245"/>
      <c r="N56" s="172" t="str">
        <f>IF([7]回答表!F17="下水道事業",IF([7]回答表!AA45="●","●",""),"")</f>
        <v/>
      </c>
      <c r="O56" s="173"/>
      <c r="P56" s="173"/>
      <c r="Q56" s="174"/>
      <c r="R56" s="23"/>
      <c r="S56" s="23"/>
      <c r="T56" s="23"/>
      <c r="U56" s="248"/>
      <c r="V56" s="249"/>
      <c r="W56" s="249"/>
      <c r="X56" s="249"/>
      <c r="Y56" s="249"/>
      <c r="Z56" s="249"/>
      <c r="AA56" s="249"/>
      <c r="AB56" s="249"/>
      <c r="AC56" s="248"/>
      <c r="AD56" s="249"/>
      <c r="AE56" s="249"/>
      <c r="AF56" s="249"/>
      <c r="AG56" s="249"/>
      <c r="AH56" s="249"/>
      <c r="AI56" s="249"/>
      <c r="AJ56" s="249"/>
      <c r="AK56" s="251"/>
      <c r="AL56" s="252"/>
      <c r="AM56" s="252"/>
      <c r="AN56" s="252"/>
      <c r="AO56" s="252"/>
      <c r="AP56" s="252"/>
      <c r="AQ56" s="252"/>
      <c r="AR56" s="25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5" customHeight="1" x14ac:dyDescent="0.3">
      <c r="A57" s="2"/>
      <c r="B57" s="2"/>
      <c r="C57" s="48"/>
      <c r="D57" s="221"/>
      <c r="E57" s="221"/>
      <c r="F57" s="221"/>
      <c r="G57" s="221"/>
      <c r="H57" s="221"/>
      <c r="I57" s="221"/>
      <c r="J57" s="221"/>
      <c r="K57" s="221"/>
      <c r="L57" s="221"/>
      <c r="M57" s="245"/>
      <c r="N57" s="175"/>
      <c r="O57" s="176"/>
      <c r="P57" s="176"/>
      <c r="Q57" s="177"/>
      <c r="R57" s="23"/>
      <c r="S57" s="23"/>
      <c r="T57" s="23"/>
      <c r="U57" s="154" t="str">
        <f>IF([7]回答表!F17="下水道事業",IF([7]回答表!X45="●",[7]回答表!Y207,IF([7]回答表!AA45="●",[7]回答表!Y273,"")),"")</f>
        <v>●</v>
      </c>
      <c r="V57" s="155"/>
      <c r="W57" s="155"/>
      <c r="X57" s="155"/>
      <c r="Y57" s="155"/>
      <c r="Z57" s="155"/>
      <c r="AA57" s="155"/>
      <c r="AB57" s="196"/>
      <c r="AC57" s="154" t="str">
        <f>IF([7]回答表!F17="下水道事業",IF([7]回答表!X45="●",[7]回答表!Y208,IF([7]回答表!AA45="●",[7]回答表!Y274,"")),"")</f>
        <v xml:space="preserve"> </v>
      </c>
      <c r="AD57" s="155"/>
      <c r="AE57" s="155"/>
      <c r="AF57" s="155"/>
      <c r="AG57" s="155"/>
      <c r="AH57" s="155"/>
      <c r="AI57" s="155"/>
      <c r="AJ57" s="196"/>
      <c r="AK57" s="154" t="str">
        <f>IF([7]回答表!F17="下水道事業",IF([7]回答表!X45="●",[7]回答表!Y209,IF([7]回答表!AA45="●",[7]回答表!Y275,"")),"")</f>
        <v xml:space="preserve"> </v>
      </c>
      <c r="AL57" s="155"/>
      <c r="AM57" s="155"/>
      <c r="AN57" s="155"/>
      <c r="AO57" s="155"/>
      <c r="AP57" s="155"/>
      <c r="AQ57" s="155"/>
      <c r="AR57" s="19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221"/>
      <c r="E58" s="221"/>
      <c r="F58" s="221"/>
      <c r="G58" s="221"/>
      <c r="H58" s="221"/>
      <c r="I58" s="221"/>
      <c r="J58" s="221"/>
      <c r="K58" s="221"/>
      <c r="L58" s="221"/>
      <c r="M58" s="245"/>
      <c r="N58" s="175"/>
      <c r="O58" s="176"/>
      <c r="P58" s="176"/>
      <c r="Q58" s="177"/>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221"/>
      <c r="E59" s="221"/>
      <c r="F59" s="221"/>
      <c r="G59" s="221"/>
      <c r="H59" s="221"/>
      <c r="I59" s="221"/>
      <c r="J59" s="221"/>
      <c r="K59" s="221"/>
      <c r="L59" s="221"/>
      <c r="M59" s="245"/>
      <c r="N59" s="178"/>
      <c r="O59" s="179"/>
      <c r="P59" s="179"/>
      <c r="Q59" s="180"/>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5" customHeight="1" x14ac:dyDescent="0.3">
      <c r="A61" s="2"/>
      <c r="B61" s="2"/>
      <c r="C61" s="48"/>
      <c r="D61" s="32"/>
      <c r="E61" s="32"/>
      <c r="F61" s="32"/>
      <c r="G61" s="32"/>
      <c r="H61" s="32"/>
      <c r="I61" s="32"/>
      <c r="J61" s="32"/>
      <c r="K61" s="32"/>
      <c r="L61" s="32"/>
      <c r="M61" s="32"/>
      <c r="N61" s="59"/>
      <c r="O61" s="59"/>
      <c r="P61" s="59"/>
      <c r="Q61" s="59"/>
      <c r="R61" s="23"/>
      <c r="S61" s="23"/>
      <c r="T61" s="23"/>
      <c r="U61" s="22" t="s">
        <v>20</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15.65" customHeight="1" x14ac:dyDescent="0.2">
      <c r="A62" s="2"/>
      <c r="B62" s="2"/>
      <c r="C62" s="48"/>
      <c r="D62" s="221" t="s">
        <v>14</v>
      </c>
      <c r="E62" s="221"/>
      <c r="F62" s="221"/>
      <c r="G62" s="221"/>
      <c r="H62" s="221"/>
      <c r="I62" s="221"/>
      <c r="J62" s="221"/>
      <c r="K62" s="221"/>
      <c r="L62" s="221"/>
      <c r="M62" s="245"/>
      <c r="N62" s="172" t="str">
        <f>IF([7]回答表!F17="下水道事業",IF([7]回答表!AD45="●","●",""),"")</f>
        <v/>
      </c>
      <c r="O62" s="173"/>
      <c r="P62" s="173"/>
      <c r="Q62" s="174"/>
      <c r="R62" s="23"/>
      <c r="S62" s="23"/>
      <c r="T62" s="23"/>
      <c r="U62" s="181" t="str">
        <f>IF([7]回答表!F17="下水道事業",IF([7]回答表!AD45="●",[7]回答表!B289,""),"")</f>
        <v/>
      </c>
      <c r="V62" s="182"/>
      <c r="W62" s="182"/>
      <c r="X62" s="182"/>
      <c r="Y62" s="182"/>
      <c r="Z62" s="182"/>
      <c r="AA62" s="182"/>
      <c r="AB62" s="182"/>
      <c r="AC62" s="182"/>
      <c r="AD62" s="182"/>
      <c r="AE62" s="182"/>
      <c r="AF62" s="182"/>
      <c r="AG62" s="182"/>
      <c r="AH62" s="182"/>
      <c r="AI62" s="182"/>
      <c r="AJ62" s="183"/>
      <c r="AK62" s="60"/>
      <c r="AL62" s="60"/>
      <c r="AM62" s="181" t="str">
        <f>IF([7]回答表!F17="下水道事業",IF([7]回答表!AD45="●",[7]回答表!B295,""),"")</f>
        <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51"/>
      <c r="BS62" s="2"/>
    </row>
    <row r="63" spans="1:92" ht="15.65" customHeight="1" x14ac:dyDescent="0.2">
      <c r="A63" s="2"/>
      <c r="B63" s="2"/>
      <c r="C63" s="48"/>
      <c r="D63" s="221"/>
      <c r="E63" s="221"/>
      <c r="F63" s="221"/>
      <c r="G63" s="221"/>
      <c r="H63" s="221"/>
      <c r="I63" s="221"/>
      <c r="J63" s="221"/>
      <c r="K63" s="221"/>
      <c r="L63" s="221"/>
      <c r="M63" s="245"/>
      <c r="N63" s="175"/>
      <c r="O63" s="176"/>
      <c r="P63" s="176"/>
      <c r="Q63" s="177"/>
      <c r="R63" s="23"/>
      <c r="S63" s="23"/>
      <c r="T63" s="23"/>
      <c r="U63" s="184"/>
      <c r="V63" s="185"/>
      <c r="W63" s="185"/>
      <c r="X63" s="185"/>
      <c r="Y63" s="185"/>
      <c r="Z63" s="185"/>
      <c r="AA63" s="185"/>
      <c r="AB63" s="185"/>
      <c r="AC63" s="185"/>
      <c r="AD63" s="185"/>
      <c r="AE63" s="185"/>
      <c r="AF63" s="185"/>
      <c r="AG63" s="185"/>
      <c r="AH63" s="185"/>
      <c r="AI63" s="185"/>
      <c r="AJ63" s="186"/>
      <c r="AK63" s="60"/>
      <c r="AL63" s="60"/>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1"/>
      <c r="BS63" s="2"/>
    </row>
    <row r="64" spans="1:92" ht="15.65" customHeight="1" x14ac:dyDescent="0.2">
      <c r="A64" s="2"/>
      <c r="B64" s="2"/>
      <c r="C64" s="48"/>
      <c r="D64" s="221"/>
      <c r="E64" s="221"/>
      <c r="F64" s="221"/>
      <c r="G64" s="221"/>
      <c r="H64" s="221"/>
      <c r="I64" s="221"/>
      <c r="J64" s="221"/>
      <c r="K64" s="221"/>
      <c r="L64" s="221"/>
      <c r="M64" s="245"/>
      <c r="N64" s="175"/>
      <c r="O64" s="176"/>
      <c r="P64" s="176"/>
      <c r="Q64" s="177"/>
      <c r="R64" s="23"/>
      <c r="S64" s="23"/>
      <c r="T64" s="23"/>
      <c r="U64" s="184"/>
      <c r="V64" s="185"/>
      <c r="W64" s="185"/>
      <c r="X64" s="185"/>
      <c r="Y64" s="185"/>
      <c r="Z64" s="185"/>
      <c r="AA64" s="185"/>
      <c r="AB64" s="185"/>
      <c r="AC64" s="185"/>
      <c r="AD64" s="185"/>
      <c r="AE64" s="185"/>
      <c r="AF64" s="185"/>
      <c r="AG64" s="185"/>
      <c r="AH64" s="185"/>
      <c r="AI64" s="185"/>
      <c r="AJ64" s="186"/>
      <c r="AK64" s="60"/>
      <c r="AL64" s="60"/>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51"/>
      <c r="BS64" s="2"/>
    </row>
    <row r="65" spans="1:144" ht="15.65" customHeight="1" x14ac:dyDescent="0.2">
      <c r="A65" s="2"/>
      <c r="B65" s="2"/>
      <c r="C65" s="48"/>
      <c r="D65" s="221"/>
      <c r="E65" s="221"/>
      <c r="F65" s="221"/>
      <c r="G65" s="221"/>
      <c r="H65" s="221"/>
      <c r="I65" s="221"/>
      <c r="J65" s="221"/>
      <c r="K65" s="221"/>
      <c r="L65" s="221"/>
      <c r="M65" s="245"/>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60"/>
      <c r="AL65" s="60"/>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2"/>
    </row>
    <row r="66" spans="1:144"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44" s="4" customFormat="1" ht="15.65" customHeight="1" x14ac:dyDescent="0.2">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1: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5" customHeight="1" x14ac:dyDescent="0.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5" customHeight="1" x14ac:dyDescent="0.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5" customHeight="1" x14ac:dyDescent="0.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5" customHeight="1" x14ac:dyDescent="0.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5" customHeight="1" x14ac:dyDescent="0.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5" customHeight="1" x14ac:dyDescent="0.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2.65" customHeight="1" x14ac:dyDescent="0.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2.65" customHeight="1" x14ac:dyDescent="0.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74:144" ht="12.65" customHeight="1" x14ac:dyDescent="0.2">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74:144" ht="12.65" customHeight="1" x14ac:dyDescent="0.2">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sheetData>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topLeftCell="A16" zoomScale="60" zoomScaleNormal="55" workbookViewId="0">
      <selection activeCell="CF23" sqref="CF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5" customHeight="1" x14ac:dyDescent="0.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5" customHeight="1" x14ac:dyDescent="0.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5" customHeight="1" x14ac:dyDescent="0.2">
      <c r="C11" s="94" t="s">
        <v>56</v>
      </c>
      <c r="D11" s="81"/>
      <c r="E11" s="81"/>
      <c r="F11" s="81"/>
      <c r="G11" s="81"/>
      <c r="H11" s="81"/>
      <c r="I11" s="81"/>
      <c r="J11" s="81"/>
      <c r="K11" s="81"/>
      <c r="L11" s="81"/>
      <c r="M11" s="81"/>
      <c r="N11" s="81"/>
      <c r="O11" s="81"/>
      <c r="P11" s="81"/>
      <c r="Q11" s="81"/>
      <c r="R11" s="81"/>
      <c r="S11" s="81"/>
      <c r="T11" s="81"/>
      <c r="U11" s="95" t="s">
        <v>58</v>
      </c>
      <c r="V11" s="96"/>
      <c r="W11" s="96"/>
      <c r="X11" s="96"/>
      <c r="Y11" s="96"/>
      <c r="Z11" s="96"/>
      <c r="AA11" s="96"/>
      <c r="AB11" s="96"/>
      <c r="AC11" s="96"/>
      <c r="AD11" s="96"/>
      <c r="AE11" s="96"/>
      <c r="AF11" s="83"/>
      <c r="AG11" s="83"/>
      <c r="AH11" s="83"/>
      <c r="AI11" s="83"/>
      <c r="AJ11" s="83"/>
      <c r="AK11" s="83"/>
      <c r="AL11" s="83"/>
      <c r="AM11" s="83"/>
      <c r="AN11" s="84"/>
      <c r="AO11" s="101" t="s">
        <v>59</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c r="BS11"/>
    </row>
    <row r="12" spans="3:71" s="2" customFormat="1" ht="15.65" customHeight="1" x14ac:dyDescent="0.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5" customHeight="1" x14ac:dyDescent="0.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16</v>
      </c>
      <c r="S20" s="125"/>
      <c r="T20" s="125"/>
      <c r="U20" s="125"/>
      <c r="V20" s="125"/>
      <c r="W20" s="125"/>
      <c r="X20" s="126"/>
      <c r="Y20" s="133" t="s">
        <v>17</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18</v>
      </c>
      <c r="AN23" s="116"/>
      <c r="AO23" s="116"/>
      <c r="AP23" s="116"/>
      <c r="AQ23" s="116"/>
      <c r="AR23" s="116"/>
      <c r="AS23" s="117"/>
      <c r="AT23" s="115" t="s">
        <v>19</v>
      </c>
      <c r="AU23" s="116"/>
      <c r="AV23" s="116"/>
      <c r="AW23" s="116"/>
      <c r="AX23" s="116"/>
      <c r="AY23" s="116"/>
      <c r="AZ23" s="117"/>
      <c r="BA23" s="37"/>
      <c r="BB23" s="111"/>
      <c r="BC23" s="112"/>
      <c r="BD23" s="112"/>
      <c r="BE23" s="112"/>
      <c r="BF23" s="112"/>
      <c r="BG23" s="112"/>
      <c r="BH23" s="112"/>
      <c r="BI23" s="112"/>
      <c r="BJ23" s="113"/>
      <c r="BK23" s="114"/>
      <c r="BL23" s="65"/>
      <c r="BS23" s="36"/>
    </row>
    <row r="24" spans="1:144" ht="15.65" customHeight="1" x14ac:dyDescent="0.2">
      <c r="A24" s="2"/>
      <c r="B24" s="2"/>
      <c r="C24" s="19"/>
      <c r="D24" s="148" t="str">
        <f>IF([2]回答表!R43="●","●","")</f>
        <v/>
      </c>
      <c r="E24" s="149"/>
      <c r="F24" s="149"/>
      <c r="G24" s="149"/>
      <c r="H24" s="149"/>
      <c r="I24" s="149"/>
      <c r="J24" s="150"/>
      <c r="K24" s="148" t="str">
        <f>IF([2]回答表!R44="●","●","")</f>
        <v/>
      </c>
      <c r="L24" s="149"/>
      <c r="M24" s="149"/>
      <c r="N24" s="149"/>
      <c r="O24" s="149"/>
      <c r="P24" s="149"/>
      <c r="Q24" s="150"/>
      <c r="R24" s="148" t="str">
        <f>IF([2]回答表!R45="●","●","")</f>
        <v/>
      </c>
      <c r="S24" s="149"/>
      <c r="T24" s="149"/>
      <c r="U24" s="149"/>
      <c r="V24" s="149"/>
      <c r="W24" s="149"/>
      <c r="X24" s="150"/>
      <c r="Y24" s="148" t="str">
        <f>IF([2]回答表!R46="●","●","")</f>
        <v/>
      </c>
      <c r="Z24" s="149"/>
      <c r="AA24" s="149"/>
      <c r="AB24" s="149"/>
      <c r="AC24" s="149"/>
      <c r="AD24" s="149"/>
      <c r="AE24" s="150"/>
      <c r="AF24" s="148" t="str">
        <f>IF([2]回答表!R47="●","●","")</f>
        <v/>
      </c>
      <c r="AG24" s="149"/>
      <c r="AH24" s="149"/>
      <c r="AI24" s="149"/>
      <c r="AJ24" s="149"/>
      <c r="AK24" s="149"/>
      <c r="AL24" s="150"/>
      <c r="AM24" s="148" t="str">
        <f>IF([2]回答表!R48="●","●","")</f>
        <v/>
      </c>
      <c r="AN24" s="149"/>
      <c r="AO24" s="149"/>
      <c r="AP24" s="149"/>
      <c r="AQ24" s="149"/>
      <c r="AR24" s="149"/>
      <c r="AS24" s="150"/>
      <c r="AT24" s="148" t="str">
        <f>IF([2]回答表!R49="●","●","")</f>
        <v/>
      </c>
      <c r="AU24" s="149"/>
      <c r="AV24" s="149"/>
      <c r="AW24" s="149"/>
      <c r="AX24" s="149"/>
      <c r="AY24" s="149"/>
      <c r="AZ24" s="150"/>
      <c r="BA24" s="37"/>
      <c r="BB24" s="154" t="str">
        <f>IF([2]回答表!R50="●","●","")</f>
        <v>●</v>
      </c>
      <c r="BC24" s="155"/>
      <c r="BD24" s="155"/>
      <c r="BE24" s="155"/>
      <c r="BF24" s="155"/>
      <c r="BG24" s="155"/>
      <c r="BH24" s="155"/>
      <c r="BI24" s="155"/>
      <c r="BJ24" s="105"/>
      <c r="BK24" s="106"/>
      <c r="BL24" s="65"/>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9"/>
      <c r="BK25" s="110"/>
      <c r="BL25" s="65"/>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3"/>
      <c r="BK26" s="114"/>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 customHeight="1" x14ac:dyDescent="0.2">
      <c r="C31" s="209" t="s">
        <v>49</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 customHeight="1" x14ac:dyDescent="0.2">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 customHeight="1" x14ac:dyDescent="0.2">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 customHeight="1" x14ac:dyDescent="0.2">
      <c r="C35" s="72"/>
      <c r="D35" s="210" t="str">
        <f>IF([2]回答表!R50="●",[2]回答表!B511,"")</f>
        <v>現在、健全な事業運営ができており、現行の経営体制・手法で長期（約４０年間）の更新計画や財政計画を策定し、3年ごとに計画を見直しながら料金算定を行っていて、事業運営が継続できる見込みであるため。</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5" customHeight="1" x14ac:dyDescent="0.2">
      <c r="C36" s="72"/>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5" customHeight="1" x14ac:dyDescent="0.2">
      <c r="C37" s="72"/>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5" customHeight="1" x14ac:dyDescent="0.2">
      <c r="C38" s="72"/>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5" customHeight="1" x14ac:dyDescent="0.2">
      <c r="C39" s="72"/>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5" customHeight="1" x14ac:dyDescent="0.2">
      <c r="C40" s="72"/>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5" customHeight="1" x14ac:dyDescent="0.2">
      <c r="C41" s="72"/>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5" customHeight="1" x14ac:dyDescent="0.2">
      <c r="C42" s="72"/>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5" customHeight="1" x14ac:dyDescent="0.2">
      <c r="C43" s="72"/>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5" customHeight="1" x14ac:dyDescent="0.2">
      <c r="C44" s="72"/>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5" customHeight="1" x14ac:dyDescent="0.2">
      <c r="C45" s="72"/>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5" customHeight="1" x14ac:dyDescent="0.2">
      <c r="C46" s="72"/>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5" customHeight="1" x14ac:dyDescent="0.2">
      <c r="C47" s="72"/>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5" customHeight="1" x14ac:dyDescent="0.2">
      <c r="C48" s="72"/>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5" customHeight="1" x14ac:dyDescent="0.2">
      <c r="C49" s="72"/>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5" customHeight="1" x14ac:dyDescent="0.2">
      <c r="C50" s="72"/>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5" customHeight="1" x14ac:dyDescent="0.2">
      <c r="C51" s="72"/>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5" customHeight="1" x14ac:dyDescent="0.2">
      <c r="C52" s="72"/>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5" customHeight="1" x14ac:dyDescent="0.2">
      <c r="B53" s="5"/>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2"/>
  <sheetViews>
    <sheetView showZeros="0" view="pageBreakPreview" zoomScale="55" zoomScaleNormal="55" zoomScaleSheetLayoutView="55" workbookViewId="0">
      <selection activeCell="D18" sqref="D18:AZ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3:71" s="2" customFormat="1" ht="15.65" customHeight="1" x14ac:dyDescent="0.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5" customHeight="1" x14ac:dyDescent="0.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5" customHeight="1" x14ac:dyDescent="0.2">
      <c r="C11" s="94" t="s">
        <v>56</v>
      </c>
      <c r="D11" s="81"/>
      <c r="E11" s="81"/>
      <c r="F11" s="81"/>
      <c r="G11" s="81"/>
      <c r="H11" s="81"/>
      <c r="I11" s="81"/>
      <c r="J11" s="81"/>
      <c r="K11" s="81"/>
      <c r="L11" s="81"/>
      <c r="M11" s="81"/>
      <c r="N11" s="81"/>
      <c r="O11" s="81"/>
      <c r="P11" s="81"/>
      <c r="Q11" s="81"/>
      <c r="R11" s="81"/>
      <c r="S11" s="81"/>
      <c r="T11" s="81"/>
      <c r="U11" s="95" t="s">
        <v>58</v>
      </c>
      <c r="V11" s="96"/>
      <c r="W11" s="96"/>
      <c r="X11" s="96"/>
      <c r="Y11" s="96"/>
      <c r="Z11" s="96"/>
      <c r="AA11" s="96"/>
      <c r="AB11" s="96"/>
      <c r="AC11" s="96"/>
      <c r="AD11" s="96"/>
      <c r="AE11" s="96"/>
      <c r="AF11" s="83"/>
      <c r="AG11" s="83"/>
      <c r="AH11" s="83"/>
      <c r="AI11" s="83"/>
      <c r="AJ11" s="83"/>
      <c r="AK11" s="83"/>
      <c r="AL11" s="83"/>
      <c r="AM11" s="83"/>
      <c r="AN11" s="84"/>
      <c r="AO11" s="101" t="s">
        <v>59</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c r="BS11"/>
    </row>
    <row r="12" spans="3:71" s="2" customFormat="1" ht="15.65" customHeight="1" x14ac:dyDescent="0.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5" customHeight="1" x14ac:dyDescent="0.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71"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71" ht="13.4" customHeight="1" x14ac:dyDescent="0.2">
      <c r="A20" s="2"/>
      <c r="B20" s="2"/>
      <c r="C20" s="19"/>
      <c r="D20" s="124" t="s">
        <v>2</v>
      </c>
      <c r="E20" s="125"/>
      <c r="F20" s="125"/>
      <c r="G20" s="125"/>
      <c r="H20" s="125"/>
      <c r="I20" s="125"/>
      <c r="J20" s="126"/>
      <c r="K20" s="124" t="s">
        <v>3</v>
      </c>
      <c r="L20" s="125"/>
      <c r="M20" s="125"/>
      <c r="N20" s="125"/>
      <c r="O20" s="125"/>
      <c r="P20" s="125"/>
      <c r="Q20" s="126"/>
      <c r="R20" s="124" t="s">
        <v>16</v>
      </c>
      <c r="S20" s="125"/>
      <c r="T20" s="125"/>
      <c r="U20" s="125"/>
      <c r="V20" s="125"/>
      <c r="W20" s="125"/>
      <c r="X20" s="126"/>
      <c r="Y20" s="133" t="s">
        <v>17</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71"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71"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18</v>
      </c>
      <c r="AN23" s="116"/>
      <c r="AO23" s="116"/>
      <c r="AP23" s="116"/>
      <c r="AQ23" s="116"/>
      <c r="AR23" s="116"/>
      <c r="AS23" s="117"/>
      <c r="AT23" s="115" t="s">
        <v>19</v>
      </c>
      <c r="AU23" s="116"/>
      <c r="AV23" s="116"/>
      <c r="AW23" s="116"/>
      <c r="AX23" s="116"/>
      <c r="AY23" s="116"/>
      <c r="AZ23" s="117"/>
      <c r="BA23" s="37"/>
      <c r="BB23" s="111"/>
      <c r="BC23" s="112"/>
      <c r="BD23" s="112"/>
      <c r="BE23" s="112"/>
      <c r="BF23" s="112"/>
      <c r="BG23" s="112"/>
      <c r="BH23" s="112"/>
      <c r="BI23" s="112"/>
      <c r="BJ23" s="113"/>
      <c r="BK23" s="114"/>
      <c r="BL23" s="65"/>
      <c r="BS23" s="36"/>
    </row>
    <row r="24" spans="1:71" ht="15.65" customHeight="1" x14ac:dyDescent="0.2">
      <c r="A24" s="2"/>
      <c r="B24" s="2"/>
      <c r="C24" s="19"/>
      <c r="D24" s="148" t="str">
        <f>IF([3]回答表!R43="●","●","")</f>
        <v/>
      </c>
      <c r="E24" s="149"/>
      <c r="F24" s="149"/>
      <c r="G24" s="149"/>
      <c r="H24" s="149"/>
      <c r="I24" s="149"/>
      <c r="J24" s="150"/>
      <c r="K24" s="148" t="str">
        <f>IF([3]回答表!R44="●","●","")</f>
        <v/>
      </c>
      <c r="L24" s="149"/>
      <c r="M24" s="149"/>
      <c r="N24" s="149"/>
      <c r="O24" s="149"/>
      <c r="P24" s="149"/>
      <c r="Q24" s="150"/>
      <c r="R24" s="148" t="str">
        <f>IF([3]回答表!R45="●","●","")</f>
        <v>●</v>
      </c>
      <c r="S24" s="149"/>
      <c r="T24" s="149"/>
      <c r="U24" s="149"/>
      <c r="V24" s="149"/>
      <c r="W24" s="149"/>
      <c r="X24" s="150"/>
      <c r="Y24" s="148" t="str">
        <f>IF([3]回答表!R46="●","●","")</f>
        <v/>
      </c>
      <c r="Z24" s="149"/>
      <c r="AA24" s="149"/>
      <c r="AB24" s="149"/>
      <c r="AC24" s="149"/>
      <c r="AD24" s="149"/>
      <c r="AE24" s="150"/>
      <c r="AF24" s="148" t="str">
        <f>IF([3]回答表!R47="●","●","")</f>
        <v/>
      </c>
      <c r="AG24" s="149"/>
      <c r="AH24" s="149"/>
      <c r="AI24" s="149"/>
      <c r="AJ24" s="149"/>
      <c r="AK24" s="149"/>
      <c r="AL24" s="150"/>
      <c r="AM24" s="148" t="str">
        <f>IF([3]回答表!R48="●","●","")</f>
        <v/>
      </c>
      <c r="AN24" s="149"/>
      <c r="AO24" s="149"/>
      <c r="AP24" s="149"/>
      <c r="AQ24" s="149"/>
      <c r="AR24" s="149"/>
      <c r="AS24" s="150"/>
      <c r="AT24" s="148" t="str">
        <f>IF([3]回答表!R49="●","●","")</f>
        <v/>
      </c>
      <c r="AU24" s="149"/>
      <c r="AV24" s="149"/>
      <c r="AW24" s="149"/>
      <c r="AX24" s="149"/>
      <c r="AY24" s="149"/>
      <c r="AZ24" s="150"/>
      <c r="BA24" s="37"/>
      <c r="BB24" s="154" t="str">
        <f>IF([3]回答表!R50="●","●","")</f>
        <v/>
      </c>
      <c r="BC24" s="155"/>
      <c r="BD24" s="155"/>
      <c r="BE24" s="155"/>
      <c r="BF24" s="155"/>
      <c r="BG24" s="155"/>
      <c r="BH24" s="155"/>
      <c r="BI24" s="155"/>
      <c r="BJ24" s="105"/>
      <c r="BK24" s="106"/>
      <c r="BL24" s="65"/>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9"/>
      <c r="BK25" s="110"/>
      <c r="BL25" s="65"/>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3"/>
      <c r="BK26" s="114"/>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0"/>
      <c r="AS32" s="220"/>
      <c r="AT32" s="220"/>
      <c r="AU32" s="220"/>
      <c r="AV32" s="220"/>
      <c r="AW32" s="220"/>
      <c r="AX32" s="220"/>
      <c r="AY32" s="220"/>
      <c r="AZ32" s="220"/>
      <c r="BA32" s="220"/>
      <c r="BB32" s="22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6</v>
      </c>
      <c r="E33" s="158"/>
      <c r="F33" s="158"/>
      <c r="G33" s="158"/>
      <c r="H33" s="158"/>
      <c r="I33" s="158"/>
      <c r="J33" s="158"/>
      <c r="K33" s="158"/>
      <c r="L33" s="158"/>
      <c r="M33" s="158"/>
      <c r="N33" s="158"/>
      <c r="O33" s="158"/>
      <c r="P33" s="158"/>
      <c r="Q33" s="159"/>
      <c r="R33" s="163" t="s">
        <v>51</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99999999999999" customHeight="1" x14ac:dyDescent="0.2">
      <c r="A37" s="2"/>
      <c r="B37" s="2"/>
      <c r="C37" s="48"/>
      <c r="D37" s="221" t="s">
        <v>8</v>
      </c>
      <c r="E37" s="221"/>
      <c r="F37" s="221"/>
      <c r="G37" s="221"/>
      <c r="H37" s="221"/>
      <c r="I37" s="221"/>
      <c r="J37" s="221"/>
      <c r="K37" s="221"/>
      <c r="L37" s="221"/>
      <c r="M37" s="221"/>
      <c r="N37" s="172" t="str">
        <f>IF([3]回答表!F17="水道事業",IF([3]回答表!X45="●","●",""),"")</f>
        <v/>
      </c>
      <c r="O37" s="173"/>
      <c r="P37" s="173"/>
      <c r="Q37" s="174"/>
      <c r="R37" s="23"/>
      <c r="S37" s="23"/>
      <c r="T37" s="23"/>
      <c r="U37" s="255" t="s">
        <v>52</v>
      </c>
      <c r="V37" s="256"/>
      <c r="W37" s="256"/>
      <c r="X37" s="256"/>
      <c r="Y37" s="256"/>
      <c r="Z37" s="256"/>
      <c r="AA37" s="256"/>
      <c r="AB37" s="256"/>
      <c r="AC37" s="222" t="s">
        <v>53</v>
      </c>
      <c r="AD37" s="223"/>
      <c r="AE37" s="223"/>
      <c r="AF37" s="223"/>
      <c r="AG37" s="223"/>
      <c r="AH37" s="223"/>
      <c r="AI37" s="223"/>
      <c r="AJ37" s="235"/>
      <c r="AK37" s="55"/>
      <c r="AL37" s="55"/>
      <c r="AM37" s="226" t="str">
        <f>IF([3]回答表!F17="水道事業",IF([3]回答表!X45="●",[3]回答表!B158,IF([3]回答表!AA45="●",[3]回答表!B223,"")),"")</f>
        <v/>
      </c>
      <c r="AN37" s="227"/>
      <c r="AO37" s="227"/>
      <c r="AP37" s="227"/>
      <c r="AQ37" s="227"/>
      <c r="AR37" s="227"/>
      <c r="AS37" s="227"/>
      <c r="AT37" s="227"/>
      <c r="AU37" s="227"/>
      <c r="AV37" s="227"/>
      <c r="AW37" s="227"/>
      <c r="AX37" s="227"/>
      <c r="AY37" s="227"/>
      <c r="AZ37" s="227"/>
      <c r="BA37" s="227"/>
      <c r="BB37" s="227"/>
      <c r="BC37" s="228"/>
      <c r="BD37" s="21"/>
      <c r="BE37" s="21"/>
      <c r="BF37" s="190" t="str">
        <f>IF([3]回答表!F17="水道事業",IF([3]回答表!X45="●",[3]回答表!B212,IF([3]回答表!AA45="●",[3]回答表!B278,"")),"")</f>
        <v/>
      </c>
      <c r="BG37" s="191"/>
      <c r="BH37" s="191"/>
      <c r="BI37" s="191"/>
      <c r="BJ37" s="190"/>
      <c r="BK37" s="191"/>
      <c r="BL37" s="191"/>
      <c r="BM37" s="191"/>
      <c r="BN37" s="190"/>
      <c r="BO37" s="191"/>
      <c r="BP37" s="191"/>
      <c r="BQ37" s="194"/>
      <c r="BR37" s="51"/>
      <c r="BS37" s="2"/>
    </row>
    <row r="38" spans="1:71" ht="19.399999999999999" customHeight="1" x14ac:dyDescent="0.2">
      <c r="A38" s="2"/>
      <c r="B38" s="2"/>
      <c r="C38" s="48"/>
      <c r="D38" s="221"/>
      <c r="E38" s="221"/>
      <c r="F38" s="221"/>
      <c r="G38" s="221"/>
      <c r="H38" s="221"/>
      <c r="I38" s="221"/>
      <c r="J38" s="221"/>
      <c r="K38" s="221"/>
      <c r="L38" s="221"/>
      <c r="M38" s="221"/>
      <c r="N38" s="175"/>
      <c r="O38" s="176"/>
      <c r="P38" s="176"/>
      <c r="Q38" s="177"/>
      <c r="R38" s="23"/>
      <c r="S38" s="23"/>
      <c r="T38" s="23"/>
      <c r="U38" s="257"/>
      <c r="V38" s="258"/>
      <c r="W38" s="258"/>
      <c r="X38" s="258"/>
      <c r="Y38" s="258"/>
      <c r="Z38" s="258"/>
      <c r="AA38" s="258"/>
      <c r="AB38" s="258"/>
      <c r="AC38" s="224"/>
      <c r="AD38" s="225"/>
      <c r="AE38" s="225"/>
      <c r="AF38" s="225"/>
      <c r="AG38" s="225"/>
      <c r="AH38" s="225"/>
      <c r="AI38" s="225"/>
      <c r="AJ38" s="261"/>
      <c r="AK38" s="55"/>
      <c r="AL38" s="55"/>
      <c r="AM38" s="229"/>
      <c r="AN38" s="230"/>
      <c r="AO38" s="230"/>
      <c r="AP38" s="230"/>
      <c r="AQ38" s="230"/>
      <c r="AR38" s="230"/>
      <c r="AS38" s="230"/>
      <c r="AT38" s="230"/>
      <c r="AU38" s="230"/>
      <c r="AV38" s="230"/>
      <c r="AW38" s="230"/>
      <c r="AX38" s="230"/>
      <c r="AY38" s="230"/>
      <c r="AZ38" s="230"/>
      <c r="BA38" s="230"/>
      <c r="BB38" s="230"/>
      <c r="BC38" s="231"/>
      <c r="BD38" s="21"/>
      <c r="BE38" s="21"/>
      <c r="BF38" s="192"/>
      <c r="BG38" s="193"/>
      <c r="BH38" s="193"/>
      <c r="BI38" s="193"/>
      <c r="BJ38" s="192"/>
      <c r="BK38" s="193"/>
      <c r="BL38" s="193"/>
      <c r="BM38" s="193"/>
      <c r="BN38" s="192"/>
      <c r="BO38" s="193"/>
      <c r="BP38" s="193"/>
      <c r="BQ38" s="195"/>
      <c r="BR38" s="51"/>
      <c r="BS38" s="2"/>
    </row>
    <row r="39" spans="1:71" ht="15.65" customHeight="1" x14ac:dyDescent="0.2">
      <c r="A39" s="2"/>
      <c r="B39" s="2"/>
      <c r="C39" s="48"/>
      <c r="D39" s="221"/>
      <c r="E39" s="221"/>
      <c r="F39" s="221"/>
      <c r="G39" s="221"/>
      <c r="H39" s="221"/>
      <c r="I39" s="221"/>
      <c r="J39" s="221"/>
      <c r="K39" s="221"/>
      <c r="L39" s="221"/>
      <c r="M39" s="221"/>
      <c r="N39" s="175"/>
      <c r="O39" s="176"/>
      <c r="P39" s="176"/>
      <c r="Q39" s="177"/>
      <c r="R39" s="23"/>
      <c r="S39" s="23"/>
      <c r="T39" s="23"/>
      <c r="U39" s="154" t="str">
        <f>IF([3]回答表!F17="水道事業",IF([3]回答表!X45="●",[3]回答表!J166,IF([3]回答表!AA45="●",[3]回答表!J231,"")),"")</f>
        <v/>
      </c>
      <c r="V39" s="155"/>
      <c r="W39" s="155"/>
      <c r="X39" s="155"/>
      <c r="Y39" s="155"/>
      <c r="Z39" s="155"/>
      <c r="AA39" s="155"/>
      <c r="AB39" s="196"/>
      <c r="AC39" s="154" t="str">
        <f>IF([3]回答表!F17="水道事業",IF([3]回答表!X45="●",[3]回答表!J173,IF([3]回答表!AA45="●",[3]回答表!J238,"")),"")</f>
        <v/>
      </c>
      <c r="AD39" s="155"/>
      <c r="AE39" s="155"/>
      <c r="AF39" s="155"/>
      <c r="AG39" s="155"/>
      <c r="AH39" s="155"/>
      <c r="AI39" s="155"/>
      <c r="AJ39" s="196"/>
      <c r="AK39" s="55"/>
      <c r="AL39" s="55"/>
      <c r="AM39" s="229"/>
      <c r="AN39" s="230"/>
      <c r="AO39" s="230"/>
      <c r="AP39" s="230"/>
      <c r="AQ39" s="230"/>
      <c r="AR39" s="230"/>
      <c r="AS39" s="230"/>
      <c r="AT39" s="230"/>
      <c r="AU39" s="230"/>
      <c r="AV39" s="230"/>
      <c r="AW39" s="230"/>
      <c r="AX39" s="230"/>
      <c r="AY39" s="230"/>
      <c r="AZ39" s="230"/>
      <c r="BA39" s="230"/>
      <c r="BB39" s="230"/>
      <c r="BC39" s="231"/>
      <c r="BD39" s="21"/>
      <c r="BE39" s="21"/>
      <c r="BF39" s="192"/>
      <c r="BG39" s="193"/>
      <c r="BH39" s="193"/>
      <c r="BI39" s="193"/>
      <c r="BJ39" s="192"/>
      <c r="BK39" s="193"/>
      <c r="BL39" s="193"/>
      <c r="BM39" s="193"/>
      <c r="BN39" s="192"/>
      <c r="BO39" s="193"/>
      <c r="BP39" s="193"/>
      <c r="BQ39" s="195"/>
      <c r="BR39" s="51"/>
      <c r="BS39" s="2"/>
    </row>
    <row r="40" spans="1:71" ht="15.65" customHeight="1" x14ac:dyDescent="0.2">
      <c r="A40" s="2"/>
      <c r="B40" s="2"/>
      <c r="C40" s="48"/>
      <c r="D40" s="221"/>
      <c r="E40" s="221"/>
      <c r="F40" s="221"/>
      <c r="G40" s="221"/>
      <c r="H40" s="221"/>
      <c r="I40" s="221"/>
      <c r="J40" s="221"/>
      <c r="K40" s="221"/>
      <c r="L40" s="221"/>
      <c r="M40" s="221"/>
      <c r="N40" s="178"/>
      <c r="O40" s="179"/>
      <c r="P40" s="179"/>
      <c r="Q40" s="180"/>
      <c r="R40" s="23"/>
      <c r="S40" s="23"/>
      <c r="T40" s="23"/>
      <c r="U40" s="148"/>
      <c r="V40" s="149"/>
      <c r="W40" s="149"/>
      <c r="X40" s="149"/>
      <c r="Y40" s="149"/>
      <c r="Z40" s="149"/>
      <c r="AA40" s="149"/>
      <c r="AB40" s="150"/>
      <c r="AC40" s="148"/>
      <c r="AD40" s="149"/>
      <c r="AE40" s="149"/>
      <c r="AF40" s="149"/>
      <c r="AG40" s="149"/>
      <c r="AH40" s="149"/>
      <c r="AI40" s="149"/>
      <c r="AJ40" s="150"/>
      <c r="AK40" s="55"/>
      <c r="AL40" s="55"/>
      <c r="AM40" s="229"/>
      <c r="AN40" s="230"/>
      <c r="AO40" s="230"/>
      <c r="AP40" s="230"/>
      <c r="AQ40" s="230"/>
      <c r="AR40" s="230"/>
      <c r="AS40" s="230"/>
      <c r="AT40" s="230"/>
      <c r="AU40" s="230"/>
      <c r="AV40" s="230"/>
      <c r="AW40" s="230"/>
      <c r="AX40" s="230"/>
      <c r="AY40" s="230"/>
      <c r="AZ40" s="230"/>
      <c r="BA40" s="230"/>
      <c r="BB40" s="230"/>
      <c r="BC40" s="231"/>
      <c r="BD40" s="21"/>
      <c r="BE40" s="21"/>
      <c r="BF40" s="192" t="str">
        <f>IF([3]回答表!F17="水道事業",IF([3]回答表!X45="●",[3]回答表!E212,IF([3]回答表!AA45="●",[3]回答表!E278,"")),"")</f>
        <v/>
      </c>
      <c r="BG40" s="193"/>
      <c r="BH40" s="193"/>
      <c r="BI40" s="193"/>
      <c r="BJ40" s="192" t="str">
        <f>IF([3]回答表!F17="水道事業",IF([3]回答表!X45="●",[3]回答表!E213,IF([3]回答表!AA45="●",[3]回答表!E279,"")),"")</f>
        <v/>
      </c>
      <c r="BK40" s="193"/>
      <c r="BL40" s="193"/>
      <c r="BM40" s="193"/>
      <c r="BN40" s="192" t="str">
        <f>IF([3]回答表!F17="水道事業",IF([3]回答表!X45="●",[3]回答表!E214,IF([3]回答表!AA45="●",[3]回答表!E280,"")),"")</f>
        <v/>
      </c>
      <c r="BO40" s="193"/>
      <c r="BP40" s="193"/>
      <c r="BQ40" s="195"/>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229"/>
      <c r="AN41" s="230"/>
      <c r="AO41" s="230"/>
      <c r="AP41" s="230"/>
      <c r="AQ41" s="230"/>
      <c r="AR41" s="230"/>
      <c r="AS41" s="230"/>
      <c r="AT41" s="230"/>
      <c r="AU41" s="230"/>
      <c r="AV41" s="230"/>
      <c r="AW41" s="230"/>
      <c r="AX41" s="230"/>
      <c r="AY41" s="230"/>
      <c r="AZ41" s="230"/>
      <c r="BA41" s="230"/>
      <c r="BB41" s="230"/>
      <c r="BC41" s="231"/>
      <c r="BD41" s="52"/>
      <c r="BE41" s="52"/>
      <c r="BF41" s="192"/>
      <c r="BG41" s="193"/>
      <c r="BH41" s="193"/>
      <c r="BI41" s="193"/>
      <c r="BJ41" s="192"/>
      <c r="BK41" s="193"/>
      <c r="BL41" s="193"/>
      <c r="BM41" s="193"/>
      <c r="BN41" s="192"/>
      <c r="BO41" s="193"/>
      <c r="BP41" s="193"/>
      <c r="BQ41" s="195"/>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55" t="s">
        <v>54</v>
      </c>
      <c r="V42" s="256"/>
      <c r="W42" s="256"/>
      <c r="X42" s="256"/>
      <c r="Y42" s="256"/>
      <c r="Z42" s="256"/>
      <c r="AA42" s="256"/>
      <c r="AB42" s="256"/>
      <c r="AC42" s="255" t="s">
        <v>55</v>
      </c>
      <c r="AD42" s="256"/>
      <c r="AE42" s="256"/>
      <c r="AF42" s="256"/>
      <c r="AG42" s="256"/>
      <c r="AH42" s="256"/>
      <c r="AI42" s="256"/>
      <c r="AJ42" s="259"/>
      <c r="AK42" s="55"/>
      <c r="AL42" s="55"/>
      <c r="AM42" s="229"/>
      <c r="AN42" s="230"/>
      <c r="AO42" s="230"/>
      <c r="AP42" s="230"/>
      <c r="AQ42" s="230"/>
      <c r="AR42" s="230"/>
      <c r="AS42" s="230"/>
      <c r="AT42" s="230"/>
      <c r="AU42" s="230"/>
      <c r="AV42" s="230"/>
      <c r="AW42" s="230"/>
      <c r="AX42" s="230"/>
      <c r="AY42" s="230"/>
      <c r="AZ42" s="230"/>
      <c r="BA42" s="230"/>
      <c r="BB42" s="230"/>
      <c r="BC42" s="231"/>
      <c r="BD42" s="21"/>
      <c r="BE42" s="21"/>
      <c r="BF42" s="192"/>
      <c r="BG42" s="193"/>
      <c r="BH42" s="193"/>
      <c r="BI42" s="193"/>
      <c r="BJ42" s="192"/>
      <c r="BK42" s="193"/>
      <c r="BL42" s="193"/>
      <c r="BM42" s="193"/>
      <c r="BN42" s="192"/>
      <c r="BO42" s="193"/>
      <c r="BP42" s="193"/>
      <c r="BQ42" s="195"/>
      <c r="BR42" s="51"/>
      <c r="BS42" s="2"/>
    </row>
    <row r="43" spans="1:71" ht="19.399999999999999" customHeight="1" x14ac:dyDescent="0.2">
      <c r="A43" s="2"/>
      <c r="B43" s="2"/>
      <c r="C43" s="48"/>
      <c r="D43" s="254" t="s">
        <v>9</v>
      </c>
      <c r="E43" s="221"/>
      <c r="F43" s="221"/>
      <c r="G43" s="221"/>
      <c r="H43" s="221"/>
      <c r="I43" s="221"/>
      <c r="J43" s="221"/>
      <c r="K43" s="221"/>
      <c r="L43" s="221"/>
      <c r="M43" s="245"/>
      <c r="N43" s="172" t="str">
        <f>IF([3]回答表!F17="水道事業",IF([3]回答表!AA45="●","●",""),"")</f>
        <v/>
      </c>
      <c r="O43" s="173"/>
      <c r="P43" s="173"/>
      <c r="Q43" s="174"/>
      <c r="R43" s="23"/>
      <c r="S43" s="23"/>
      <c r="T43" s="23"/>
      <c r="U43" s="257"/>
      <c r="V43" s="258"/>
      <c r="W43" s="258"/>
      <c r="X43" s="258"/>
      <c r="Y43" s="258"/>
      <c r="Z43" s="258"/>
      <c r="AA43" s="258"/>
      <c r="AB43" s="258"/>
      <c r="AC43" s="257"/>
      <c r="AD43" s="258"/>
      <c r="AE43" s="258"/>
      <c r="AF43" s="258"/>
      <c r="AG43" s="258"/>
      <c r="AH43" s="258"/>
      <c r="AI43" s="258"/>
      <c r="AJ43" s="260"/>
      <c r="AK43" s="55"/>
      <c r="AL43" s="55"/>
      <c r="AM43" s="229"/>
      <c r="AN43" s="230"/>
      <c r="AO43" s="230"/>
      <c r="AP43" s="230"/>
      <c r="AQ43" s="230"/>
      <c r="AR43" s="230"/>
      <c r="AS43" s="230"/>
      <c r="AT43" s="230"/>
      <c r="AU43" s="230"/>
      <c r="AV43" s="230"/>
      <c r="AW43" s="230"/>
      <c r="AX43" s="230"/>
      <c r="AY43" s="230"/>
      <c r="AZ43" s="230"/>
      <c r="BA43" s="230"/>
      <c r="BB43" s="230"/>
      <c r="BC43" s="231"/>
      <c r="BD43" s="58"/>
      <c r="BE43" s="58"/>
      <c r="BF43" s="192"/>
      <c r="BG43" s="193"/>
      <c r="BH43" s="193"/>
      <c r="BI43" s="193"/>
      <c r="BJ43" s="192"/>
      <c r="BK43" s="193"/>
      <c r="BL43" s="193"/>
      <c r="BM43" s="193"/>
      <c r="BN43" s="192"/>
      <c r="BO43" s="193"/>
      <c r="BP43" s="193"/>
      <c r="BQ43" s="195"/>
      <c r="BR43" s="51"/>
      <c r="BS43" s="2"/>
    </row>
    <row r="44" spans="1:71" ht="15.65" customHeight="1" x14ac:dyDescent="0.2">
      <c r="A44" s="2"/>
      <c r="B44" s="2"/>
      <c r="C44" s="48"/>
      <c r="D44" s="221"/>
      <c r="E44" s="221"/>
      <c r="F44" s="221"/>
      <c r="G44" s="221"/>
      <c r="H44" s="221"/>
      <c r="I44" s="221"/>
      <c r="J44" s="221"/>
      <c r="K44" s="221"/>
      <c r="L44" s="221"/>
      <c r="M44" s="245"/>
      <c r="N44" s="175"/>
      <c r="O44" s="176"/>
      <c r="P44" s="176"/>
      <c r="Q44" s="177"/>
      <c r="R44" s="23"/>
      <c r="S44" s="23"/>
      <c r="T44" s="23"/>
      <c r="U44" s="154" t="str">
        <f>IF([3]回答表!F17="水道事業",IF([3]回答表!X45="●",[3]回答表!J176,IF([3]回答表!AA45="●",[3]回答表!J241,"")),"")</f>
        <v/>
      </c>
      <c r="V44" s="155"/>
      <c r="W44" s="155"/>
      <c r="X44" s="155"/>
      <c r="Y44" s="155"/>
      <c r="Z44" s="155"/>
      <c r="AA44" s="155"/>
      <c r="AB44" s="196"/>
      <c r="AC44" s="154" t="str">
        <f>IF([3]回答表!F17="水道事業",IF([3]回答表!X45="●",[3]回答表!J180,IF([3]回答表!AA45="●",[3]回答表!J245,"")),"")</f>
        <v/>
      </c>
      <c r="AD44" s="155"/>
      <c r="AE44" s="155"/>
      <c r="AF44" s="155"/>
      <c r="AG44" s="155"/>
      <c r="AH44" s="155"/>
      <c r="AI44" s="155"/>
      <c r="AJ44" s="196"/>
      <c r="AK44" s="55"/>
      <c r="AL44" s="55"/>
      <c r="AM44" s="229"/>
      <c r="AN44" s="230"/>
      <c r="AO44" s="230"/>
      <c r="AP44" s="230"/>
      <c r="AQ44" s="230"/>
      <c r="AR44" s="230"/>
      <c r="AS44" s="230"/>
      <c r="AT44" s="230"/>
      <c r="AU44" s="230"/>
      <c r="AV44" s="230"/>
      <c r="AW44" s="230"/>
      <c r="AX44" s="230"/>
      <c r="AY44" s="230"/>
      <c r="AZ44" s="230"/>
      <c r="BA44" s="230"/>
      <c r="BB44" s="230"/>
      <c r="BC44" s="231"/>
      <c r="BD44" s="58"/>
      <c r="BE44" s="58"/>
      <c r="BF44" s="192" t="s">
        <v>10</v>
      </c>
      <c r="BG44" s="193"/>
      <c r="BH44" s="193"/>
      <c r="BI44" s="193"/>
      <c r="BJ44" s="192" t="s">
        <v>11</v>
      </c>
      <c r="BK44" s="193"/>
      <c r="BL44" s="193"/>
      <c r="BM44" s="193"/>
      <c r="BN44" s="192" t="s">
        <v>12</v>
      </c>
      <c r="BO44" s="193"/>
      <c r="BP44" s="193"/>
      <c r="BQ44" s="195"/>
      <c r="BR44" s="51"/>
      <c r="BS44" s="2"/>
    </row>
    <row r="45" spans="1:71" ht="15.65" customHeight="1" x14ac:dyDescent="0.2">
      <c r="A45" s="2"/>
      <c r="B45" s="2"/>
      <c r="C45" s="48"/>
      <c r="D45" s="221"/>
      <c r="E45" s="221"/>
      <c r="F45" s="221"/>
      <c r="G45" s="221"/>
      <c r="H45" s="221"/>
      <c r="I45" s="221"/>
      <c r="J45" s="221"/>
      <c r="K45" s="221"/>
      <c r="L45" s="221"/>
      <c r="M45" s="245"/>
      <c r="N45" s="175"/>
      <c r="O45" s="176"/>
      <c r="P45" s="176"/>
      <c r="Q45" s="177"/>
      <c r="R45" s="23"/>
      <c r="S45" s="23"/>
      <c r="T45" s="23"/>
      <c r="U45" s="148"/>
      <c r="V45" s="149"/>
      <c r="W45" s="149"/>
      <c r="X45" s="149"/>
      <c r="Y45" s="149"/>
      <c r="Z45" s="149"/>
      <c r="AA45" s="149"/>
      <c r="AB45" s="150"/>
      <c r="AC45" s="148"/>
      <c r="AD45" s="149"/>
      <c r="AE45" s="149"/>
      <c r="AF45" s="149"/>
      <c r="AG45" s="149"/>
      <c r="AH45" s="149"/>
      <c r="AI45" s="149"/>
      <c r="AJ45" s="150"/>
      <c r="AK45" s="55"/>
      <c r="AL45" s="55"/>
      <c r="AM45" s="229"/>
      <c r="AN45" s="230"/>
      <c r="AO45" s="230"/>
      <c r="AP45" s="230"/>
      <c r="AQ45" s="230"/>
      <c r="AR45" s="230"/>
      <c r="AS45" s="230"/>
      <c r="AT45" s="230"/>
      <c r="AU45" s="230"/>
      <c r="AV45" s="230"/>
      <c r="AW45" s="230"/>
      <c r="AX45" s="230"/>
      <c r="AY45" s="230"/>
      <c r="AZ45" s="230"/>
      <c r="BA45" s="230"/>
      <c r="BB45" s="230"/>
      <c r="BC45" s="231"/>
      <c r="BD45" s="58"/>
      <c r="BE45" s="58"/>
      <c r="BF45" s="192"/>
      <c r="BG45" s="193"/>
      <c r="BH45" s="193"/>
      <c r="BI45" s="193"/>
      <c r="BJ45" s="192"/>
      <c r="BK45" s="193"/>
      <c r="BL45" s="193"/>
      <c r="BM45" s="193"/>
      <c r="BN45" s="192"/>
      <c r="BO45" s="193"/>
      <c r="BP45" s="193"/>
      <c r="BQ45" s="195"/>
      <c r="BR45" s="51"/>
      <c r="BS45" s="2"/>
    </row>
    <row r="46" spans="1:71" ht="15.65" customHeight="1" x14ac:dyDescent="0.2">
      <c r="A46" s="2"/>
      <c r="B46" s="2"/>
      <c r="C46" s="48"/>
      <c r="D46" s="221"/>
      <c r="E46" s="221"/>
      <c r="F46" s="221"/>
      <c r="G46" s="221"/>
      <c r="H46" s="221"/>
      <c r="I46" s="221"/>
      <c r="J46" s="221"/>
      <c r="K46" s="221"/>
      <c r="L46" s="221"/>
      <c r="M46" s="245"/>
      <c r="N46" s="178"/>
      <c r="O46" s="179"/>
      <c r="P46" s="179"/>
      <c r="Q46" s="180"/>
      <c r="R46" s="23"/>
      <c r="S46" s="23"/>
      <c r="T46" s="23"/>
      <c r="U46" s="151"/>
      <c r="V46" s="152"/>
      <c r="W46" s="152"/>
      <c r="X46" s="152"/>
      <c r="Y46" s="152"/>
      <c r="Z46" s="152"/>
      <c r="AA46" s="152"/>
      <c r="AB46" s="153"/>
      <c r="AC46" s="151"/>
      <c r="AD46" s="152"/>
      <c r="AE46" s="152"/>
      <c r="AF46" s="152"/>
      <c r="AG46" s="152"/>
      <c r="AH46" s="152"/>
      <c r="AI46" s="152"/>
      <c r="AJ46" s="153"/>
      <c r="AK46" s="55"/>
      <c r="AL46" s="55"/>
      <c r="AM46" s="232"/>
      <c r="AN46" s="233"/>
      <c r="AO46" s="233"/>
      <c r="AP46" s="233"/>
      <c r="AQ46" s="233"/>
      <c r="AR46" s="233"/>
      <c r="AS46" s="233"/>
      <c r="AT46" s="233"/>
      <c r="AU46" s="233"/>
      <c r="AV46" s="233"/>
      <c r="AW46" s="233"/>
      <c r="AX46" s="233"/>
      <c r="AY46" s="233"/>
      <c r="AZ46" s="233"/>
      <c r="BA46" s="233"/>
      <c r="BB46" s="233"/>
      <c r="BC46" s="234"/>
      <c r="BD46" s="58"/>
      <c r="BE46" s="58"/>
      <c r="BF46" s="206"/>
      <c r="BG46" s="207"/>
      <c r="BH46" s="207"/>
      <c r="BI46" s="207"/>
      <c r="BJ46" s="206"/>
      <c r="BK46" s="207"/>
      <c r="BL46" s="207"/>
      <c r="BM46" s="207"/>
      <c r="BN46" s="206"/>
      <c r="BO46" s="207"/>
      <c r="BP46" s="207"/>
      <c r="BQ46" s="208"/>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20</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144" ht="48" customHeight="1" x14ac:dyDescent="0.2">
      <c r="A49" s="2"/>
      <c r="B49" s="2"/>
      <c r="C49" s="48"/>
      <c r="D49" s="221" t="s">
        <v>14</v>
      </c>
      <c r="E49" s="221"/>
      <c r="F49" s="221"/>
      <c r="G49" s="221"/>
      <c r="H49" s="221"/>
      <c r="I49" s="221"/>
      <c r="J49" s="221"/>
      <c r="K49" s="221"/>
      <c r="L49" s="221"/>
      <c r="M49" s="245"/>
      <c r="N49" s="172" t="str">
        <f>IF([3]回答表!F17="水道事業",IF([3]回答表!AD45="●","●",""),"")</f>
        <v>●</v>
      </c>
      <c r="O49" s="173"/>
      <c r="P49" s="173"/>
      <c r="Q49" s="174"/>
      <c r="R49" s="23"/>
      <c r="S49" s="23"/>
      <c r="T49" s="23"/>
      <c r="U49" s="181" t="str">
        <f>IF([3]回答表!F17="水道事業",IF([3]回答表!AD45="●",[3]回答表!B289,""),"")</f>
        <v>　県内市町村と企業団、県の関係部局が参加する「長野県水道事業広域連携推進協議会」を令和２年１０月に設立。持続可能な経営に向けた広域化・広域連携の推進や今後の水道のあり方等について検討を進めることとしている。</v>
      </c>
      <c r="V49" s="182"/>
      <c r="W49" s="182"/>
      <c r="X49" s="182"/>
      <c r="Y49" s="182"/>
      <c r="Z49" s="182"/>
      <c r="AA49" s="182"/>
      <c r="AB49" s="182"/>
      <c r="AC49" s="182"/>
      <c r="AD49" s="182"/>
      <c r="AE49" s="182"/>
      <c r="AF49" s="182"/>
      <c r="AG49" s="182"/>
      <c r="AH49" s="182"/>
      <c r="AI49" s="182"/>
      <c r="AJ49" s="183"/>
      <c r="AK49" s="60"/>
      <c r="AL49" s="60"/>
      <c r="AM49" s="181" t="str">
        <f>IF([3]回答表!F17="水道事業",IF([3]回答表!AD45="●",[3]回答表!B295,""),"")</f>
        <v>　「長野県水道事業広域連携推進協議会」のもと、経営区域に関係する市町村と企業局で設置する「水道事業連携研究会」及び「水道用水供給事業連携研究会」において、水質検査などの業務の共同化を検討するとともに、各地区における将来的な水道事業のあり方を検討していくほか、モデルケースとして県営水道と給水区域が隣接する市営水道との水運用の一体化シミュレーション等を行いながら、将来の水需要を見据え、現行経営区域を超えた水道施設の最適化等の調査・研究を実施。</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3"/>
      <c r="BR49" s="51"/>
      <c r="BS49" s="2"/>
    </row>
    <row r="50" spans="1:144" ht="48" customHeight="1" x14ac:dyDescent="0.2">
      <c r="A50" s="2"/>
      <c r="B50" s="2"/>
      <c r="C50" s="48"/>
      <c r="D50" s="221"/>
      <c r="E50" s="221"/>
      <c r="F50" s="221"/>
      <c r="G50" s="221"/>
      <c r="H50" s="221"/>
      <c r="I50" s="221"/>
      <c r="J50" s="221"/>
      <c r="K50" s="221"/>
      <c r="L50" s="221"/>
      <c r="M50" s="245"/>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60"/>
      <c r="AL50" s="60"/>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6"/>
      <c r="BR50" s="51"/>
      <c r="BS50" s="2"/>
    </row>
    <row r="51" spans="1:144" ht="48" customHeight="1" x14ac:dyDescent="0.2">
      <c r="A51" s="2"/>
      <c r="B51" s="2"/>
      <c r="C51" s="48"/>
      <c r="D51" s="221"/>
      <c r="E51" s="221"/>
      <c r="F51" s="221"/>
      <c r="G51" s="221"/>
      <c r="H51" s="221"/>
      <c r="I51" s="221"/>
      <c r="J51" s="221"/>
      <c r="K51" s="221"/>
      <c r="L51" s="221"/>
      <c r="M51" s="245"/>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60"/>
      <c r="AL51" s="60"/>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2"/>
    </row>
    <row r="52" spans="1:144" ht="48" customHeight="1" x14ac:dyDescent="0.2">
      <c r="A52" s="2"/>
      <c r="B52" s="2"/>
      <c r="C52" s="48"/>
      <c r="D52" s="221"/>
      <c r="E52" s="221"/>
      <c r="F52" s="221"/>
      <c r="G52" s="221"/>
      <c r="H52" s="221"/>
      <c r="I52" s="221"/>
      <c r="J52" s="221"/>
      <c r="K52" s="221"/>
      <c r="L52" s="221"/>
      <c r="M52" s="245"/>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0"/>
      <c r="AL52" s="60"/>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5" customHeight="1" x14ac:dyDescent="0.2">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5" customHeight="1" x14ac:dyDescent="0.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sheetData>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D49:M52"/>
    <mergeCell ref="N49:Q52"/>
    <mergeCell ref="U49:AJ52"/>
    <mergeCell ref="AM49:BQ52"/>
    <mergeCell ref="D43:M46"/>
    <mergeCell ref="N43:Q46"/>
    <mergeCell ref="U44:AB46"/>
    <mergeCell ref="AC44:AJ46"/>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GridLines="0" view="pageBreakPreview" zoomScale="70" zoomScaleNormal="70" zoomScaleSheetLayoutView="70" zoomScalePageLayoutView="40" workbookViewId="0">
      <selection activeCell="AF24" sqref="AF24:AL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80" t="s">
        <v>15</v>
      </c>
      <c r="D8" s="81"/>
      <c r="E8" s="81"/>
      <c r="F8" s="81"/>
      <c r="G8" s="81"/>
      <c r="H8" s="81"/>
      <c r="I8" s="81"/>
      <c r="J8" s="81"/>
      <c r="K8" s="81"/>
      <c r="L8" s="81"/>
      <c r="M8" s="81"/>
      <c r="N8" s="81"/>
      <c r="O8" s="81"/>
      <c r="P8" s="81"/>
      <c r="Q8" s="81"/>
      <c r="R8" s="81"/>
      <c r="S8" s="81"/>
      <c r="T8" s="81"/>
      <c r="U8" s="82" t="s">
        <v>22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23</v>
      </c>
      <c r="BH8" s="93"/>
      <c r="BI8" s="93"/>
      <c r="BJ8" s="93"/>
      <c r="BK8" s="93"/>
      <c r="BL8" s="93"/>
      <c r="BM8" s="93"/>
      <c r="BN8" s="93"/>
      <c r="BO8" s="93"/>
      <c r="BP8" s="93"/>
      <c r="BQ8" s="93"/>
      <c r="BR8" s="6"/>
      <c r="BS8" s="4"/>
    </row>
    <row r="9" spans="1:71" ht="12.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2.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2.65" customHeight="1" x14ac:dyDescent="0.2">
      <c r="A11" s="2"/>
      <c r="B11" s="2"/>
      <c r="C11" s="94" t="s">
        <v>56</v>
      </c>
      <c r="D11" s="81"/>
      <c r="E11" s="81"/>
      <c r="F11" s="81"/>
      <c r="G11" s="81"/>
      <c r="H11" s="81"/>
      <c r="I11" s="81"/>
      <c r="J11" s="81"/>
      <c r="K11" s="81"/>
      <c r="L11" s="81"/>
      <c r="M11" s="81"/>
      <c r="N11" s="81"/>
      <c r="O11" s="81"/>
      <c r="P11" s="81"/>
      <c r="Q11" s="81"/>
      <c r="R11" s="81"/>
      <c r="S11" s="81"/>
      <c r="T11" s="81"/>
      <c r="U11" s="95" t="s">
        <v>57</v>
      </c>
      <c r="V11" s="96"/>
      <c r="W11" s="96"/>
      <c r="X11" s="96"/>
      <c r="Y11" s="96"/>
      <c r="Z11" s="96"/>
      <c r="AA11" s="96"/>
      <c r="AB11" s="96"/>
      <c r="AC11" s="96"/>
      <c r="AD11" s="96"/>
      <c r="AE11" s="96"/>
      <c r="AF11" s="83"/>
      <c r="AG11" s="83"/>
      <c r="AH11" s="83"/>
      <c r="AI11" s="83"/>
      <c r="AJ11" s="83"/>
      <c r="AK11" s="83"/>
      <c r="AL11" s="83"/>
      <c r="AM11" s="83"/>
      <c r="AN11" s="84"/>
      <c r="AO11" s="101" t="s">
        <v>59</v>
      </c>
      <c r="AP11" s="83"/>
      <c r="AQ11" s="83"/>
      <c r="AR11" s="83"/>
      <c r="AS11" s="83"/>
      <c r="AT11" s="83"/>
      <c r="AU11" s="83"/>
      <c r="AV11" s="83"/>
      <c r="AW11" s="83"/>
      <c r="AX11" s="83"/>
      <c r="AY11" s="83"/>
      <c r="AZ11" s="83"/>
      <c r="BA11" s="83"/>
      <c r="BB11" s="83"/>
      <c r="BC11" s="83"/>
      <c r="BD11" s="83"/>
      <c r="BE11" s="83"/>
      <c r="BF11" s="84"/>
      <c r="BG11" s="94" t="s">
        <v>59</v>
      </c>
      <c r="BH11" s="102"/>
      <c r="BI11" s="102"/>
      <c r="BJ11" s="102"/>
      <c r="BK11" s="102"/>
      <c r="BL11" s="102"/>
      <c r="BM11" s="102"/>
      <c r="BN11" s="102"/>
      <c r="BO11" s="102"/>
      <c r="BP11" s="102"/>
      <c r="BQ11" s="102"/>
      <c r="BR11" s="7"/>
    </row>
    <row r="12" spans="1:71" ht="12.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2.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2.65" customHeight="1" x14ac:dyDescent="0.2">
      <c r="C18" s="19"/>
      <c r="D18" s="118" t="s">
        <v>24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4"/>
      <c r="BL18" s="65"/>
      <c r="BS18" s="18"/>
    </row>
    <row r="19" spans="1:144" ht="12.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4"/>
      <c r="BL19" s="65"/>
      <c r="BS19" s="18"/>
    </row>
    <row r="20" spans="1:144" ht="12.65" customHeight="1" x14ac:dyDescent="0.2">
      <c r="A20" s="2"/>
      <c r="B20" s="2"/>
      <c r="C20" s="19"/>
      <c r="D20" s="124" t="s">
        <v>2</v>
      </c>
      <c r="E20" s="125"/>
      <c r="F20" s="125"/>
      <c r="G20" s="125"/>
      <c r="H20" s="125"/>
      <c r="I20" s="125"/>
      <c r="J20" s="126"/>
      <c r="K20" s="124" t="s">
        <v>3</v>
      </c>
      <c r="L20" s="125"/>
      <c r="M20" s="125"/>
      <c r="N20" s="125"/>
      <c r="O20" s="125"/>
      <c r="P20" s="125"/>
      <c r="Q20" s="126"/>
      <c r="R20" s="124" t="s">
        <v>16</v>
      </c>
      <c r="S20" s="125"/>
      <c r="T20" s="125"/>
      <c r="U20" s="125"/>
      <c r="V20" s="125"/>
      <c r="W20" s="125"/>
      <c r="X20" s="126"/>
      <c r="Y20" s="133" t="s">
        <v>17</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5"/>
      <c r="BS20" s="36"/>
    </row>
    <row r="21" spans="1:144" ht="12.65"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5"/>
      <c r="BS21" s="36"/>
    </row>
    <row r="22" spans="1:144" ht="12.65"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5"/>
      <c r="BS22" s="36"/>
    </row>
    <row r="23" spans="1:144" ht="12.6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18</v>
      </c>
      <c r="AN23" s="116"/>
      <c r="AO23" s="116"/>
      <c r="AP23" s="116"/>
      <c r="AQ23" s="116"/>
      <c r="AR23" s="116"/>
      <c r="AS23" s="117"/>
      <c r="AT23" s="115" t="s">
        <v>19</v>
      </c>
      <c r="AU23" s="116"/>
      <c r="AV23" s="116"/>
      <c r="AW23" s="116"/>
      <c r="AX23" s="116"/>
      <c r="AY23" s="116"/>
      <c r="AZ23" s="117"/>
      <c r="BA23" s="37"/>
      <c r="BB23" s="111"/>
      <c r="BC23" s="112"/>
      <c r="BD23" s="112"/>
      <c r="BE23" s="112"/>
      <c r="BF23" s="112"/>
      <c r="BG23" s="112"/>
      <c r="BH23" s="112"/>
      <c r="BI23" s="112"/>
      <c r="BJ23" s="113"/>
      <c r="BK23" s="114"/>
      <c r="BL23" s="65"/>
      <c r="BS23" s="36"/>
    </row>
    <row r="24" spans="1:144" ht="12.65" customHeight="1" x14ac:dyDescent="0.2">
      <c r="A24" s="2"/>
      <c r="B24" s="2"/>
      <c r="C24" s="19"/>
      <c r="D24" s="148" t="str">
        <f>IF([9]回答表!R43="●","●","")</f>
        <v/>
      </c>
      <c r="E24" s="149"/>
      <c r="F24" s="149"/>
      <c r="G24" s="149"/>
      <c r="H24" s="149"/>
      <c r="I24" s="149"/>
      <c r="J24" s="150"/>
      <c r="K24" s="148" t="str">
        <f>IF([9]回答表!R44="●","●","")</f>
        <v/>
      </c>
      <c r="L24" s="149"/>
      <c r="M24" s="149"/>
      <c r="N24" s="149"/>
      <c r="O24" s="149"/>
      <c r="P24" s="149"/>
      <c r="Q24" s="150"/>
      <c r="R24" s="148" t="str">
        <f>IF([9]回答表!R45="●","●","")</f>
        <v/>
      </c>
      <c r="S24" s="149"/>
      <c r="T24" s="149"/>
      <c r="U24" s="149"/>
      <c r="V24" s="149"/>
      <c r="W24" s="149"/>
      <c r="X24" s="150"/>
      <c r="Y24" s="148" t="str">
        <f>IF([9]回答表!R46="●","●","")</f>
        <v/>
      </c>
      <c r="Z24" s="149"/>
      <c r="AA24" s="149"/>
      <c r="AB24" s="149"/>
      <c r="AC24" s="149"/>
      <c r="AD24" s="149"/>
      <c r="AE24" s="150"/>
      <c r="AF24" s="148" t="str">
        <f>IF([9]回答表!R47="●","●","")</f>
        <v/>
      </c>
      <c r="AG24" s="149"/>
      <c r="AH24" s="149"/>
      <c r="AI24" s="149"/>
      <c r="AJ24" s="149"/>
      <c r="AK24" s="149"/>
      <c r="AL24" s="150"/>
      <c r="AM24" s="148" t="str">
        <f>IF([9]回答表!R48="●","●","")</f>
        <v/>
      </c>
      <c r="AN24" s="149"/>
      <c r="AO24" s="149"/>
      <c r="AP24" s="149"/>
      <c r="AQ24" s="149"/>
      <c r="AR24" s="149"/>
      <c r="AS24" s="150"/>
      <c r="AT24" s="148" t="str">
        <f>IF([9]回答表!R49="●","●","")</f>
        <v/>
      </c>
      <c r="AU24" s="149"/>
      <c r="AV24" s="149"/>
      <c r="AW24" s="149"/>
      <c r="AX24" s="149"/>
      <c r="AY24" s="149"/>
      <c r="AZ24" s="150"/>
      <c r="BA24" s="37"/>
      <c r="BB24" s="154" t="str">
        <f>IF([9]回答表!R50="●","●","")</f>
        <v>●</v>
      </c>
      <c r="BC24" s="155"/>
      <c r="BD24" s="155"/>
      <c r="BE24" s="155"/>
      <c r="BF24" s="155"/>
      <c r="BG24" s="155"/>
      <c r="BH24" s="155"/>
      <c r="BI24" s="155"/>
      <c r="BJ24" s="105"/>
      <c r="BK24" s="106"/>
      <c r="BL24" s="65"/>
      <c r="BS24" s="36"/>
    </row>
    <row r="25" spans="1:144" ht="12.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9"/>
      <c r="BK25" s="110"/>
      <c r="BL25" s="65"/>
      <c r="BS25" s="36"/>
    </row>
    <row r="26" spans="1:144" ht="12.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3"/>
      <c r="BK26" s="114"/>
      <c r="BL26" s="65"/>
      <c r="BS26" s="36"/>
    </row>
    <row r="27" spans="1:144"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12.65" customHeight="1" x14ac:dyDescent="0.2">
      <c r="C31" s="209" t="s">
        <v>26</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12.65" customHeight="1" x14ac:dyDescent="0.2">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8.5" customHeight="1" x14ac:dyDescent="0.2">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2.65" customHeight="1" x14ac:dyDescent="0.2">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24.5" customHeight="1" x14ac:dyDescent="0.2">
      <c r="C35" s="72"/>
      <c r="D35" s="210" t="str">
        <f>IF([9]回答表!R50="●",[9]回答表!B511,"")</f>
        <v>　令和３年３月に改定した「長野県公営企業経営戦略」における電気事業の基本方針として、「脱炭素社会に向け、長野県の豊かな水資源を活かす水力発電により、「再生可能エネルギーの供給拡大」と「エネルギー自立分散型で災害に強い地域づくり」の具現化を図るとともに、電力の安定供給のため、未来に向けて積極的に投資」を行うと定めた。
　この改定経営戦略において、ＦＩＴ制度を可能な限り活用しつつ、新しい発電所の建設や基幹発電所の大規模改修等による出力増強を行うほか、大規模災害時等に水力発電所から地域への電源供給が可能となる「地域連携水力発電マイクログリッド」の構築などに取り組むこととして、投資計画、財政計画の見通しを立てるとともに、最適な組織体制や人員確保に取り組むことで安定経営を目指すこととしている。
 また、企業局の売電のあり方については、県がめざす2050ゼロカーボンに向け、エネルギー自立分散型地域の確立のため、地域内経済循環に資することを視野に入れ、検討していくこととしている。
　なお、ＰＦＩ方式については、発電所の大規模改修事業への導入を検討したが、調査の結果現行の体制（直営）が望ましいとの結論に至ったため導入を見送った経過がある。</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2.65" customHeight="1" x14ac:dyDescent="0.2">
      <c r="C36" s="72"/>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2.65" customHeight="1" x14ac:dyDescent="0.2">
      <c r="C37" s="72"/>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2.65" customHeight="1" x14ac:dyDescent="0.2">
      <c r="C38" s="72"/>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2.65" customHeight="1" x14ac:dyDescent="0.2">
      <c r="C39" s="72"/>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2.65" customHeight="1" x14ac:dyDescent="0.2">
      <c r="C40" s="72"/>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2.65" customHeight="1" x14ac:dyDescent="0.2">
      <c r="C41" s="72"/>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2.65" customHeight="1" x14ac:dyDescent="0.2">
      <c r="C42" s="72"/>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2.65" customHeight="1" x14ac:dyDescent="0.2">
      <c r="C43" s="72"/>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2.65" customHeight="1" x14ac:dyDescent="0.2">
      <c r="C44" s="72"/>
      <c r="D44" s="213"/>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2.65" customHeight="1" x14ac:dyDescent="0.2">
      <c r="C45" s="72"/>
      <c r="D45" s="213"/>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2.65" customHeight="1" x14ac:dyDescent="0.2">
      <c r="C46" s="72"/>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2.65" customHeight="1" x14ac:dyDescent="0.2">
      <c r="C47" s="72"/>
      <c r="D47" s="213"/>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2.65" customHeight="1" x14ac:dyDescent="0.2">
      <c r="C48" s="72"/>
      <c r="D48" s="213"/>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2.65" customHeight="1" x14ac:dyDescent="0.2">
      <c r="C49" s="72"/>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2.65" customHeight="1" x14ac:dyDescent="0.2">
      <c r="C50" s="72"/>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2.65" customHeight="1" x14ac:dyDescent="0.2">
      <c r="C51" s="72"/>
      <c r="D51" s="213"/>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2.65" customHeight="1" x14ac:dyDescent="0.2">
      <c r="C52" s="72"/>
      <c r="D52" s="213"/>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2.65" customHeight="1" x14ac:dyDescent="0.2">
      <c r="B53" s="5"/>
      <c r="C53" s="72"/>
      <c r="D53" s="216"/>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5" customHeight="1" x14ac:dyDescent="0.2">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5" customHeight="1" x14ac:dyDescent="0.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5" customHeight="1" x14ac:dyDescent="0.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5" customHeight="1" x14ac:dyDescent="0.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5" customHeight="1" x14ac:dyDescent="0.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5" customHeight="1" x14ac:dyDescent="0.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5" customHeight="1" x14ac:dyDescent="0.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5" customHeight="1" x14ac:dyDescent="0.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5" customHeight="1" x14ac:dyDescent="0.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5" customHeight="1" x14ac:dyDescent="0.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5" customHeight="1" x14ac:dyDescent="0.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5" customHeight="1" x14ac:dyDescent="0.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5" customHeight="1" x14ac:dyDescent="0.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病院事業</vt:lpstr>
      <vt:lpstr>下水道（公共下水道事業）</vt:lpstr>
      <vt:lpstr>下水道（特定環境保全）</vt:lpstr>
      <vt:lpstr>下水道（農集排）</vt:lpstr>
      <vt:lpstr>下水道（流域下水道）</vt:lpstr>
      <vt:lpstr>水道（上伊那水企）</vt:lpstr>
      <vt:lpstr>水道事業</vt:lpstr>
      <vt:lpstr>電気事業</vt:lpstr>
      <vt:lpstr>'下水道（公共下水道事業）'!Print_Area</vt:lpstr>
      <vt:lpstr>'下水道（特定環境保全）'!Print_Area</vt:lpstr>
      <vt:lpstr>'下水道（農集排）'!Print_Area</vt:lpstr>
      <vt:lpstr>'下水道（流域下水道）'!Print_Area</vt:lpstr>
      <vt:lpstr>'水道（上伊那水企）'!Print_Area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2021-06-29T01:24:00Z</cp:lastPrinted>
  <dcterms:created xsi:type="dcterms:W3CDTF">2016-02-29T11:30:48Z</dcterms:created>
  <dcterms:modified xsi:type="dcterms:W3CDTF">2021-10-12T00:55:39Z</dcterms:modified>
</cp:coreProperties>
</file>