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64331\Desktop\3.1.25 公営企業に係る経営比較分析表（令和元年度決算）の分析等について\"/>
    </mc:Choice>
  </mc:AlternateContent>
  <workbookProtection workbookAlgorithmName="SHA-512" workbookHashValue="LL1/nXZJ7x19pDeBY1NUJtNpjWpceviXgjBjbejFjok5bl9CEBsANKbphZ1EBkblvu4VWVgEy3rstViU3QBqXA==" workbookSaltValue="+5Du22+PS+oBlZCsfom7f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S11" i="5"/>
  <c r="EC10" i="5"/>
  <c r="DR10" i="5"/>
  <c r="DG10" i="5"/>
  <c r="CK10" i="5"/>
  <c r="BZ10" i="5"/>
  <c r="BO10" i="5"/>
  <c r="AS10" i="5"/>
  <c r="AH10" i="5"/>
  <c r="W10" i="5"/>
  <c r="F10" i="5"/>
  <c r="DI10" i="5" s="1"/>
  <c r="E10" i="5"/>
  <c r="DS10" i="5" s="1"/>
  <c r="D10" i="5"/>
  <c r="CV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GZ56" i="4"/>
  <c r="GF56" i="4"/>
  <c r="FL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ER33" i="4"/>
  <c r="HT33" i="4"/>
  <c r="PT33" i="4"/>
  <c r="ER56" i="4"/>
  <c r="HT56" i="4"/>
  <c r="V10" i="5"/>
  <c r="AF10" i="5"/>
  <c r="AJ10" i="5"/>
  <c r="AT10" i="5"/>
  <c r="BD10" i="5"/>
  <c r="BN10" i="5"/>
  <c r="BX10" i="5"/>
  <c r="CB10" i="5"/>
  <c r="CL10" i="5"/>
  <c r="DF10" i="5"/>
  <c r="DP10" i="5"/>
  <c r="DT10" i="5"/>
  <c r="ED10" i="5"/>
  <c r="AG10" i="5"/>
  <c r="AQ10" i="5"/>
  <c r="AU10" i="5"/>
  <c r="BE10" i="5"/>
  <c r="BY10" i="5"/>
  <c r="CI10" i="5"/>
  <c r="CM10" i="5"/>
  <c r="CW10" i="5"/>
  <c r="DQ10" i="5"/>
  <c r="EA10" i="5"/>
  <c r="EE10" i="5"/>
  <c r="X10" i="5"/>
  <c r="AR10" i="5"/>
  <c r="BB10" i="5"/>
  <c r="BF10" i="5"/>
  <c r="BP10" i="5"/>
  <c r="CJ10" i="5"/>
  <c r="CT10" i="5"/>
  <c r="CX10" i="5"/>
  <c r="DH10" i="5"/>
  <c r="EB10" i="5"/>
  <c r="U10" i="5"/>
  <c r="Y10" i="5"/>
  <c r="AI10" i="5"/>
  <c r="BC10" i="5"/>
  <c r="BM10" i="5"/>
  <c r="BQ10" i="5"/>
  <c r="CA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<sst xmlns="http://schemas.openxmlformats.org/spreadsheetml/2006/main" count="262" uniqueCount="107">
  <si>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</si>
  <si>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</si>
  <si>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</si>
  <si>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</si>
  <si>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</si>
  <si>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</si>
  <si>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</si>
  <si>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</si>
  <si>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</si>
  <si>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</si>
  <si>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</si>
  <si>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</si>
  <si>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</si>
  <si>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</si>
  <si>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</si>
  <si>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</si>
  <si>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</si>
  <si>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</si>
  <si>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</si>
  <si>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</si>
  <si>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</si>
  <si>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</si>
  <si>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</si>
  <si>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</si>
  <si>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</si>
  <si>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</si>
  <si>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</si>
  <si>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</si>
  <si>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</si>
  <si>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</si>
  <si>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</si>
  <si>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</si>
  <si>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</si>
  <si>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</si>
  <si>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</si>
  <si>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</si>
  <si>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</si>
  <si>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</si>
  <si>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</si>
  <si>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</si>
  <si>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</si>
  <si>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</si>
  <si>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</si>
  <si>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</si>
  <si>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</si>
  <si>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</si>
  <si>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</si>
  <si>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</si>
  <si>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</si>
  <si>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</si>
  <si>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</si>
  <si>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</si>
  <si>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</si>
  <si>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</si>
  <si>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</si>
  <si>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</si>
  <si>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</si>
  <si>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</si>
  <si>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</si>
  <si>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</si>
  <si>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</si>
  <si>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</si>
  <si>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</si>
  <si>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</si>
  <si>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</si>
  <si>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</si>
  <si>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</si>
  <si>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</si>
  <si>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</si>
  <si>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</si>
  <si>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</si>
  <si>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</si>
  <si>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</si>
  <si>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</si>
  <si>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</si>
  <si>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</si>
  <si>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</si>
  <si>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</si>
  <si>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</si>
  <si>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</si>
  <si>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</si>
  <si>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</si>
  <si>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</si>
  <si>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</si>
  <si>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</si>
  <si>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</si>
  <si>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</si>
  <si>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</si>
  <si>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070009</t>
  </si>
  <si>
    <t>46</t>
  </si>
  <si>
    <t>02</t>
  </si>
  <si>
    <t>0</t>
  </si>
  <si>
    <t>000</t>
  </si>
  <si>
    <t>福島県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</si>
  <si>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</si>
  <si>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</si>
  <si>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</si>
  <si>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</si>
  <si>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</si>
  <si>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</si>
  <si>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</si>
  <si>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</si>
  <si>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</si>
  <si>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</si>
  <si>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①40%台で推移しており、類似団体より法定耐用年数に近い資産は少ない状況にある。
②30%弱で推移しており、類似団体より法定耐用年数を経過した管路は少ない状況にある。
③複数年に渡る期間で更新工事を実施しており、供用開始に至っていないため、管路更新率はH27以降0%となっている。</t>
    <phoneticPr fontId="5"/>
  </si>
  <si>
    <t>①経常収支比率は、類似団体を下回ったまま100%前後で推移しているが、H30以降は100%を割り込んでいる。
②累積欠損金は発生していない。
③流動比率は、類似団体と同様の推移であり、H30以降は類似団体を上回っている。
④減少傾向にある類似団体とは逆に、H28以降増加傾向にあり、R01は500%を超えている。
⑤料金回収率は、類似団体を下回ったまま100%前後で推移してきたが、H28以降は100%を割り込み、右肩下がりとなっている。
⑥給水原価は、類似団体より10円近く低い額で推移している。
⑦施設利用率は、類似団体より15ポイント程度高い水準で横ばいとなっている。
⑧契約率は、類似団体より5ポイント程度低い水準で横ばいとなっている。</t>
    <rPh sb="38" eb="40">
      <t>イコウ</t>
    </rPh>
    <rPh sb="86" eb="88">
      <t>スイイ</t>
    </rPh>
    <rPh sb="95" eb="97">
      <t>イコウ</t>
    </rPh>
    <rPh sb="150" eb="151">
      <t>コ</t>
    </rPh>
    <rPh sb="207" eb="209">
      <t>ミギカタ</t>
    </rPh>
    <rPh sb="209" eb="210">
      <t>サ</t>
    </rPh>
    <phoneticPr fontId="5"/>
  </si>
  <si>
    <t>　企業債残高がH28以降年々増加していることから、企業債償還額もR4以降増加していくことが見込まれ、また、現在は施設・設備の老朽化度合は類似団体より低く推移しているが、今後は老朽化に伴う維持管理費用の増加が見込まれることなどから、契約水量の増や料金の見直しなど、収益を増加させる必要がある。</t>
    <rPh sb="120" eb="121">
      <t>フ</t>
    </rPh>
    <rPh sb="122" eb="124">
      <t>リョウキン</t>
    </rPh>
    <rPh sb="125" eb="127">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</si>
</sst>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44.48</c:v>
                </c:pt>
                <c:pt idx="1">
                  <c:v>44.69</c:v>
                </c:pt>
                <c:pt idx="2">
                  <c:v>45.31</c:v>
                </c:pt>
                <c:pt idx="3">
                  <c:v>44.19</c:v>
                </c:pt>
                <c:pt idx="4">
                  <c:v>45.56</c:v>
                </c:pt>
              </c:numCache>
            </c:numRef>
          </c:val>
          <c:extLst>
            <c:ext xmlns:c16="http://schemas.microsoft.com/office/drawing/2014/chart" uri="{C3380CC4-5D6E-409C-BE32-E72D297353CC}">
              <c16:uniqueId val="{00000000-9631-4AF5-B78C-F773E247D7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9631-4AF5-B78C-F773E247D7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65-4301-94F6-07B9CEF10EB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2565-4301-94F6-07B9CEF10EB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106.84</c:v>
                </c:pt>
                <c:pt idx="1">
                  <c:v>102.2</c:v>
                </c:pt>
                <c:pt idx="2">
                  <c:v>102.07</c:v>
                </c:pt>
                <c:pt idx="3">
                  <c:v>98.98</c:v>
                </c:pt>
                <c:pt idx="4">
                  <c:v>96.77</c:v>
                </c:pt>
              </c:numCache>
            </c:numRef>
          </c:val>
          <c:extLst>
            <c:ext xmlns:c16="http://schemas.microsoft.com/office/drawing/2014/chart" uri="{C3380CC4-5D6E-409C-BE32-E72D297353CC}">
              <c16:uniqueId val="{00000000-CEF2-4E99-8431-331061B258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CEF2-4E99-8431-331061B258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27.74</c:v>
                </c:pt>
                <c:pt idx="1">
                  <c:v>27.74</c:v>
                </c:pt>
                <c:pt idx="2">
                  <c:v>27.91</c:v>
                </c:pt>
                <c:pt idx="3">
                  <c:v>25.32</c:v>
                </c:pt>
                <c:pt idx="4">
                  <c:v>25.32</c:v>
                </c:pt>
              </c:numCache>
            </c:numRef>
          </c:val>
          <c:extLst>
            <c:ext xmlns:c16="http://schemas.microsoft.com/office/drawing/2014/chart" uri="{C3380CC4-5D6E-409C-BE32-E72D297353CC}">
              <c16:uniqueId val="{00000000-5D7B-4390-95DE-B83C454032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5D7B-4390-95DE-B83C454032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56-48CA-90DC-0203AD21B8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1756-48CA-90DC-0203AD21B8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289.33</c:v>
                </c:pt>
                <c:pt idx="1">
                  <c:v>328.55</c:v>
                </c:pt>
                <c:pt idx="2">
                  <c:v>339.32</c:v>
                </c:pt>
                <c:pt idx="3">
                  <c:v>416.38</c:v>
                </c:pt>
                <c:pt idx="4">
                  <c:v>384.4</c:v>
                </c:pt>
              </c:numCache>
            </c:numRef>
          </c:val>
          <c:extLst>
            <c:ext xmlns:c16="http://schemas.microsoft.com/office/drawing/2014/chart" uri="{C3380CC4-5D6E-409C-BE32-E72D297353CC}">
              <c16:uniqueId val="{00000000-C555-433E-8304-55A1B7C799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C555-433E-8304-55A1B7C799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315.52</c:v>
                </c:pt>
                <c:pt idx="1">
                  <c:v>399.57</c:v>
                </c:pt>
                <c:pt idx="2">
                  <c:v>458.28</c:v>
                </c:pt>
                <c:pt idx="3">
                  <c:v>498.27</c:v>
                </c:pt>
                <c:pt idx="4">
                  <c:v>521.38</c:v>
                </c:pt>
              </c:numCache>
            </c:numRef>
          </c:val>
          <c:extLst>
            <c:ext xmlns:c16="http://schemas.microsoft.com/office/drawing/2014/chart" uri="{C3380CC4-5D6E-409C-BE32-E72D297353CC}">
              <c16:uniqueId val="{00000000-47EF-47A2-967A-A86BD02385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47EF-47A2-967A-A86BD02385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101.55</c:v>
                </c:pt>
                <c:pt idx="1">
                  <c:v>96.92</c:v>
                </c:pt>
                <c:pt idx="2">
                  <c:v>95.19</c:v>
                </c:pt>
                <c:pt idx="3">
                  <c:v>93.79</c:v>
                </c:pt>
                <c:pt idx="4">
                  <c:v>90.3</c:v>
                </c:pt>
              </c:numCache>
            </c:numRef>
          </c:val>
          <c:extLst>
            <c:ext xmlns:c16="http://schemas.microsoft.com/office/drawing/2014/chart" uri="{C3380CC4-5D6E-409C-BE32-E72D297353CC}">
              <c16:uniqueId val="{00000000-8C50-483D-B279-0145A51A9C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8C50-483D-B279-0145A51A9C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6.57</c:v>
                </c:pt>
                <c:pt idx="1">
                  <c:v>6.92</c:v>
                </c:pt>
                <c:pt idx="2">
                  <c:v>7.24</c:v>
                </c:pt>
                <c:pt idx="3">
                  <c:v>7.53</c:v>
                </c:pt>
                <c:pt idx="4">
                  <c:v>7.83</c:v>
                </c:pt>
              </c:numCache>
            </c:numRef>
          </c:val>
          <c:extLst>
            <c:ext xmlns:c16="http://schemas.microsoft.com/office/drawing/2014/chart" uri="{C3380CC4-5D6E-409C-BE32-E72D297353CC}">
              <c16:uniqueId val="{00000000-D3F0-4DA8-8EEB-DE3ED10A12D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D3F0-4DA8-8EEB-DE3ED10A12D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75.010000000000005</c:v>
                </c:pt>
                <c:pt idx="1">
                  <c:v>73.39</c:v>
                </c:pt>
                <c:pt idx="2">
                  <c:v>73.48</c:v>
                </c:pt>
                <c:pt idx="3">
                  <c:v>73.739999999999995</c:v>
                </c:pt>
                <c:pt idx="4">
                  <c:v>73.75</c:v>
                </c:pt>
              </c:numCache>
            </c:numRef>
          </c:val>
          <c:extLst>
            <c:ext xmlns:c16="http://schemas.microsoft.com/office/drawing/2014/chart" uri="{C3380CC4-5D6E-409C-BE32-E72D297353CC}">
              <c16:uniqueId val="{00000000-214B-4BBB-B3E5-4E120E609D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214B-4BBB-B3E5-4E120E609D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74.849999999999994</c:v>
                </c:pt>
                <c:pt idx="1">
                  <c:v>73.12</c:v>
                </c:pt>
                <c:pt idx="2">
                  <c:v>73.78</c:v>
                </c:pt>
                <c:pt idx="3">
                  <c:v>73.989999999999995</c:v>
                </c:pt>
                <c:pt idx="4">
                  <c:v>74</c:v>
                </c:pt>
              </c:numCache>
            </c:numRef>
          </c:val>
          <c:extLst>
            <c:ext xmlns:c16="http://schemas.microsoft.com/office/drawing/2014/chart" uri="{C3380CC4-5D6E-409C-BE32-E72D297353CC}">
              <c16:uniqueId val="{00000000-C8BF-4E28-B6F3-3AE1266973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C8BF-4E28-B6F3-3AE1266973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K1" zoomScaleNormal="10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1192700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5</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879654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67</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72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882630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106.84</v>
      </c>
      <c r="Y32" s="129"/>
      <c r="Z32" s="129"/>
      <c r="AA32" s="129"/>
      <c r="AB32" s="129"/>
      <c r="AC32" s="129"/>
      <c r="AD32" s="129"/>
      <c r="AE32" s="129"/>
      <c r="AF32" s="129"/>
      <c r="AG32" s="129"/>
      <c r="AH32" s="129"/>
      <c r="AI32" s="129"/>
      <c r="AJ32" s="129"/>
      <c r="AK32" s="129"/>
      <c r="AL32" s="129"/>
      <c r="AM32" s="129"/>
      <c r="AN32" s="129"/>
      <c r="AO32" s="129"/>
      <c r="AP32" s="129"/>
      <c r="AQ32" s="130"/>
      <c r="AR32" s="128">
        <f>データ!U6</f>
        <v>102.2</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102.07</v>
      </c>
      <c r="BM32" s="129"/>
      <c r="BN32" s="129"/>
      <c r="BO32" s="129"/>
      <c r="BP32" s="129"/>
      <c r="BQ32" s="129"/>
      <c r="BR32" s="129"/>
      <c r="BS32" s="129"/>
      <c r="BT32" s="129"/>
      <c r="BU32" s="129"/>
      <c r="BV32" s="129"/>
      <c r="BW32" s="129"/>
      <c r="BX32" s="129"/>
      <c r="BY32" s="129"/>
      <c r="BZ32" s="129"/>
      <c r="CA32" s="129"/>
      <c r="CB32" s="129"/>
      <c r="CC32" s="129"/>
      <c r="CD32" s="129"/>
      <c r="CE32" s="130"/>
      <c r="CF32" s="128">
        <f>データ!W6</f>
        <v>98.98</v>
      </c>
      <c r="CG32" s="129"/>
      <c r="CH32" s="129"/>
      <c r="CI32" s="129"/>
      <c r="CJ32" s="129"/>
      <c r="CK32" s="129"/>
      <c r="CL32" s="129"/>
      <c r="CM32" s="129"/>
      <c r="CN32" s="129"/>
      <c r="CO32" s="129"/>
      <c r="CP32" s="129"/>
      <c r="CQ32" s="129"/>
      <c r="CR32" s="129"/>
      <c r="CS32" s="129"/>
      <c r="CT32" s="129"/>
      <c r="CU32" s="129"/>
      <c r="CV32" s="129"/>
      <c r="CW32" s="129"/>
      <c r="CX32" s="129"/>
      <c r="CY32" s="130"/>
      <c r="CZ32" s="128">
        <f>データ!X6</f>
        <v>96.77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289.33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328.55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339.32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416.38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384.4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315.52</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399.57</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458.28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498.27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521.38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101.55</v>
      </c>
      <c r="Y55" s="129"/>
      <c r="Z55" s="129"/>
      <c r="AA55" s="129"/>
      <c r="AB55" s="129"/>
      <c r="AC55" s="129"/>
      <c r="AD55" s="129"/>
      <c r="AE55" s="129"/>
      <c r="AF55" s="129"/>
      <c r="AG55" s="129"/>
      <c r="AH55" s="129"/>
      <c r="AI55" s="129"/>
      <c r="AJ55" s="129"/>
      <c r="AK55" s="129"/>
      <c r="AL55" s="129"/>
      <c r="AM55" s="129"/>
      <c r="AN55" s="129"/>
      <c r="AO55" s="129"/>
      <c r="AP55" s="129"/>
      <c r="AQ55" s="130"/>
      <c r="AR55" s="128">
        <f>データ!BM6</f>
        <v>96.92</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95.19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93.79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90.3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6.57</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6.92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7.24</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7.53</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7.83</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75.010000000000005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73.39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73.48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73.739999999999995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73.75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74.849999999999994</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73.12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73.78</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73.989999999999995</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44.48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44.69</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45.31</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44.19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45.56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27.74</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27.74</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27.91</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25.32</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25.32</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37</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3Yi/nh2qWbZCcrJLPoa6flt+6ChogH3QR1ec2nLaAQxikNUJSCm2BvaP6ycr4pdhd1C063+bkE1xX+wqO6/e6A==" saltValue="K5/Gz4snlN/LtbQwPYHt+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106.84</v>
      </c>
      <c r="U6" s="52">
        <f>U7</f>
        <v>102.2</v>
      </c>
      <c r="V6" s="52">
        <f>V7</f>
        <v>102.07</v>
      </c>
      <c r="W6" s="52">
        <f>W7</f>
        <v>98.98</v>
      </c>
      <c r="X6" s="52">
        <f t="shared" si="3"/>
        <v>96.77</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289.33</v>
      </c>
      <c r="AQ6" s="52">
        <f>AQ7</f>
        <v>328.55</v>
      </c>
      <c r="AR6" s="52">
        <f>AR7</f>
        <v>339.32</v>
      </c>
      <c r="AS6" s="52">
        <f>AS7</f>
        <v>416.38</v>
      </c>
      <c r="AT6" s="52">
        <f t="shared" si="3"/>
        <v>384.4</v>
      </c>
      <c r="AU6" s="52">
        <f t="shared" si="3"/>
        <v>312.67</v>
      </c>
      <c r="AV6" s="52">
        <f t="shared" si="3"/>
        <v>345.05</v>
      </c>
      <c r="AW6" s="52">
        <f t="shared" si="3"/>
        <v>379.14</v>
      </c>
      <c r="AX6" s="52">
        <f t="shared" si="3"/>
        <v>394.58</v>
      </c>
      <c r="AY6" s="52">
        <f t="shared" si="3"/>
        <v>368.36</v>
      </c>
      <c r="AZ6" s="50" t="str">
        <f>IF(AZ7="-","【-】","【"&amp;SUBSTITUTE(TEXT(AZ7,"#,##0.00"),"-","△")&amp;"】")</f>
        <v>【420.52】</v>
      </c>
      <c r="BA6" s="52">
        <f t="shared" si="3"/>
        <v>315.52</v>
      </c>
      <c r="BB6" s="52">
        <f>BB7</f>
        <v>399.57</v>
      </c>
      <c r="BC6" s="52">
        <f>BC7</f>
        <v>458.28</v>
      </c>
      <c r="BD6" s="52">
        <f>BD7</f>
        <v>498.27</v>
      </c>
      <c r="BE6" s="52">
        <f t="shared" si="3"/>
        <v>521.38</v>
      </c>
      <c r="BF6" s="52">
        <f t="shared" si="3"/>
        <v>272.8</v>
      </c>
      <c r="BG6" s="52">
        <f t="shared" si="3"/>
        <v>255.89</v>
      </c>
      <c r="BH6" s="52">
        <f t="shared" si="3"/>
        <v>242.57</v>
      </c>
      <c r="BI6" s="52">
        <f t="shared" si="3"/>
        <v>235.79</v>
      </c>
      <c r="BJ6" s="52">
        <f t="shared" si="3"/>
        <v>227.51</v>
      </c>
      <c r="BK6" s="50" t="str">
        <f>IF(BK7="-","【-】","【"&amp;SUBSTITUTE(TEXT(BK7,"#,##0.00"),"-","△")&amp;"】")</f>
        <v>【238.81】</v>
      </c>
      <c r="BL6" s="52">
        <f t="shared" si="3"/>
        <v>101.55</v>
      </c>
      <c r="BM6" s="52">
        <f>BM7</f>
        <v>96.92</v>
      </c>
      <c r="BN6" s="52">
        <f>BN7</f>
        <v>95.19</v>
      </c>
      <c r="BO6" s="52">
        <f>BO7</f>
        <v>93.79</v>
      </c>
      <c r="BP6" s="52">
        <f t="shared" si="3"/>
        <v>90.3</v>
      </c>
      <c r="BQ6" s="52">
        <f t="shared" si="3"/>
        <v>119.5</v>
      </c>
      <c r="BR6" s="52">
        <f t="shared" si="3"/>
        <v>118.99</v>
      </c>
      <c r="BS6" s="52">
        <f t="shared" si="3"/>
        <v>119.17</v>
      </c>
      <c r="BT6" s="52">
        <f t="shared" si="3"/>
        <v>117.72</v>
      </c>
      <c r="BU6" s="52">
        <f t="shared" si="3"/>
        <v>117.69</v>
      </c>
      <c r="BV6" s="50" t="str">
        <f>IF(BV7="-","【-】","【"&amp;SUBSTITUTE(TEXT(BV7,"#,##0.00"),"-","△")&amp;"】")</f>
        <v>【115.00】</v>
      </c>
      <c r="BW6" s="52">
        <f t="shared" si="3"/>
        <v>6.57</v>
      </c>
      <c r="BX6" s="52">
        <f>BX7</f>
        <v>6.92</v>
      </c>
      <c r="BY6" s="52">
        <f>BY7</f>
        <v>7.24</v>
      </c>
      <c r="BZ6" s="52">
        <f>BZ7</f>
        <v>7.53</v>
      </c>
      <c r="CA6" s="52">
        <f t="shared" si="3"/>
        <v>7.83</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75.010000000000005</v>
      </c>
      <c r="CI6" s="52">
        <f>CI7</f>
        <v>73.39</v>
      </c>
      <c r="CJ6" s="52">
        <f>CJ7</f>
        <v>73.48</v>
      </c>
      <c r="CK6" s="52">
        <f>CK7</f>
        <v>73.739999999999995</v>
      </c>
      <c r="CL6" s="52">
        <f t="shared" si="5"/>
        <v>73.75</v>
      </c>
      <c r="CM6" s="52">
        <f t="shared" si="5"/>
        <v>57.52</v>
      </c>
      <c r="CN6" s="52">
        <f t="shared" si="5"/>
        <v>57.55</v>
      </c>
      <c r="CO6" s="52">
        <f t="shared" si="5"/>
        <v>57.69</v>
      </c>
      <c r="CP6" s="52">
        <f t="shared" si="5"/>
        <v>58.56</v>
      </c>
      <c r="CQ6" s="52">
        <f t="shared" si="5"/>
        <v>57.96</v>
      </c>
      <c r="CR6" s="50" t="str">
        <f>IF(CR7="-","【-】","【"&amp;SUBSTITUTE(TEXT(CR7,"#,##0.00"),"-","△")&amp;"】")</f>
        <v>【55.21】</v>
      </c>
      <c r="CS6" s="52">
        <f t="shared" ref="CS6:DB6" si="6">CS7</f>
        <v>74.849999999999994</v>
      </c>
      <c r="CT6" s="52">
        <f>CT7</f>
        <v>73.12</v>
      </c>
      <c r="CU6" s="52">
        <f>CU7</f>
        <v>73.78</v>
      </c>
      <c r="CV6" s="52">
        <f>CV7</f>
        <v>73.989999999999995</v>
      </c>
      <c r="CW6" s="52">
        <f t="shared" si="6"/>
        <v>74</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44.48</v>
      </c>
      <c r="DE6" s="52">
        <f>DE7</f>
        <v>44.69</v>
      </c>
      <c r="DF6" s="52">
        <f>DF7</f>
        <v>45.31</v>
      </c>
      <c r="DG6" s="52">
        <f>DG7</f>
        <v>44.19</v>
      </c>
      <c r="DH6" s="52">
        <f t="shared" si="7"/>
        <v>45.56</v>
      </c>
      <c r="DI6" s="52">
        <f t="shared" si="7"/>
        <v>57.35</v>
      </c>
      <c r="DJ6" s="52">
        <f t="shared" si="7"/>
        <v>57.93</v>
      </c>
      <c r="DK6" s="52">
        <f t="shared" si="7"/>
        <v>58.88</v>
      </c>
      <c r="DL6" s="52">
        <f t="shared" si="7"/>
        <v>59.48</v>
      </c>
      <c r="DM6" s="52">
        <f t="shared" si="7"/>
        <v>60.09</v>
      </c>
      <c r="DN6" s="50" t="str">
        <f>IF(DN7="-","【-】","【"&amp;SUBSTITUTE(TEXT(DN7,"#,##0.00"),"-","△")&amp;"】")</f>
        <v>【59.23】</v>
      </c>
      <c r="DO6" s="52">
        <f t="shared" ref="DO6:DX6" si="8">DO7</f>
        <v>27.74</v>
      </c>
      <c r="DP6" s="52">
        <f>DP7</f>
        <v>27.74</v>
      </c>
      <c r="DQ6" s="52">
        <f>DQ7</f>
        <v>27.91</v>
      </c>
      <c r="DR6" s="52">
        <f>DR7</f>
        <v>25.32</v>
      </c>
      <c r="DS6" s="52">
        <f t="shared" si="8"/>
        <v>25.32</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1192700</v>
      </c>
      <c r="L7" s="54" t="s">
        <v>96</v>
      </c>
      <c r="M7" s="55">
        <v>5</v>
      </c>
      <c r="N7" s="55">
        <v>879654</v>
      </c>
      <c r="O7" s="56" t="s">
        <v>97</v>
      </c>
      <c r="P7" s="56">
        <v>67</v>
      </c>
      <c r="Q7" s="55">
        <v>72</v>
      </c>
      <c r="R7" s="55">
        <v>882630</v>
      </c>
      <c r="S7" s="54" t="s">
        <v>98</v>
      </c>
      <c r="T7" s="57">
        <v>106.84</v>
      </c>
      <c r="U7" s="57">
        <v>102.2</v>
      </c>
      <c r="V7" s="57">
        <v>102.07</v>
      </c>
      <c r="W7" s="57">
        <v>98.98</v>
      </c>
      <c r="X7" s="57">
        <v>96.77</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289.33</v>
      </c>
      <c r="AQ7" s="57">
        <v>328.55</v>
      </c>
      <c r="AR7" s="57">
        <v>339.32</v>
      </c>
      <c r="AS7" s="57">
        <v>416.38</v>
      </c>
      <c r="AT7" s="57">
        <v>384.4</v>
      </c>
      <c r="AU7" s="57">
        <v>312.67</v>
      </c>
      <c r="AV7" s="57">
        <v>345.05</v>
      </c>
      <c r="AW7" s="57">
        <v>379.14</v>
      </c>
      <c r="AX7" s="57">
        <v>394.58</v>
      </c>
      <c r="AY7" s="57">
        <v>368.36</v>
      </c>
      <c r="AZ7" s="57">
        <v>420.52</v>
      </c>
      <c r="BA7" s="57">
        <v>315.52</v>
      </c>
      <c r="BB7" s="57">
        <v>399.57</v>
      </c>
      <c r="BC7" s="57">
        <v>458.28</v>
      </c>
      <c r="BD7" s="57">
        <v>498.27</v>
      </c>
      <c r="BE7" s="57">
        <v>521.38</v>
      </c>
      <c r="BF7" s="57">
        <v>272.8</v>
      </c>
      <c r="BG7" s="57">
        <v>255.89</v>
      </c>
      <c r="BH7" s="57">
        <v>242.57</v>
      </c>
      <c r="BI7" s="57">
        <v>235.79</v>
      </c>
      <c r="BJ7" s="57">
        <v>227.51</v>
      </c>
      <c r="BK7" s="57">
        <v>238.81</v>
      </c>
      <c r="BL7" s="57">
        <v>101.55</v>
      </c>
      <c r="BM7" s="57">
        <v>96.92</v>
      </c>
      <c r="BN7" s="57">
        <v>95.19</v>
      </c>
      <c r="BO7" s="57">
        <v>93.79</v>
      </c>
      <c r="BP7" s="57">
        <v>90.3</v>
      </c>
      <c r="BQ7" s="57">
        <v>119.5</v>
      </c>
      <c r="BR7" s="57">
        <v>118.99</v>
      </c>
      <c r="BS7" s="57">
        <v>119.17</v>
      </c>
      <c r="BT7" s="57">
        <v>117.72</v>
      </c>
      <c r="BU7" s="57">
        <v>117.69</v>
      </c>
      <c r="BV7" s="57">
        <v>115</v>
      </c>
      <c r="BW7" s="57">
        <v>6.57</v>
      </c>
      <c r="BX7" s="57">
        <v>6.92</v>
      </c>
      <c r="BY7" s="57">
        <v>7.24</v>
      </c>
      <c r="BZ7" s="57">
        <v>7.53</v>
      </c>
      <c r="CA7" s="57">
        <v>7.83</v>
      </c>
      <c r="CB7" s="57">
        <v>16.91</v>
      </c>
      <c r="CC7" s="57">
        <v>16.850000000000001</v>
      </c>
      <c r="CD7" s="57">
        <v>16.8</v>
      </c>
      <c r="CE7" s="57">
        <v>17.03</v>
      </c>
      <c r="CF7" s="57">
        <v>17.07</v>
      </c>
      <c r="CG7" s="57">
        <v>18.600000000000001</v>
      </c>
      <c r="CH7" s="57">
        <v>75.010000000000005</v>
      </c>
      <c r="CI7" s="57">
        <v>73.39</v>
      </c>
      <c r="CJ7" s="57">
        <v>73.48</v>
      </c>
      <c r="CK7" s="57">
        <v>73.739999999999995</v>
      </c>
      <c r="CL7" s="57">
        <v>73.75</v>
      </c>
      <c r="CM7" s="57">
        <v>57.52</v>
      </c>
      <c r="CN7" s="57">
        <v>57.55</v>
      </c>
      <c r="CO7" s="57">
        <v>57.69</v>
      </c>
      <c r="CP7" s="57">
        <v>58.56</v>
      </c>
      <c r="CQ7" s="57">
        <v>57.96</v>
      </c>
      <c r="CR7" s="57">
        <v>55.21</v>
      </c>
      <c r="CS7" s="57">
        <v>74.849999999999994</v>
      </c>
      <c r="CT7" s="57">
        <v>73.12</v>
      </c>
      <c r="CU7" s="57">
        <v>73.78</v>
      </c>
      <c r="CV7" s="57">
        <v>73.989999999999995</v>
      </c>
      <c r="CW7" s="57">
        <v>74</v>
      </c>
      <c r="CX7" s="57">
        <v>79.7</v>
      </c>
      <c r="CY7" s="57">
        <v>79.42</v>
      </c>
      <c r="CZ7" s="57">
        <v>79.2</v>
      </c>
      <c r="DA7" s="57">
        <v>80.5</v>
      </c>
      <c r="DB7" s="57">
        <v>80.540000000000006</v>
      </c>
      <c r="DC7" s="57">
        <v>77.39</v>
      </c>
      <c r="DD7" s="57">
        <v>44.48</v>
      </c>
      <c r="DE7" s="57">
        <v>44.69</v>
      </c>
      <c r="DF7" s="57">
        <v>45.31</v>
      </c>
      <c r="DG7" s="57">
        <v>44.19</v>
      </c>
      <c r="DH7" s="57">
        <v>45.56</v>
      </c>
      <c r="DI7" s="57">
        <v>57.35</v>
      </c>
      <c r="DJ7" s="57">
        <v>57.93</v>
      </c>
      <c r="DK7" s="57">
        <v>58.88</v>
      </c>
      <c r="DL7" s="57">
        <v>59.48</v>
      </c>
      <c r="DM7" s="57">
        <v>60.09</v>
      </c>
      <c r="DN7" s="57">
        <v>59.23</v>
      </c>
      <c r="DO7" s="57">
        <v>27.74</v>
      </c>
      <c r="DP7" s="57">
        <v>27.74</v>
      </c>
      <c r="DQ7" s="57">
        <v>27.91</v>
      </c>
      <c r="DR7" s="57">
        <v>25.32</v>
      </c>
      <c r="DS7" s="57">
        <v>25.32</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106.84</v>
      </c>
      <c r="V11" s="65">
        <f>IF(U6="-",NA(),U6)</f>
        <v>102.2</v>
      </c>
      <c r="W11" s="65">
        <f>IF(V6="-",NA(),V6)</f>
        <v>102.07</v>
      </c>
      <c r="X11" s="65">
        <f>IF(W6="-",NA(),W6)</f>
        <v>98.98</v>
      </c>
      <c r="Y11" s="65">
        <f>IF(X6="-",NA(),X6)</f>
        <v>96.77</v>
      </c>
      <c r="AE11" s="64" t="s">
        <v>23</v>
      </c>
      <c r="AF11" s="65">
        <f>IF(AE6="-",NA(),AE6)</f>
        <v>0</v>
      </c>
      <c r="AG11" s="65">
        <f>IF(AF6="-",NA(),AF6)</f>
        <v>0</v>
      </c>
      <c r="AH11" s="65">
        <f>IF(AG6="-",NA(),AG6)</f>
        <v>0</v>
      </c>
      <c r="AI11" s="65">
        <f>IF(AH6="-",NA(),AH6)</f>
        <v>0</v>
      </c>
      <c r="AJ11" s="65">
        <f>IF(AI6="-",NA(),AI6)</f>
        <v>0</v>
      </c>
      <c r="AP11" s="64" t="s">
        <v>23</v>
      </c>
      <c r="AQ11" s="65">
        <f>IF(AP6="-",NA(),AP6)</f>
        <v>289.33</v>
      </c>
      <c r="AR11" s="65">
        <f>IF(AQ6="-",NA(),AQ6)</f>
        <v>328.55</v>
      </c>
      <c r="AS11" s="65">
        <f>IF(AR6="-",NA(),AR6)</f>
        <v>339.32</v>
      </c>
      <c r="AT11" s="65">
        <f>IF(AS6="-",NA(),AS6)</f>
        <v>416.38</v>
      </c>
      <c r="AU11" s="65">
        <f>IF(AT6="-",NA(),AT6)</f>
        <v>384.4</v>
      </c>
      <c r="BA11" s="64" t="s">
        <v>23</v>
      </c>
      <c r="BB11" s="65">
        <f>IF(BA6="-",NA(),BA6)</f>
        <v>315.52</v>
      </c>
      <c r="BC11" s="65">
        <f>IF(BB6="-",NA(),BB6)</f>
        <v>399.57</v>
      </c>
      <c r="BD11" s="65">
        <f>IF(BC6="-",NA(),BC6)</f>
        <v>458.28</v>
      </c>
      <c r="BE11" s="65">
        <f>IF(BD6="-",NA(),BD6)</f>
        <v>498.27</v>
      </c>
      <c r="BF11" s="65">
        <f>IF(BE6="-",NA(),BE6)</f>
        <v>521.38</v>
      </c>
      <c r="BL11" s="64" t="s">
        <v>23</v>
      </c>
      <c r="BM11" s="65">
        <f>IF(BL6="-",NA(),BL6)</f>
        <v>101.55</v>
      </c>
      <c r="BN11" s="65">
        <f>IF(BM6="-",NA(),BM6)</f>
        <v>96.92</v>
      </c>
      <c r="BO11" s="65">
        <f>IF(BN6="-",NA(),BN6)</f>
        <v>95.19</v>
      </c>
      <c r="BP11" s="65">
        <f>IF(BO6="-",NA(),BO6)</f>
        <v>93.79</v>
      </c>
      <c r="BQ11" s="65">
        <f>IF(BP6="-",NA(),BP6)</f>
        <v>90.3</v>
      </c>
      <c r="BW11" s="64" t="s">
        <v>23</v>
      </c>
      <c r="BX11" s="65">
        <f>IF(BW6="-",NA(),BW6)</f>
        <v>6.57</v>
      </c>
      <c r="BY11" s="65">
        <f>IF(BX6="-",NA(),BX6)</f>
        <v>6.92</v>
      </c>
      <c r="BZ11" s="65">
        <f>IF(BY6="-",NA(),BY6)</f>
        <v>7.24</v>
      </c>
      <c r="CA11" s="65">
        <f>IF(BZ6="-",NA(),BZ6)</f>
        <v>7.53</v>
      </c>
      <c r="CB11" s="65">
        <f>IF(CA6="-",NA(),CA6)</f>
        <v>7.83</v>
      </c>
      <c r="CH11" s="64" t="s">
        <v>23</v>
      </c>
      <c r="CI11" s="65">
        <f>IF(CH6="-",NA(),CH6)</f>
        <v>75.010000000000005</v>
      </c>
      <c r="CJ11" s="65">
        <f>IF(CI6="-",NA(),CI6)</f>
        <v>73.39</v>
      </c>
      <c r="CK11" s="65">
        <f>IF(CJ6="-",NA(),CJ6)</f>
        <v>73.48</v>
      </c>
      <c r="CL11" s="65">
        <f>IF(CK6="-",NA(),CK6)</f>
        <v>73.739999999999995</v>
      </c>
      <c r="CM11" s="65">
        <f>IF(CL6="-",NA(),CL6)</f>
        <v>73.75</v>
      </c>
      <c r="CS11" s="64" t="s">
        <v>23</v>
      </c>
      <c r="CT11" s="65">
        <f>IF(CS6="-",NA(),CS6)</f>
        <v>74.849999999999994</v>
      </c>
      <c r="CU11" s="65">
        <f>IF(CT6="-",NA(),CT6)</f>
        <v>73.12</v>
      </c>
      <c r="CV11" s="65">
        <f>IF(CU6="-",NA(),CU6)</f>
        <v>73.78</v>
      </c>
      <c r="CW11" s="65">
        <f>IF(CV6="-",NA(),CV6)</f>
        <v>73.989999999999995</v>
      </c>
      <c r="CX11" s="65">
        <f>IF(CW6="-",NA(),CW6)</f>
        <v>74</v>
      </c>
      <c r="DD11" s="64" t="s">
        <v>23</v>
      </c>
      <c r="DE11" s="65">
        <f>IF(DD6="-",NA(),DD6)</f>
        <v>44.48</v>
      </c>
      <c r="DF11" s="65">
        <f>IF(DE6="-",NA(),DE6)</f>
        <v>44.69</v>
      </c>
      <c r="DG11" s="65">
        <f>IF(DF6="-",NA(),DF6)</f>
        <v>45.31</v>
      </c>
      <c r="DH11" s="65">
        <f>IF(DG6="-",NA(),DG6)</f>
        <v>44.19</v>
      </c>
      <c r="DI11" s="65">
        <f>IF(DH6="-",NA(),DH6)</f>
        <v>45.56</v>
      </c>
      <c r="DO11" s="64" t="s">
        <v>23</v>
      </c>
      <c r="DP11" s="65">
        <f>IF(DO6="-",NA(),DO6)</f>
        <v>27.74</v>
      </c>
      <c r="DQ11" s="65">
        <f>IF(DP6="-",NA(),DP6)</f>
        <v>27.74</v>
      </c>
      <c r="DR11" s="65">
        <f>IF(DQ6="-",NA(),DQ6)</f>
        <v>27.91</v>
      </c>
      <c r="DS11" s="65">
        <f>IF(DR6="-",NA(),DR6)</f>
        <v>25.32</v>
      </c>
      <c r="DT11" s="65">
        <f>IF(DS6="-",NA(),DS6)</f>
        <v>25.32</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一</cp:lastModifiedBy>
  <cp:lastPrinted>2021-01-19T07:53:37Z</cp:lastPrinted>
  <dcterms:created xsi:type="dcterms:W3CDTF">2020-12-04T03:41:26Z</dcterms:created>
  <dcterms:modified xsi:type="dcterms:W3CDTF">2021-01-19T07:55:13Z</dcterms:modified>
  <cp:category/>
</cp:coreProperties>
</file>