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1地方公営企業決算統計\20　経営分析\02 作業\【経営比較分析表】2019_150002_46_060\"/>
    </mc:Choice>
  </mc:AlternateContent>
  <workbookProtection workbookAlgorithmName="SHA-512" workbookHashValue="JNbbuugPVPRBcIWeYOygSsBfzl07xCyWnZMpvKV+hhcwCwAQ1C47Ika8RDTxbUUSyjaBXSMrisDIfct/LujpgA==" workbookSaltValue="+r3L27WBHQ0Dq0zNtg9yB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FH80" i="4" s="1"/>
  <c r="EH7" i="5"/>
  <c r="EG7" i="5"/>
  <c r="EF7" i="5"/>
  <c r="EE7" i="5"/>
  <c r="GA79" i="4" s="1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IZ55" i="4" s="1"/>
  <c r="CY7" i="5"/>
  <c r="CX7" i="5"/>
  <c r="CW7" i="5"/>
  <c r="CV7" i="5"/>
  <c r="GR55" i="4" s="1"/>
  <c r="CT7" i="5"/>
  <c r="CS7" i="5"/>
  <c r="CR7" i="5"/>
  <c r="CQ7" i="5"/>
  <c r="DS56" i="4" s="1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IZ33" i="4" s="1"/>
  <c r="BG7" i="5"/>
  <c r="BF7" i="5"/>
  <c r="BE7" i="5"/>
  <c r="BD7" i="5"/>
  <c r="GR33" i="4" s="1"/>
  <c r="BB7" i="5"/>
  <c r="BA7" i="5"/>
  <c r="AZ7" i="5"/>
  <c r="AY7" i="5"/>
  <c r="DS34" i="4" s="1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MH80" i="4"/>
  <c r="LO80" i="4"/>
  <c r="KV80" i="4"/>
  <c r="KC80" i="4"/>
  <c r="JJ80" i="4"/>
  <c r="HM80" i="4"/>
  <c r="GT80" i="4"/>
  <c r="GA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D56" i="4"/>
  <c r="BX56" i="4"/>
  <c r="BI56" i="4"/>
  <c r="AT56" i="4"/>
  <c r="AE56" i="4"/>
  <c r="P56" i="4"/>
  <c r="MN55" i="4"/>
  <c r="LY55" i="4"/>
  <c r="LJ55" i="4"/>
  <c r="KU55" i="4"/>
  <c r="KF55" i="4"/>
  <c r="IK55" i="4"/>
  <c r="HV55" i="4"/>
  <c r="HG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D34" i="4"/>
  <c r="BX34" i="4"/>
  <c r="BI34" i="4"/>
  <c r="AT34" i="4"/>
  <c r="AE34" i="4"/>
  <c r="P34" i="4"/>
  <c r="MN33" i="4"/>
  <c r="LY33" i="4"/>
  <c r="LJ33" i="4"/>
  <c r="KU33" i="4"/>
  <c r="KF33" i="4"/>
  <c r="IK33" i="4"/>
  <c r="HV33" i="4"/>
  <c r="HG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EG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N32" i="4"/>
  <c r="FL54" i="4"/>
  <c r="FL32" i="4"/>
  <c r="MH78" i="4"/>
  <c r="IZ54" i="4"/>
  <c r="IZ32" i="4"/>
  <c r="HM78" i="4"/>
  <c r="CS78" i="4"/>
  <c r="BX54" i="4"/>
  <c r="BX32" i="4"/>
  <c r="C11" i="5"/>
  <c r="D11" i="5"/>
  <c r="E11" i="5"/>
  <c r="B11" i="5"/>
  <c r="KF54" i="4" l="1"/>
  <c r="KF32" i="4"/>
  <c r="EO78" i="4"/>
  <c r="DD32" i="4"/>
  <c r="P54" i="4"/>
  <c r="P32" i="4"/>
  <c r="JJ78" i="4"/>
  <c r="GR54" i="4"/>
  <c r="GR32" i="4"/>
  <c r="DD54" i="4"/>
  <c r="U78" i="4"/>
  <c r="KC78" i="4"/>
  <c r="HG54" i="4"/>
  <c r="HG32" i="4"/>
  <c r="AE54" i="4"/>
  <c r="KU32" i="4"/>
  <c r="FH78" i="4"/>
  <c r="DS54" i="4"/>
  <c r="DS32" i="4"/>
  <c r="AN78" i="4"/>
  <c r="AE32" i="4"/>
  <c r="KU54" i="4"/>
  <c r="BZ78" i="4"/>
  <c r="BI54" i="4"/>
  <c r="BI32" i="4"/>
  <c r="LO78" i="4"/>
  <c r="EW54" i="4"/>
  <c r="EW32" i="4"/>
  <c r="LY54" i="4"/>
  <c r="LY32" i="4"/>
  <c r="IK54" i="4"/>
  <c r="IK32" i="4"/>
  <c r="GT78" i="4"/>
  <c r="GA78" i="4"/>
  <c r="EH54" i="4"/>
  <c r="EH32" i="4"/>
  <c r="LJ54" i="4"/>
  <c r="LJ32" i="4"/>
  <c r="BG78" i="4"/>
  <c r="AT54" i="4"/>
  <c r="AT32" i="4"/>
  <c r="KV78" i="4"/>
  <c r="HV54" i="4"/>
  <c r="HV32" i="4"/>
</calcChain>
</file>

<file path=xl/sharedStrings.xml><?xml version="1.0" encoding="utf-8"?>
<sst xmlns="http://schemas.openxmlformats.org/spreadsheetml/2006/main" count="320" uniqueCount="181">
  <si>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</si>
  <si>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</si>
  <si>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</si>
  <si>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</si>
  <si>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</si>
  <si>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</si>
  <si>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</si>
  <si>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</si>
  <si>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</si>
  <si>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</si>
  <si>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</si>
  <si>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</si>
  <si>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</si>
  <si>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</si>
  <si>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</si>
  <si>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</si>
  <si>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</si>
  <si>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</si>
  <si>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</si>
  <si>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</si>
  <si>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</si>
  <si>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</si>
  <si>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</si>
  <si>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</si>
  <si>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</si>
  <si>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</si>
  <si>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</si>
  <si>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</si>
  <si>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</si>
  <si>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</si>
  <si>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</si>
  <si>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</si>
  <si>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</si>
  <si>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</si>
  <si>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</si>
  <si>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</si>
  <si>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</si>
  <si>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</si>
  <si>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</si>
  <si>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</si>
  <si>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</si>
  <si>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</si>
  <si>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</si>
  <si>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</si>
  <si>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</si>
  <si>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</si>
  <si>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</si>
  <si>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</si>
  <si>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</si>
  <si>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</si>
  <si>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</si>
  <si>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</si>
  <si>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</si>
  <si>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</si>
  <si>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</si>
  <si>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</si>
  <si>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</si>
  <si>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</si>
  <si>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</si>
  <si>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</si>
  <si>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</si>
  <si>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</si>
  <si>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</si>
  <si>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</si>
  <si>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</si>
  <si>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</si>
  <si>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</si>
  <si>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</si>
  <si>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</si>
  <si>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</si>
  <si>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</si>
  <si>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</si>
  <si>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</si>
  <si>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</si>
  <si>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</si>
  <si>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</si>
  <si>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</si>
  <si>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</si>
  <si>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</si>
  <si>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</si>
  <si>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</si>
  <si>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</si>
  <si>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</si>
  <si>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</si>
  <si>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</si>
  <si>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</si>
  <si>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</si>
  <si>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</si>
  <si>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</si>
  <si>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</si>
  <si>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</si>
  <si>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</si>
  <si>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</si>
  <si>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</si>
  <si>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</si>
  <si>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</si>
  <si>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</si>
  <si>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</si>
  <si>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</si>
  <si>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</si>
  <si>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</si>
  <si>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</si>
  <si>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</si>
  <si>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</si>
  <si>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</si>
  <si>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</si>
  <si>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</si>
  <si>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</si>
  <si>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</si>
  <si>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</si>
  <si>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</si>
  <si>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</si>
  <si>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</si>
  <si>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</si>
  <si>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</si>
  <si>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</si>
  <si>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</si>
  <si>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</si>
  <si>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</si>
  <si>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</si>
  <si>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</si>
  <si>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</si>
  <si>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</si>
  <si>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</si>
  <si>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</si>
  <si>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</si>
  <si>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</si>
  <si>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</si>
  <si>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</si>
  <si>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</si>
  <si>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</si>
  <si>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</si>
  <si>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</si>
  <si>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</si>
  <si>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</si>
  <si>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</si>
  <si>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</si>
  <si>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</si>
  <si>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</si>
  <si>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</si>
  <si>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</si>
  <si>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</si>
  <si>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</si>
  <si>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</si>
  <si>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</si>
  <si>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</si>
  <si>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</si>
  <si>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</si>
  <si>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</si>
  <si>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</si>
  <si>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</si>
  <si>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</si>
  <si>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</si>
  <si>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</si>
  <si>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</si>
  <si>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</si>
  <si>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</si>
  <si>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</si>
  <si>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</si>
  <si>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</si>
  <si>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新発田病院</t>
  </si>
  <si>
    <t>条例全部</t>
  </si>
  <si>
    <t>病院事業</t>
  </si>
  <si>
    <t>一般病院</t>
  </si>
  <si>
    <t>400床以上～500床未満</t>
  </si>
  <si>
    <t>自治体職員</t>
  </si>
  <si>
    <t>直営</t>
  </si>
  <si>
    <t>対象</t>
  </si>
  <si>
    <t>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</si>
  <si>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</si>
  <si>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</si>
  <si>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</si>
  <si>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</si>
  <si>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</si>
  <si>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</si>
  <si>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</si>
  <si>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</si>
  <si>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高度急性期・急性期病床の機能を担い、急性期患者の早期安定に向けて、高度・先進医療を提供する。
　地域医療人材の教育、ハブ機能を整備する。</t>
    <phoneticPr fontId="5"/>
  </si>
  <si>
    <t>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</si>
  <si>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建物については建築後経過年数が短く、老朽化の程度は比較的低い。器械備品については償却が進んできている状況である。
（各指標の類似病院平均との比較等）
①有形固定資産減価償却率：H29以降同水準
②器械備品減価償却率：数値が高い
③１床当たり有形固定資産：数値が高い</t>
    <rPh sb="40" eb="42">
      <t>ショウキャク</t>
    </rPh>
    <rPh sb="43" eb="44">
      <t>スス</t>
    </rPh>
    <rPh sb="50" eb="52">
      <t>ジョウキョウ</t>
    </rPh>
    <rPh sb="91" eb="93">
      <t>イコウ</t>
    </rPh>
    <rPh sb="93" eb="96">
      <t>ドウスイジュン</t>
    </rPh>
    <rPh sb="111" eb="112">
      <t>タカ</t>
    </rPh>
    <phoneticPr fontId="5"/>
  </si>
  <si>
    <t>経常収支比率は概ね100％前後となっているが、精神科を設置していることもあり、医業収支比率はやや低い水準にある。収益単価は、高額薬品使用等を背景に比較的高い水準にある。今後も、可能な限り効率的な運営に努めるものである。
（各指標の類似病院平均との比較等）
①経常収支比率：数値が高い
②医業収支比率：数値が低い
③累積欠損金比率：数値が低い
④病床利用率：数値が高い
⑤入院患者１人１日当たり収益：同水準
⑥外来患者１人１日当たり収益：数値が高い
⑦職員給与費対医業収益比率：数値が高い
⑧材料費対医業収益比率：数値が高い</t>
    <rPh sb="13" eb="15">
      <t>ゼンゴ</t>
    </rPh>
    <rPh sb="199" eb="200">
      <t>ドウ</t>
    </rPh>
    <rPh sb="200" eb="202">
      <t>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</si>
</sst>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89.1</c:v>
                </c:pt>
                <c:pt idx="1">
                  <c:v>84.7</c:v>
                </c:pt>
                <c:pt idx="2">
                  <c:v>85.5</c:v>
                </c:pt>
                <c:pt idx="3">
                  <c:v>85.8</c:v>
                </c:pt>
                <c:pt idx="4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E-4826-9054-703130A6B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75.7</c:v>
                </c:pt>
                <c:pt idx="1">
                  <c:v>76.099999999999994</c:v>
                </c:pt>
                <c:pt idx="2">
                  <c:v>77</c:v>
                </c:pt>
                <c:pt idx="3">
                  <c:v>77.599999999999994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E-4826-9054-703130A6B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16019</c:v>
                </c:pt>
                <c:pt idx="1">
                  <c:v>16794</c:v>
                </c:pt>
                <c:pt idx="2">
                  <c:v>16907</c:v>
                </c:pt>
                <c:pt idx="3">
                  <c:v>17572</c:v>
                </c:pt>
                <c:pt idx="4">
                  <c:v>19492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E-4043-918A-C7346DD04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13969</c:v>
                </c:pt>
                <c:pt idx="1">
                  <c:v>14455</c:v>
                </c:pt>
                <c:pt idx="2">
                  <c:v>15171</c:v>
                </c:pt>
                <c:pt idx="3">
                  <c:v>15887</c:v>
                </c:pt>
                <c:pt idx="4">
                  <c:v>16979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E-4043-918A-C7346DD04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56228</c:v>
                </c:pt>
                <c:pt idx="1">
                  <c:v>57061</c:v>
                </c:pt>
                <c:pt idx="2">
                  <c:v>57950</c:v>
                </c:pt>
                <c:pt idx="3">
                  <c:v>58464</c:v>
                </c:pt>
                <c:pt idx="4">
                  <c:v>60450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3-4F5A-BA73-D978193C8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54464</c:v>
                </c:pt>
                <c:pt idx="1">
                  <c:v>55265</c:v>
                </c:pt>
                <c:pt idx="2">
                  <c:v>56892</c:v>
                </c:pt>
                <c:pt idx="3">
                  <c:v>59108</c:v>
                </c:pt>
                <c:pt idx="4">
                  <c:v>60271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3-4F5A-BA73-D978193C8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7.8</c:v>
                </c:pt>
                <c:pt idx="1">
                  <c:v>6.7</c:v>
                </c:pt>
                <c:pt idx="2">
                  <c:v>6</c:v>
                </c:pt>
                <c:pt idx="3">
                  <c:v>7.9</c:v>
                </c:pt>
                <c:pt idx="4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1-4A23-A277-7EC338EB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38.1</c:v>
                </c:pt>
                <c:pt idx="1">
                  <c:v>42.9</c:v>
                </c:pt>
                <c:pt idx="2">
                  <c:v>40.200000000000003</c:v>
                </c:pt>
                <c:pt idx="3">
                  <c:v>40.4</c:v>
                </c:pt>
                <c:pt idx="4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1-4A23-A277-7EC338EB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89.4</c:v>
                </c:pt>
                <c:pt idx="1">
                  <c:v>87.1</c:v>
                </c:pt>
                <c:pt idx="2">
                  <c:v>88.2</c:v>
                </c:pt>
                <c:pt idx="3">
                  <c:v>86.6</c:v>
                </c:pt>
                <c:pt idx="4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1-4EB9-A573-52471B16F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91.8</c:v>
                </c:pt>
                <c:pt idx="1">
                  <c:v>91.6</c:v>
                </c:pt>
                <c:pt idx="2">
                  <c:v>92.1</c:v>
                </c:pt>
                <c:pt idx="3">
                  <c:v>92.3</c:v>
                </c:pt>
                <c:pt idx="4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1-4EB9-A573-52471B16F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104.7</c:v>
                </c:pt>
                <c:pt idx="1">
                  <c:v>103.4</c:v>
                </c:pt>
                <c:pt idx="2">
                  <c:v>100.7</c:v>
                </c:pt>
                <c:pt idx="3">
                  <c:v>99</c:v>
                </c:pt>
                <c:pt idx="4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E-4B8D-95B7-5D1C44EF4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98.8</c:v>
                </c:pt>
                <c:pt idx="1">
                  <c:v>98.5</c:v>
                </c:pt>
                <c:pt idx="2">
                  <c:v>98.7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E-4B8D-95B7-5D1C44EF4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44.2</c:v>
                </c:pt>
                <c:pt idx="1">
                  <c:v>47.8</c:v>
                </c:pt>
                <c:pt idx="2">
                  <c:v>51.3</c:v>
                </c:pt>
                <c:pt idx="3">
                  <c:v>54</c:v>
                </c:pt>
                <c:pt idx="4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F-424D-83CC-DD4FA55E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52.5</c:v>
                </c:pt>
                <c:pt idx="2">
                  <c:v>52.7</c:v>
                </c:pt>
                <c:pt idx="3">
                  <c:v>53.7</c:v>
                </c:pt>
                <c:pt idx="4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F-424D-83CC-DD4FA55E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65.599999999999994</c:v>
                </c:pt>
                <c:pt idx="1">
                  <c:v>68.099999999999994</c:v>
                </c:pt>
                <c:pt idx="2">
                  <c:v>70.900000000000006</c:v>
                </c:pt>
                <c:pt idx="3">
                  <c:v>73.599999999999994</c:v>
                </c:pt>
                <c:pt idx="4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4-4B89-B13C-F13AF6988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61.7</c:v>
                </c:pt>
                <c:pt idx="1">
                  <c:v>66.099999999999994</c:v>
                </c:pt>
                <c:pt idx="2">
                  <c:v>68.400000000000006</c:v>
                </c:pt>
                <c:pt idx="3">
                  <c:v>69.3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4-4B89-B13C-F13AF6988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52460692</c:v>
                </c:pt>
                <c:pt idx="1">
                  <c:v>52499546</c:v>
                </c:pt>
                <c:pt idx="2">
                  <c:v>52551870</c:v>
                </c:pt>
                <c:pt idx="3">
                  <c:v>53112412</c:v>
                </c:pt>
                <c:pt idx="4">
                  <c:v>53283280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C-4885-8987-9D27870A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43764424</c:v>
                </c:pt>
                <c:pt idx="1">
                  <c:v>44446754</c:v>
                </c:pt>
                <c:pt idx="2">
                  <c:v>45729936</c:v>
                </c:pt>
                <c:pt idx="3">
                  <c:v>47442477</c:v>
                </c:pt>
                <c:pt idx="4">
                  <c:v>48164556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C-4885-8987-9D27870A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30.1</c:v>
                </c:pt>
                <c:pt idx="1">
                  <c:v>30.2</c:v>
                </c:pt>
                <c:pt idx="2">
                  <c:v>30.1</c:v>
                </c:pt>
                <c:pt idx="3">
                  <c:v>30.8</c:v>
                </c:pt>
                <c:pt idx="4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3-41E7-98BB-C80B94751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25.2</c:v>
                </c:pt>
                <c:pt idx="2">
                  <c:v>25.4</c:v>
                </c:pt>
                <c:pt idx="3">
                  <c:v>25.8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3-41E7-98BB-C80B94751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58.3</c:v>
                </c:pt>
                <c:pt idx="2">
                  <c:v>56.7</c:v>
                </c:pt>
                <c:pt idx="3">
                  <c:v>58.8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E-4C7E-A027-6BF367F88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53.2</c:v>
                </c:pt>
                <c:pt idx="1">
                  <c:v>54.1</c:v>
                </c:pt>
                <c:pt idx="2">
                  <c:v>53.8</c:v>
                </c:pt>
                <c:pt idx="3">
                  <c:v>53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E-4C7E-A027-6BF367F88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39" zoomScaleNormal="100" zoomScaleSheetLayoutView="70" workbookViewId="0">
      <selection activeCell="NJ52" sqref="NJ52:NX53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新潟県　新発田病院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400床以上～500床未満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自治体職員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429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24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>
        <f>データ!AB6</f>
        <v>45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478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2236042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40233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429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429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177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104.7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103.4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100.7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99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99.5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89.4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87.1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88.2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86.6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86.6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7.8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6.7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6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7.9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8.1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89.1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84.7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85.5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85.8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83.1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98.8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98.5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98.7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99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91.8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91.6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92.1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92.3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92.4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38.1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42.9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40.200000000000003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40.4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40.1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75.7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76.099999999999994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77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77.599999999999994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77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180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179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>
        <f>データ!BZ7</f>
        <v>56228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データ!CA7</f>
        <v>57061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データ!CB7</f>
        <v>57950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58464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60450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データ!CK7</f>
        <v>16019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データ!CL7</f>
        <v>16794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データ!CM7</f>
        <v>16907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17572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19492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56.7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58.3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56.7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58.8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57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30.1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30.2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30.1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30.8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33.1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データ!CE7</f>
        <v>54464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データ!CF7</f>
        <v>55265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データ!CG7</f>
        <v>56892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59108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60271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データ!CP7</f>
        <v>13969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データ!CQ7</f>
        <v>14455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データ!CR7</f>
        <v>15171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15887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16979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53.2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54.1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53.8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53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53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25.3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25.2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25.4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25.8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26.4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178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H28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H29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H30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R01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H27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H28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H29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H30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R01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H27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H28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H29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H30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R01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4" t="s">
        <v>56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データ!DR7</f>
        <v>44.2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データ!DS7</f>
        <v>47.8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データ!DT7</f>
        <v>51.3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データ!DU7</f>
        <v>54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データ!DV7</f>
        <v>57.6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56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データ!EC7</f>
        <v>65.599999999999994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データ!ED7</f>
        <v>68.099999999999994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データ!EE7</f>
        <v>70.900000000000006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データ!EF7</f>
        <v>73.599999999999994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データ!EG7</f>
        <v>76.7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56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データ!EN7</f>
        <v>52460692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データ!EO7</f>
        <v>52499546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データ!EP7</f>
        <v>52551870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データ!EQ7</f>
        <v>53112412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データ!ER7</f>
        <v>53283280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4" t="s">
        <v>58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データ!DW7</f>
        <v>48.7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データ!DX7</f>
        <v>52.5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データ!DY7</f>
        <v>52.7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データ!DZ7</f>
        <v>53.7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データ!EA7</f>
        <v>56.4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58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データ!EH7</f>
        <v>61.7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データ!EI7</f>
        <v>66.099999999999994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データ!EJ7</f>
        <v>68.400000000000006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データ!EK7</f>
        <v>69.3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データ!EL7</f>
        <v>71.099999999999994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58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データ!ES7</f>
        <v>43764424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データ!ET7</f>
        <v>44446754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データ!EU7</f>
        <v>45729936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データ!EV7</f>
        <v>47442477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データ!EW7</f>
        <v>48164556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qPQaPfFeddA8JW+tYtW4cXE/RuwobXI6TZmCFsog9BXYiCnW4zvD3kMoYvE7QRksDFMEoVjKfGeOSvfdoYtQCw==" saltValue="mbCQSr6kcLqrJd/w32GfWg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93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94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95</v>
      </c>
      <c r="B3" s="49" t="s">
        <v>96</v>
      </c>
      <c r="C3" s="49" t="s">
        <v>97</v>
      </c>
      <c r="D3" s="49" t="s">
        <v>98</v>
      </c>
      <c r="E3" s="49" t="s">
        <v>99</v>
      </c>
      <c r="F3" s="49" t="s">
        <v>100</v>
      </c>
      <c r="G3" s="49" t="s">
        <v>101</v>
      </c>
      <c r="H3" s="50" t="s">
        <v>102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103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104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4" t="s">
        <v>106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60" t="s">
        <v>107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 t="s">
        <v>108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4" t="s">
        <v>109</v>
      </c>
      <c r="BP4" s="165"/>
      <c r="BQ4" s="165"/>
      <c r="BR4" s="165"/>
      <c r="BS4" s="165"/>
      <c r="BT4" s="165"/>
      <c r="BU4" s="165"/>
      <c r="BV4" s="165"/>
      <c r="BW4" s="165"/>
      <c r="BX4" s="165"/>
      <c r="BY4" s="166"/>
      <c r="BZ4" s="159" t="s">
        <v>110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0" t="s">
        <v>111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112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113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4" t="s">
        <v>114</v>
      </c>
      <c r="DS4" s="165"/>
      <c r="DT4" s="165"/>
      <c r="DU4" s="165"/>
      <c r="DV4" s="165"/>
      <c r="DW4" s="165"/>
      <c r="DX4" s="165"/>
      <c r="DY4" s="165"/>
      <c r="DZ4" s="165"/>
      <c r="EA4" s="165"/>
      <c r="EB4" s="166"/>
      <c r="EC4" s="159" t="s">
        <v>115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116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140</v>
      </c>
      <c r="AT5" s="62" t="s">
        <v>141</v>
      </c>
      <c r="AU5" s="62" t="s">
        <v>142</v>
      </c>
      <c r="AV5" s="62" t="s">
        <v>151</v>
      </c>
      <c r="AW5" s="62" t="s">
        <v>152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140</v>
      </c>
      <c r="BE5" s="62" t="s">
        <v>153</v>
      </c>
      <c r="BF5" s="62" t="s">
        <v>142</v>
      </c>
      <c r="BG5" s="62" t="s">
        <v>143</v>
      </c>
      <c r="BH5" s="62" t="s">
        <v>152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154</v>
      </c>
      <c r="BP5" s="62" t="s">
        <v>153</v>
      </c>
      <c r="BQ5" s="62" t="s">
        <v>142</v>
      </c>
      <c r="BR5" s="62" t="s">
        <v>151</v>
      </c>
      <c r="BS5" s="62" t="s">
        <v>144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140</v>
      </c>
      <c r="CA5" s="62" t="s">
        <v>153</v>
      </c>
      <c r="CB5" s="62" t="s">
        <v>142</v>
      </c>
      <c r="CC5" s="62" t="s">
        <v>143</v>
      </c>
      <c r="CD5" s="62" t="s">
        <v>152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140</v>
      </c>
      <c r="CL5" s="62" t="s">
        <v>141</v>
      </c>
      <c r="CM5" s="62" t="s">
        <v>142</v>
      </c>
      <c r="CN5" s="62" t="s">
        <v>151</v>
      </c>
      <c r="CO5" s="62" t="s">
        <v>152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154</v>
      </c>
      <c r="CW5" s="62" t="s">
        <v>153</v>
      </c>
      <c r="CX5" s="62" t="s">
        <v>155</v>
      </c>
      <c r="CY5" s="62" t="s">
        <v>151</v>
      </c>
      <c r="CZ5" s="62" t="s">
        <v>152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140</v>
      </c>
      <c r="DH5" s="62" t="s">
        <v>153</v>
      </c>
      <c r="DI5" s="62" t="s">
        <v>142</v>
      </c>
      <c r="DJ5" s="62" t="s">
        <v>151</v>
      </c>
      <c r="DK5" s="62" t="s">
        <v>144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140</v>
      </c>
      <c r="DS5" s="62" t="s">
        <v>153</v>
      </c>
      <c r="DT5" s="62" t="s">
        <v>142</v>
      </c>
      <c r="DU5" s="62" t="s">
        <v>143</v>
      </c>
      <c r="DV5" s="62" t="s">
        <v>152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140</v>
      </c>
      <c r="ED5" s="62" t="s">
        <v>153</v>
      </c>
      <c r="EE5" s="62" t="s">
        <v>142</v>
      </c>
      <c r="EF5" s="62" t="s">
        <v>151</v>
      </c>
      <c r="EG5" s="62" t="s">
        <v>144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156</v>
      </c>
      <c r="EN5" s="62" t="s">
        <v>140</v>
      </c>
      <c r="EO5" s="62" t="s">
        <v>153</v>
      </c>
      <c r="EP5" s="62" t="s">
        <v>155</v>
      </c>
      <c r="EQ5" s="62" t="s">
        <v>151</v>
      </c>
      <c r="ER5" s="62" t="s">
        <v>152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</row>
    <row r="6" spans="1:154" s="67" customFormat="1" x14ac:dyDescent="0.15">
      <c r="A6" s="48" t="s">
        <v>157</v>
      </c>
      <c r="B6" s="63">
        <f>B8</f>
        <v>2019</v>
      </c>
      <c r="C6" s="63">
        <f t="shared" ref="C6:M6" si="2">C8</f>
        <v>150002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14</v>
      </c>
      <c r="H6" s="161" t="str">
        <f>IF(H8&lt;&gt;I8,H8,"")&amp;IF(I8&lt;&gt;J8,I8,"")&amp;"　"&amp;J8</f>
        <v>新潟県　新発田病院</v>
      </c>
      <c r="I6" s="162"/>
      <c r="J6" s="16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24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感 災 地 輪</v>
      </c>
      <c r="U6" s="64">
        <f>U8</f>
        <v>2236042</v>
      </c>
      <c r="V6" s="64">
        <f>V8</f>
        <v>40233</v>
      </c>
      <c r="W6" s="63" t="str">
        <f>W8</f>
        <v>非該当</v>
      </c>
      <c r="X6" s="63" t="str">
        <f t="shared" si="3"/>
        <v>７：１</v>
      </c>
      <c r="Y6" s="64">
        <f t="shared" si="3"/>
        <v>429</v>
      </c>
      <c r="Z6" s="64" t="str">
        <f t="shared" si="3"/>
        <v>-</v>
      </c>
      <c r="AA6" s="64" t="str">
        <f t="shared" si="3"/>
        <v>-</v>
      </c>
      <c r="AB6" s="64">
        <f t="shared" si="3"/>
        <v>45</v>
      </c>
      <c r="AC6" s="64">
        <f t="shared" si="3"/>
        <v>4</v>
      </c>
      <c r="AD6" s="64">
        <f t="shared" si="3"/>
        <v>478</v>
      </c>
      <c r="AE6" s="64">
        <f t="shared" si="3"/>
        <v>429</v>
      </c>
      <c r="AF6" s="64" t="str">
        <f t="shared" si="3"/>
        <v>-</v>
      </c>
      <c r="AG6" s="64">
        <f t="shared" si="3"/>
        <v>429</v>
      </c>
      <c r="AH6" s="65">
        <f>IF(AH8="-",NA(),AH8)</f>
        <v>104.7</v>
      </c>
      <c r="AI6" s="65">
        <f t="shared" ref="AI6:AQ6" si="4">IF(AI8="-",NA(),AI8)</f>
        <v>103.4</v>
      </c>
      <c r="AJ6" s="65">
        <f t="shared" si="4"/>
        <v>100.7</v>
      </c>
      <c r="AK6" s="65">
        <f t="shared" si="4"/>
        <v>99</v>
      </c>
      <c r="AL6" s="65">
        <f t="shared" si="4"/>
        <v>99.5</v>
      </c>
      <c r="AM6" s="65">
        <f t="shared" si="4"/>
        <v>98.8</v>
      </c>
      <c r="AN6" s="65">
        <f t="shared" si="4"/>
        <v>98.5</v>
      </c>
      <c r="AO6" s="65">
        <f t="shared" si="4"/>
        <v>98.7</v>
      </c>
      <c r="AP6" s="65">
        <f t="shared" si="4"/>
        <v>99</v>
      </c>
      <c r="AQ6" s="65">
        <f t="shared" si="4"/>
        <v>99</v>
      </c>
      <c r="AR6" s="65" t="str">
        <f>IF(AR8="-","【-】","【"&amp;SUBSTITUTE(TEXT(AR8,"#,##0.0"),"-","△")&amp;"】")</f>
        <v>【98.2】</v>
      </c>
      <c r="AS6" s="65">
        <f>IF(AS8="-",NA(),AS8)</f>
        <v>89.4</v>
      </c>
      <c r="AT6" s="65">
        <f t="shared" ref="AT6:BB6" si="5">IF(AT8="-",NA(),AT8)</f>
        <v>87.1</v>
      </c>
      <c r="AU6" s="65">
        <f t="shared" si="5"/>
        <v>88.2</v>
      </c>
      <c r="AV6" s="65">
        <f t="shared" si="5"/>
        <v>86.6</v>
      </c>
      <c r="AW6" s="65">
        <f t="shared" si="5"/>
        <v>86.6</v>
      </c>
      <c r="AX6" s="65">
        <f t="shared" si="5"/>
        <v>91.8</v>
      </c>
      <c r="AY6" s="65">
        <f t="shared" si="5"/>
        <v>91.6</v>
      </c>
      <c r="AZ6" s="65">
        <f t="shared" si="5"/>
        <v>92.1</v>
      </c>
      <c r="BA6" s="65">
        <f t="shared" si="5"/>
        <v>92.3</v>
      </c>
      <c r="BB6" s="65">
        <f t="shared" si="5"/>
        <v>92.4</v>
      </c>
      <c r="BC6" s="65" t="str">
        <f>IF(BC8="-","【-】","【"&amp;SUBSTITUTE(TEXT(BC8,"#,##0.0"),"-","△")&amp;"】")</f>
        <v>【89.5】</v>
      </c>
      <c r="BD6" s="65">
        <f>IF(BD8="-",NA(),BD8)</f>
        <v>7.8</v>
      </c>
      <c r="BE6" s="65">
        <f t="shared" ref="BE6:BM6" si="6">IF(BE8="-",NA(),BE8)</f>
        <v>6.7</v>
      </c>
      <c r="BF6" s="65">
        <f t="shared" si="6"/>
        <v>6</v>
      </c>
      <c r="BG6" s="65">
        <f t="shared" si="6"/>
        <v>7.9</v>
      </c>
      <c r="BH6" s="65">
        <f t="shared" si="6"/>
        <v>8.1</v>
      </c>
      <c r="BI6" s="65">
        <f t="shared" si="6"/>
        <v>38.1</v>
      </c>
      <c r="BJ6" s="65">
        <f t="shared" si="6"/>
        <v>42.9</v>
      </c>
      <c r="BK6" s="65">
        <f t="shared" si="6"/>
        <v>40.200000000000003</v>
      </c>
      <c r="BL6" s="65">
        <f t="shared" si="6"/>
        <v>40.4</v>
      </c>
      <c r="BM6" s="65">
        <f t="shared" si="6"/>
        <v>40.1</v>
      </c>
      <c r="BN6" s="65" t="str">
        <f>IF(BN8="-","【-】","【"&amp;SUBSTITUTE(TEXT(BN8,"#,##0.0"),"-","△")&amp;"】")</f>
        <v>【59.6】</v>
      </c>
      <c r="BO6" s="65">
        <f>IF(BO8="-",NA(),BO8)</f>
        <v>89.1</v>
      </c>
      <c r="BP6" s="65">
        <f t="shared" ref="BP6:BX6" si="7">IF(BP8="-",NA(),BP8)</f>
        <v>84.7</v>
      </c>
      <c r="BQ6" s="65">
        <f t="shared" si="7"/>
        <v>85.5</v>
      </c>
      <c r="BR6" s="65">
        <f t="shared" si="7"/>
        <v>85.8</v>
      </c>
      <c r="BS6" s="65">
        <f t="shared" si="7"/>
        <v>83.1</v>
      </c>
      <c r="BT6" s="65">
        <f t="shared" si="7"/>
        <v>75.7</v>
      </c>
      <c r="BU6" s="65">
        <f t="shared" si="7"/>
        <v>76.099999999999994</v>
      </c>
      <c r="BV6" s="65">
        <f t="shared" si="7"/>
        <v>77</v>
      </c>
      <c r="BW6" s="65">
        <f t="shared" si="7"/>
        <v>77.599999999999994</v>
      </c>
      <c r="BX6" s="65">
        <f t="shared" si="7"/>
        <v>77</v>
      </c>
      <c r="BY6" s="65" t="str">
        <f>IF(BY8="-","【-】","【"&amp;SUBSTITUTE(TEXT(BY8,"#,##0.0"),"-","△")&amp;"】")</f>
        <v>【74.7】</v>
      </c>
      <c r="BZ6" s="66">
        <f>IF(BZ8="-",NA(),BZ8)</f>
        <v>56228</v>
      </c>
      <c r="CA6" s="66">
        <f t="shared" ref="CA6:CI6" si="8">IF(CA8="-",NA(),CA8)</f>
        <v>57061</v>
      </c>
      <c r="CB6" s="66">
        <f t="shared" si="8"/>
        <v>57950</v>
      </c>
      <c r="CC6" s="66">
        <f t="shared" si="8"/>
        <v>58464</v>
      </c>
      <c r="CD6" s="66">
        <f t="shared" si="8"/>
        <v>60450</v>
      </c>
      <c r="CE6" s="66">
        <f t="shared" si="8"/>
        <v>54464</v>
      </c>
      <c r="CF6" s="66">
        <f t="shared" si="8"/>
        <v>55265</v>
      </c>
      <c r="CG6" s="66">
        <f t="shared" si="8"/>
        <v>56892</v>
      </c>
      <c r="CH6" s="66">
        <f t="shared" si="8"/>
        <v>59108</v>
      </c>
      <c r="CI6" s="66">
        <f t="shared" si="8"/>
        <v>60271</v>
      </c>
      <c r="CJ6" s="65" t="str">
        <f>IF(CJ8="-","【-】","【"&amp;SUBSTITUTE(TEXT(CJ8,"#,##0"),"-","△")&amp;"】")</f>
        <v>【53,621】</v>
      </c>
      <c r="CK6" s="66">
        <f>IF(CK8="-",NA(),CK8)</f>
        <v>16019</v>
      </c>
      <c r="CL6" s="66">
        <f t="shared" ref="CL6:CT6" si="9">IF(CL8="-",NA(),CL8)</f>
        <v>16794</v>
      </c>
      <c r="CM6" s="66">
        <f t="shared" si="9"/>
        <v>16907</v>
      </c>
      <c r="CN6" s="66">
        <f t="shared" si="9"/>
        <v>17572</v>
      </c>
      <c r="CO6" s="66">
        <f t="shared" si="9"/>
        <v>19492</v>
      </c>
      <c r="CP6" s="66">
        <f t="shared" si="9"/>
        <v>13969</v>
      </c>
      <c r="CQ6" s="66">
        <f t="shared" si="9"/>
        <v>14455</v>
      </c>
      <c r="CR6" s="66">
        <f t="shared" si="9"/>
        <v>15171</v>
      </c>
      <c r="CS6" s="66">
        <f t="shared" si="9"/>
        <v>15887</v>
      </c>
      <c r="CT6" s="66">
        <f t="shared" si="9"/>
        <v>16979</v>
      </c>
      <c r="CU6" s="65" t="str">
        <f>IF(CU8="-","【-】","【"&amp;SUBSTITUTE(TEXT(CU8,"#,##0"),"-","△")&amp;"】")</f>
        <v>【15,586】</v>
      </c>
      <c r="CV6" s="65">
        <f>IF(CV8="-",NA(),CV8)</f>
        <v>56.7</v>
      </c>
      <c r="CW6" s="65">
        <f t="shared" ref="CW6:DE6" si="10">IF(CW8="-",NA(),CW8)</f>
        <v>58.3</v>
      </c>
      <c r="CX6" s="65">
        <f t="shared" si="10"/>
        <v>56.7</v>
      </c>
      <c r="CY6" s="65">
        <f t="shared" si="10"/>
        <v>58.8</v>
      </c>
      <c r="CZ6" s="65">
        <f t="shared" si="10"/>
        <v>57</v>
      </c>
      <c r="DA6" s="65">
        <f t="shared" si="10"/>
        <v>53.2</v>
      </c>
      <c r="DB6" s="65">
        <f t="shared" si="10"/>
        <v>54.1</v>
      </c>
      <c r="DC6" s="65">
        <f t="shared" si="10"/>
        <v>53.8</v>
      </c>
      <c r="DD6" s="65">
        <f t="shared" si="10"/>
        <v>53</v>
      </c>
      <c r="DE6" s="65">
        <f t="shared" si="10"/>
        <v>53</v>
      </c>
      <c r="DF6" s="65" t="str">
        <f>IF(DF8="-","【-】","【"&amp;SUBSTITUTE(TEXT(DF8,"#,##0.0"),"-","△")&amp;"】")</f>
        <v>【54.6】</v>
      </c>
      <c r="DG6" s="65">
        <f>IF(DG8="-",NA(),DG8)</f>
        <v>30.1</v>
      </c>
      <c r="DH6" s="65">
        <f t="shared" ref="DH6:DP6" si="11">IF(DH8="-",NA(),DH8)</f>
        <v>30.2</v>
      </c>
      <c r="DI6" s="65">
        <f t="shared" si="11"/>
        <v>30.1</v>
      </c>
      <c r="DJ6" s="65">
        <f t="shared" si="11"/>
        <v>30.8</v>
      </c>
      <c r="DK6" s="65">
        <f t="shared" si="11"/>
        <v>33.1</v>
      </c>
      <c r="DL6" s="65">
        <f t="shared" si="11"/>
        <v>25.3</v>
      </c>
      <c r="DM6" s="65">
        <f t="shared" si="11"/>
        <v>25.2</v>
      </c>
      <c r="DN6" s="65">
        <f t="shared" si="11"/>
        <v>25.4</v>
      </c>
      <c r="DO6" s="65">
        <f t="shared" si="11"/>
        <v>25.8</v>
      </c>
      <c r="DP6" s="65">
        <f t="shared" si="11"/>
        <v>26.4</v>
      </c>
      <c r="DQ6" s="65" t="str">
        <f>IF(DQ8="-","【-】","【"&amp;SUBSTITUTE(TEXT(DQ8,"#,##0.0"),"-","△")&amp;"】")</f>
        <v>【25.0】</v>
      </c>
      <c r="DR6" s="65">
        <f>IF(DR8="-",NA(),DR8)</f>
        <v>44.2</v>
      </c>
      <c r="DS6" s="65">
        <f t="shared" ref="DS6:EA6" si="12">IF(DS8="-",NA(),DS8)</f>
        <v>47.8</v>
      </c>
      <c r="DT6" s="65">
        <f t="shared" si="12"/>
        <v>51.3</v>
      </c>
      <c r="DU6" s="65">
        <f t="shared" si="12"/>
        <v>54</v>
      </c>
      <c r="DV6" s="65">
        <f t="shared" si="12"/>
        <v>57.6</v>
      </c>
      <c r="DW6" s="65">
        <f t="shared" si="12"/>
        <v>48.7</v>
      </c>
      <c r="DX6" s="65">
        <f t="shared" si="12"/>
        <v>52.5</v>
      </c>
      <c r="DY6" s="65">
        <f t="shared" si="12"/>
        <v>52.7</v>
      </c>
      <c r="DZ6" s="65">
        <f t="shared" si="12"/>
        <v>53.7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65.599999999999994</v>
      </c>
      <c r="ED6" s="65">
        <f t="shared" ref="ED6:EL6" si="13">IF(ED8="-",NA(),ED8)</f>
        <v>68.099999999999994</v>
      </c>
      <c r="EE6" s="65">
        <f t="shared" si="13"/>
        <v>70.900000000000006</v>
      </c>
      <c r="EF6" s="65">
        <f t="shared" si="13"/>
        <v>73.599999999999994</v>
      </c>
      <c r="EG6" s="65">
        <f t="shared" si="13"/>
        <v>76.7</v>
      </c>
      <c r="EH6" s="65">
        <f t="shared" si="13"/>
        <v>61.7</v>
      </c>
      <c r="EI6" s="65">
        <f t="shared" si="13"/>
        <v>66.099999999999994</v>
      </c>
      <c r="EJ6" s="65">
        <f t="shared" si="13"/>
        <v>68.400000000000006</v>
      </c>
      <c r="EK6" s="65">
        <f t="shared" si="13"/>
        <v>69.3</v>
      </c>
      <c r="EL6" s="65">
        <f t="shared" si="13"/>
        <v>71.099999999999994</v>
      </c>
      <c r="EM6" s="65" t="str">
        <f>IF(EM8="-","【-】","【"&amp;SUBSTITUTE(TEXT(EM8,"#,##0.0"),"-","△")&amp;"】")</f>
        <v>【70.0】</v>
      </c>
      <c r="EN6" s="66">
        <f>IF(EN8="-",NA(),EN8)</f>
        <v>52460692</v>
      </c>
      <c r="EO6" s="66">
        <f t="shared" ref="EO6:EW6" si="14">IF(EO8="-",NA(),EO8)</f>
        <v>52499546</v>
      </c>
      <c r="EP6" s="66">
        <f t="shared" si="14"/>
        <v>52551870</v>
      </c>
      <c r="EQ6" s="66">
        <f t="shared" si="14"/>
        <v>53112412</v>
      </c>
      <c r="ER6" s="66">
        <f t="shared" si="14"/>
        <v>53283280</v>
      </c>
      <c r="ES6" s="66">
        <f t="shared" si="14"/>
        <v>43764424</v>
      </c>
      <c r="ET6" s="66">
        <f t="shared" si="14"/>
        <v>44446754</v>
      </c>
      <c r="EU6" s="66">
        <f t="shared" si="14"/>
        <v>45729936</v>
      </c>
      <c r="EV6" s="66">
        <f t="shared" si="14"/>
        <v>47442477</v>
      </c>
      <c r="EW6" s="66">
        <f t="shared" si="14"/>
        <v>48164556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158</v>
      </c>
      <c r="B7" s="63">
        <f t="shared" ref="B7:AG7" si="15">B8</f>
        <v>2019</v>
      </c>
      <c r="C7" s="63">
        <f t="shared" si="15"/>
        <v>150002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14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 t="str">
        <f>O8</f>
        <v>自治体職員</v>
      </c>
      <c r="P7" s="63" t="str">
        <f>P8</f>
        <v>直営</v>
      </c>
      <c r="Q7" s="64">
        <f t="shared" si="15"/>
        <v>24</v>
      </c>
      <c r="R7" s="63" t="str">
        <f t="shared" si="15"/>
        <v>対象</v>
      </c>
      <c r="S7" s="63" t="str">
        <f t="shared" si="15"/>
        <v>透 I 未 訓 ガ</v>
      </c>
      <c r="T7" s="63" t="str">
        <f t="shared" si="15"/>
        <v>救 臨 が 感 災 地 輪</v>
      </c>
      <c r="U7" s="64">
        <f>U8</f>
        <v>2236042</v>
      </c>
      <c r="V7" s="64">
        <f>V8</f>
        <v>40233</v>
      </c>
      <c r="W7" s="63" t="str">
        <f>W8</f>
        <v>非該当</v>
      </c>
      <c r="X7" s="63" t="str">
        <f t="shared" si="15"/>
        <v>７：１</v>
      </c>
      <c r="Y7" s="64">
        <f t="shared" si="15"/>
        <v>429</v>
      </c>
      <c r="Z7" s="64" t="str">
        <f t="shared" si="15"/>
        <v>-</v>
      </c>
      <c r="AA7" s="64" t="str">
        <f t="shared" si="15"/>
        <v>-</v>
      </c>
      <c r="AB7" s="64">
        <f t="shared" si="15"/>
        <v>45</v>
      </c>
      <c r="AC7" s="64">
        <f t="shared" si="15"/>
        <v>4</v>
      </c>
      <c r="AD7" s="64">
        <f t="shared" si="15"/>
        <v>478</v>
      </c>
      <c r="AE7" s="64">
        <f t="shared" si="15"/>
        <v>429</v>
      </c>
      <c r="AF7" s="64" t="str">
        <f t="shared" si="15"/>
        <v>-</v>
      </c>
      <c r="AG7" s="64">
        <f t="shared" si="15"/>
        <v>429</v>
      </c>
      <c r="AH7" s="65">
        <f>AH8</f>
        <v>104.7</v>
      </c>
      <c r="AI7" s="65">
        <f t="shared" ref="AI7:AQ7" si="16">AI8</f>
        <v>103.4</v>
      </c>
      <c r="AJ7" s="65">
        <f t="shared" si="16"/>
        <v>100.7</v>
      </c>
      <c r="AK7" s="65">
        <f t="shared" si="16"/>
        <v>99</v>
      </c>
      <c r="AL7" s="65">
        <f t="shared" si="16"/>
        <v>99.5</v>
      </c>
      <c r="AM7" s="65">
        <f t="shared" si="16"/>
        <v>98.8</v>
      </c>
      <c r="AN7" s="65">
        <f t="shared" si="16"/>
        <v>98.5</v>
      </c>
      <c r="AO7" s="65">
        <f t="shared" si="16"/>
        <v>98.7</v>
      </c>
      <c r="AP7" s="65">
        <f t="shared" si="16"/>
        <v>99</v>
      </c>
      <c r="AQ7" s="65">
        <f t="shared" si="16"/>
        <v>99</v>
      </c>
      <c r="AR7" s="65"/>
      <c r="AS7" s="65">
        <f>AS8</f>
        <v>89.4</v>
      </c>
      <c r="AT7" s="65">
        <f t="shared" ref="AT7:BB7" si="17">AT8</f>
        <v>87.1</v>
      </c>
      <c r="AU7" s="65">
        <f t="shared" si="17"/>
        <v>88.2</v>
      </c>
      <c r="AV7" s="65">
        <f t="shared" si="17"/>
        <v>86.6</v>
      </c>
      <c r="AW7" s="65">
        <f t="shared" si="17"/>
        <v>86.6</v>
      </c>
      <c r="AX7" s="65">
        <f t="shared" si="17"/>
        <v>91.8</v>
      </c>
      <c r="AY7" s="65">
        <f t="shared" si="17"/>
        <v>91.6</v>
      </c>
      <c r="AZ7" s="65">
        <f t="shared" si="17"/>
        <v>92.1</v>
      </c>
      <c r="BA7" s="65">
        <f t="shared" si="17"/>
        <v>92.3</v>
      </c>
      <c r="BB7" s="65">
        <f t="shared" si="17"/>
        <v>92.4</v>
      </c>
      <c r="BC7" s="65"/>
      <c r="BD7" s="65">
        <f>BD8</f>
        <v>7.8</v>
      </c>
      <c r="BE7" s="65">
        <f t="shared" ref="BE7:BM7" si="18">BE8</f>
        <v>6.7</v>
      </c>
      <c r="BF7" s="65">
        <f t="shared" si="18"/>
        <v>6</v>
      </c>
      <c r="BG7" s="65">
        <f t="shared" si="18"/>
        <v>7.9</v>
      </c>
      <c r="BH7" s="65">
        <f t="shared" si="18"/>
        <v>8.1</v>
      </c>
      <c r="BI7" s="65">
        <f t="shared" si="18"/>
        <v>38.1</v>
      </c>
      <c r="BJ7" s="65">
        <f t="shared" si="18"/>
        <v>42.9</v>
      </c>
      <c r="BK7" s="65">
        <f t="shared" si="18"/>
        <v>40.200000000000003</v>
      </c>
      <c r="BL7" s="65">
        <f t="shared" si="18"/>
        <v>40.4</v>
      </c>
      <c r="BM7" s="65">
        <f t="shared" si="18"/>
        <v>40.1</v>
      </c>
      <c r="BN7" s="65"/>
      <c r="BO7" s="65">
        <f>BO8</f>
        <v>89.1</v>
      </c>
      <c r="BP7" s="65">
        <f t="shared" ref="BP7:BX7" si="19">BP8</f>
        <v>84.7</v>
      </c>
      <c r="BQ7" s="65">
        <f t="shared" si="19"/>
        <v>85.5</v>
      </c>
      <c r="BR7" s="65">
        <f t="shared" si="19"/>
        <v>85.8</v>
      </c>
      <c r="BS7" s="65">
        <f t="shared" si="19"/>
        <v>83.1</v>
      </c>
      <c r="BT7" s="65">
        <f t="shared" si="19"/>
        <v>75.7</v>
      </c>
      <c r="BU7" s="65">
        <f t="shared" si="19"/>
        <v>76.099999999999994</v>
      </c>
      <c r="BV7" s="65">
        <f t="shared" si="19"/>
        <v>77</v>
      </c>
      <c r="BW7" s="65">
        <f t="shared" si="19"/>
        <v>77.599999999999994</v>
      </c>
      <c r="BX7" s="65">
        <f t="shared" si="19"/>
        <v>77</v>
      </c>
      <c r="BY7" s="65"/>
      <c r="BZ7" s="66">
        <f>BZ8</f>
        <v>56228</v>
      </c>
      <c r="CA7" s="66">
        <f t="shared" ref="CA7:CI7" si="20">CA8</f>
        <v>57061</v>
      </c>
      <c r="CB7" s="66">
        <f t="shared" si="20"/>
        <v>57950</v>
      </c>
      <c r="CC7" s="66">
        <f t="shared" si="20"/>
        <v>58464</v>
      </c>
      <c r="CD7" s="66">
        <f t="shared" si="20"/>
        <v>60450</v>
      </c>
      <c r="CE7" s="66">
        <f t="shared" si="20"/>
        <v>54464</v>
      </c>
      <c r="CF7" s="66">
        <f t="shared" si="20"/>
        <v>55265</v>
      </c>
      <c r="CG7" s="66">
        <f t="shared" si="20"/>
        <v>56892</v>
      </c>
      <c r="CH7" s="66">
        <f t="shared" si="20"/>
        <v>59108</v>
      </c>
      <c r="CI7" s="66">
        <f t="shared" si="20"/>
        <v>60271</v>
      </c>
      <c r="CJ7" s="65"/>
      <c r="CK7" s="66">
        <f>CK8</f>
        <v>16019</v>
      </c>
      <c r="CL7" s="66">
        <f t="shared" ref="CL7:CT7" si="21">CL8</f>
        <v>16794</v>
      </c>
      <c r="CM7" s="66">
        <f t="shared" si="21"/>
        <v>16907</v>
      </c>
      <c r="CN7" s="66">
        <f t="shared" si="21"/>
        <v>17572</v>
      </c>
      <c r="CO7" s="66">
        <f t="shared" si="21"/>
        <v>19492</v>
      </c>
      <c r="CP7" s="66">
        <f t="shared" si="21"/>
        <v>13969</v>
      </c>
      <c r="CQ7" s="66">
        <f t="shared" si="21"/>
        <v>14455</v>
      </c>
      <c r="CR7" s="66">
        <f t="shared" si="21"/>
        <v>15171</v>
      </c>
      <c r="CS7" s="66">
        <f t="shared" si="21"/>
        <v>15887</v>
      </c>
      <c r="CT7" s="66">
        <f t="shared" si="21"/>
        <v>16979</v>
      </c>
      <c r="CU7" s="65"/>
      <c r="CV7" s="65">
        <f>CV8</f>
        <v>56.7</v>
      </c>
      <c r="CW7" s="65">
        <f t="shared" ref="CW7:DE7" si="22">CW8</f>
        <v>58.3</v>
      </c>
      <c r="CX7" s="65">
        <f t="shared" si="22"/>
        <v>56.7</v>
      </c>
      <c r="CY7" s="65">
        <f t="shared" si="22"/>
        <v>58.8</v>
      </c>
      <c r="CZ7" s="65">
        <f t="shared" si="22"/>
        <v>57</v>
      </c>
      <c r="DA7" s="65">
        <f t="shared" si="22"/>
        <v>53.2</v>
      </c>
      <c r="DB7" s="65">
        <f t="shared" si="22"/>
        <v>54.1</v>
      </c>
      <c r="DC7" s="65">
        <f t="shared" si="22"/>
        <v>53.8</v>
      </c>
      <c r="DD7" s="65">
        <f t="shared" si="22"/>
        <v>53</v>
      </c>
      <c r="DE7" s="65">
        <f t="shared" si="22"/>
        <v>53</v>
      </c>
      <c r="DF7" s="65"/>
      <c r="DG7" s="65">
        <f>DG8</f>
        <v>30.1</v>
      </c>
      <c r="DH7" s="65">
        <f t="shared" ref="DH7:DP7" si="23">DH8</f>
        <v>30.2</v>
      </c>
      <c r="DI7" s="65">
        <f t="shared" si="23"/>
        <v>30.1</v>
      </c>
      <c r="DJ7" s="65">
        <f t="shared" si="23"/>
        <v>30.8</v>
      </c>
      <c r="DK7" s="65">
        <f t="shared" si="23"/>
        <v>33.1</v>
      </c>
      <c r="DL7" s="65">
        <f t="shared" si="23"/>
        <v>25.3</v>
      </c>
      <c r="DM7" s="65">
        <f t="shared" si="23"/>
        <v>25.2</v>
      </c>
      <c r="DN7" s="65">
        <f t="shared" si="23"/>
        <v>25.4</v>
      </c>
      <c r="DO7" s="65">
        <f t="shared" si="23"/>
        <v>25.8</v>
      </c>
      <c r="DP7" s="65">
        <f t="shared" si="23"/>
        <v>26.4</v>
      </c>
      <c r="DQ7" s="65"/>
      <c r="DR7" s="65">
        <f>DR8</f>
        <v>44.2</v>
      </c>
      <c r="DS7" s="65">
        <f t="shared" ref="DS7:EA7" si="24">DS8</f>
        <v>47.8</v>
      </c>
      <c r="DT7" s="65">
        <f t="shared" si="24"/>
        <v>51.3</v>
      </c>
      <c r="DU7" s="65">
        <f t="shared" si="24"/>
        <v>54</v>
      </c>
      <c r="DV7" s="65">
        <f t="shared" si="24"/>
        <v>57.6</v>
      </c>
      <c r="DW7" s="65">
        <f t="shared" si="24"/>
        <v>48.7</v>
      </c>
      <c r="DX7" s="65">
        <f t="shared" si="24"/>
        <v>52.5</v>
      </c>
      <c r="DY7" s="65">
        <f t="shared" si="24"/>
        <v>52.7</v>
      </c>
      <c r="DZ7" s="65">
        <f t="shared" si="24"/>
        <v>53.7</v>
      </c>
      <c r="EA7" s="65">
        <f t="shared" si="24"/>
        <v>56.4</v>
      </c>
      <c r="EB7" s="65"/>
      <c r="EC7" s="65">
        <f>EC8</f>
        <v>65.599999999999994</v>
      </c>
      <c r="ED7" s="65">
        <f t="shared" ref="ED7:EL7" si="25">ED8</f>
        <v>68.099999999999994</v>
      </c>
      <c r="EE7" s="65">
        <f t="shared" si="25"/>
        <v>70.900000000000006</v>
      </c>
      <c r="EF7" s="65">
        <f t="shared" si="25"/>
        <v>73.599999999999994</v>
      </c>
      <c r="EG7" s="65">
        <f t="shared" si="25"/>
        <v>76.7</v>
      </c>
      <c r="EH7" s="65">
        <f t="shared" si="25"/>
        <v>61.7</v>
      </c>
      <c r="EI7" s="65">
        <f t="shared" si="25"/>
        <v>66.099999999999994</v>
      </c>
      <c r="EJ7" s="65">
        <f t="shared" si="25"/>
        <v>68.400000000000006</v>
      </c>
      <c r="EK7" s="65">
        <f t="shared" si="25"/>
        <v>69.3</v>
      </c>
      <c r="EL7" s="65">
        <f t="shared" si="25"/>
        <v>71.099999999999994</v>
      </c>
      <c r="EM7" s="65"/>
      <c r="EN7" s="66">
        <f>EN8</f>
        <v>52460692</v>
      </c>
      <c r="EO7" s="66">
        <f t="shared" ref="EO7:EW7" si="26">EO8</f>
        <v>52499546</v>
      </c>
      <c r="EP7" s="66">
        <f t="shared" si="26"/>
        <v>52551870</v>
      </c>
      <c r="EQ7" s="66">
        <f t="shared" si="26"/>
        <v>53112412</v>
      </c>
      <c r="ER7" s="66">
        <f t="shared" si="26"/>
        <v>53283280</v>
      </c>
      <c r="ES7" s="66">
        <f t="shared" si="26"/>
        <v>43764424</v>
      </c>
      <c r="ET7" s="66">
        <f t="shared" si="26"/>
        <v>44446754</v>
      </c>
      <c r="EU7" s="66">
        <f t="shared" si="26"/>
        <v>45729936</v>
      </c>
      <c r="EV7" s="66">
        <f t="shared" si="26"/>
        <v>47442477</v>
      </c>
      <c r="EW7" s="66">
        <f t="shared" si="26"/>
        <v>48164556</v>
      </c>
      <c r="EX7" s="66"/>
    </row>
    <row r="8" spans="1:154" s="67" customFormat="1" x14ac:dyDescent="0.15">
      <c r="A8" s="48"/>
      <c r="B8" s="68">
        <v>2019</v>
      </c>
      <c r="C8" s="68">
        <v>150002</v>
      </c>
      <c r="D8" s="68">
        <v>46</v>
      </c>
      <c r="E8" s="68">
        <v>6</v>
      </c>
      <c r="F8" s="68">
        <v>0</v>
      </c>
      <c r="G8" s="68">
        <v>14</v>
      </c>
      <c r="H8" s="68" t="s">
        <v>159</v>
      </c>
      <c r="I8" s="68" t="s">
        <v>159</v>
      </c>
      <c r="J8" s="68" t="s">
        <v>160</v>
      </c>
      <c r="K8" s="68" t="s">
        <v>161</v>
      </c>
      <c r="L8" s="68" t="s">
        <v>162</v>
      </c>
      <c r="M8" s="68" t="s">
        <v>163</v>
      </c>
      <c r="N8" s="68" t="s">
        <v>164</v>
      </c>
      <c r="O8" s="68" t="s">
        <v>165</v>
      </c>
      <c r="P8" s="68" t="s">
        <v>166</v>
      </c>
      <c r="Q8" s="69">
        <v>24</v>
      </c>
      <c r="R8" s="68" t="s">
        <v>167</v>
      </c>
      <c r="S8" s="68" t="s">
        <v>168</v>
      </c>
      <c r="T8" s="68" t="s">
        <v>169</v>
      </c>
      <c r="U8" s="69">
        <v>2236042</v>
      </c>
      <c r="V8" s="69">
        <v>40233</v>
      </c>
      <c r="W8" s="68" t="s">
        <v>170</v>
      </c>
      <c r="X8" s="70" t="s">
        <v>171</v>
      </c>
      <c r="Y8" s="69">
        <v>429</v>
      </c>
      <c r="Z8" s="69" t="s">
        <v>38</v>
      </c>
      <c r="AA8" s="69" t="s">
        <v>38</v>
      </c>
      <c r="AB8" s="69">
        <v>45</v>
      </c>
      <c r="AC8" s="69">
        <v>4</v>
      </c>
      <c r="AD8" s="69">
        <v>478</v>
      </c>
      <c r="AE8" s="69">
        <v>429</v>
      </c>
      <c r="AF8" s="69" t="s">
        <v>38</v>
      </c>
      <c r="AG8" s="69">
        <v>429</v>
      </c>
      <c r="AH8" s="71">
        <v>104.7</v>
      </c>
      <c r="AI8" s="71">
        <v>103.4</v>
      </c>
      <c r="AJ8" s="71">
        <v>100.7</v>
      </c>
      <c r="AK8" s="71">
        <v>99</v>
      </c>
      <c r="AL8" s="71">
        <v>99.5</v>
      </c>
      <c r="AM8" s="71">
        <v>98.8</v>
      </c>
      <c r="AN8" s="71">
        <v>98.5</v>
      </c>
      <c r="AO8" s="71">
        <v>98.7</v>
      </c>
      <c r="AP8" s="71">
        <v>99</v>
      </c>
      <c r="AQ8" s="71">
        <v>99</v>
      </c>
      <c r="AR8" s="71">
        <v>98.2</v>
      </c>
      <c r="AS8" s="71">
        <v>89.4</v>
      </c>
      <c r="AT8" s="71">
        <v>87.1</v>
      </c>
      <c r="AU8" s="71">
        <v>88.2</v>
      </c>
      <c r="AV8" s="71">
        <v>86.6</v>
      </c>
      <c r="AW8" s="71">
        <v>86.6</v>
      </c>
      <c r="AX8" s="71">
        <v>91.8</v>
      </c>
      <c r="AY8" s="71">
        <v>91.6</v>
      </c>
      <c r="AZ8" s="71">
        <v>92.1</v>
      </c>
      <c r="BA8" s="71">
        <v>92.3</v>
      </c>
      <c r="BB8" s="71">
        <v>92.4</v>
      </c>
      <c r="BC8" s="71">
        <v>89.5</v>
      </c>
      <c r="BD8" s="72">
        <v>7.8</v>
      </c>
      <c r="BE8" s="72">
        <v>6.7</v>
      </c>
      <c r="BF8" s="72">
        <v>6</v>
      </c>
      <c r="BG8" s="72">
        <v>7.9</v>
      </c>
      <c r="BH8" s="72">
        <v>8.1</v>
      </c>
      <c r="BI8" s="72">
        <v>38.1</v>
      </c>
      <c r="BJ8" s="72">
        <v>42.9</v>
      </c>
      <c r="BK8" s="72">
        <v>40.200000000000003</v>
      </c>
      <c r="BL8" s="72">
        <v>40.4</v>
      </c>
      <c r="BM8" s="72">
        <v>40.1</v>
      </c>
      <c r="BN8" s="72">
        <v>59.6</v>
      </c>
      <c r="BO8" s="71">
        <v>89.1</v>
      </c>
      <c r="BP8" s="71">
        <v>84.7</v>
      </c>
      <c r="BQ8" s="71">
        <v>85.5</v>
      </c>
      <c r="BR8" s="71">
        <v>85.8</v>
      </c>
      <c r="BS8" s="71">
        <v>83.1</v>
      </c>
      <c r="BT8" s="71">
        <v>75.7</v>
      </c>
      <c r="BU8" s="71">
        <v>76.099999999999994</v>
      </c>
      <c r="BV8" s="71">
        <v>77</v>
      </c>
      <c r="BW8" s="71">
        <v>77.599999999999994</v>
      </c>
      <c r="BX8" s="71">
        <v>77</v>
      </c>
      <c r="BY8" s="71">
        <v>74.7</v>
      </c>
      <c r="BZ8" s="72">
        <v>56228</v>
      </c>
      <c r="CA8" s="72">
        <v>57061</v>
      </c>
      <c r="CB8" s="72">
        <v>57950</v>
      </c>
      <c r="CC8" s="72">
        <v>58464</v>
      </c>
      <c r="CD8" s="72">
        <v>60450</v>
      </c>
      <c r="CE8" s="72">
        <v>54464</v>
      </c>
      <c r="CF8" s="72">
        <v>55265</v>
      </c>
      <c r="CG8" s="72">
        <v>56892</v>
      </c>
      <c r="CH8" s="72">
        <v>59108</v>
      </c>
      <c r="CI8" s="72">
        <v>60271</v>
      </c>
      <c r="CJ8" s="71">
        <v>53621</v>
      </c>
      <c r="CK8" s="72">
        <v>16019</v>
      </c>
      <c r="CL8" s="72">
        <v>16794</v>
      </c>
      <c r="CM8" s="72">
        <v>16907</v>
      </c>
      <c r="CN8" s="72">
        <v>17572</v>
      </c>
      <c r="CO8" s="72">
        <v>19492</v>
      </c>
      <c r="CP8" s="72">
        <v>13969</v>
      </c>
      <c r="CQ8" s="72">
        <v>14455</v>
      </c>
      <c r="CR8" s="72">
        <v>15171</v>
      </c>
      <c r="CS8" s="72">
        <v>15887</v>
      </c>
      <c r="CT8" s="72">
        <v>16979</v>
      </c>
      <c r="CU8" s="71">
        <v>15586</v>
      </c>
      <c r="CV8" s="72">
        <v>56.7</v>
      </c>
      <c r="CW8" s="72">
        <v>58.3</v>
      </c>
      <c r="CX8" s="72">
        <v>56.7</v>
      </c>
      <c r="CY8" s="72">
        <v>58.8</v>
      </c>
      <c r="CZ8" s="72">
        <v>57</v>
      </c>
      <c r="DA8" s="72">
        <v>53.2</v>
      </c>
      <c r="DB8" s="72">
        <v>54.1</v>
      </c>
      <c r="DC8" s="72">
        <v>53.8</v>
      </c>
      <c r="DD8" s="72">
        <v>53</v>
      </c>
      <c r="DE8" s="72">
        <v>53</v>
      </c>
      <c r="DF8" s="72">
        <v>54.6</v>
      </c>
      <c r="DG8" s="72">
        <v>30.1</v>
      </c>
      <c r="DH8" s="72">
        <v>30.2</v>
      </c>
      <c r="DI8" s="72">
        <v>30.1</v>
      </c>
      <c r="DJ8" s="72">
        <v>30.8</v>
      </c>
      <c r="DK8" s="72">
        <v>33.1</v>
      </c>
      <c r="DL8" s="72">
        <v>25.3</v>
      </c>
      <c r="DM8" s="72">
        <v>25.2</v>
      </c>
      <c r="DN8" s="72">
        <v>25.4</v>
      </c>
      <c r="DO8" s="72">
        <v>25.8</v>
      </c>
      <c r="DP8" s="72">
        <v>26.4</v>
      </c>
      <c r="DQ8" s="72">
        <v>25</v>
      </c>
      <c r="DR8" s="71">
        <v>44.2</v>
      </c>
      <c r="DS8" s="71">
        <v>47.8</v>
      </c>
      <c r="DT8" s="71">
        <v>51.3</v>
      </c>
      <c r="DU8" s="71">
        <v>54</v>
      </c>
      <c r="DV8" s="71">
        <v>57.6</v>
      </c>
      <c r="DW8" s="71">
        <v>48.7</v>
      </c>
      <c r="DX8" s="71">
        <v>52.5</v>
      </c>
      <c r="DY8" s="71">
        <v>52.7</v>
      </c>
      <c r="DZ8" s="71">
        <v>53.7</v>
      </c>
      <c r="EA8" s="71">
        <v>56.4</v>
      </c>
      <c r="EB8" s="71">
        <v>53.5</v>
      </c>
      <c r="EC8" s="71">
        <v>65.599999999999994</v>
      </c>
      <c r="ED8" s="71">
        <v>68.099999999999994</v>
      </c>
      <c r="EE8" s="71">
        <v>70.900000000000006</v>
      </c>
      <c r="EF8" s="71">
        <v>73.599999999999994</v>
      </c>
      <c r="EG8" s="71">
        <v>76.7</v>
      </c>
      <c r="EH8" s="71">
        <v>61.7</v>
      </c>
      <c r="EI8" s="71">
        <v>66.099999999999994</v>
      </c>
      <c r="EJ8" s="71">
        <v>68.400000000000006</v>
      </c>
      <c r="EK8" s="71">
        <v>69.3</v>
      </c>
      <c r="EL8" s="71">
        <v>71.099999999999994</v>
      </c>
      <c r="EM8" s="71">
        <v>70</v>
      </c>
      <c r="EN8" s="72">
        <v>52460692</v>
      </c>
      <c r="EO8" s="72">
        <v>52499546</v>
      </c>
      <c r="EP8" s="72">
        <v>52551870</v>
      </c>
      <c r="EQ8" s="72">
        <v>53112412</v>
      </c>
      <c r="ER8" s="72">
        <v>53283280</v>
      </c>
      <c r="ES8" s="72">
        <v>43764424</v>
      </c>
      <c r="ET8" s="72">
        <v>44446754</v>
      </c>
      <c r="EU8" s="72">
        <v>45729936</v>
      </c>
      <c r="EV8" s="72">
        <v>47442477</v>
      </c>
      <c r="EW8" s="72">
        <v>48164556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172</v>
      </c>
      <c r="C10" s="77" t="s">
        <v>173</v>
      </c>
      <c r="D10" s="77" t="s">
        <v>174</v>
      </c>
      <c r="E10" s="77" t="s">
        <v>175</v>
      </c>
      <c r="F10" s="77" t="s">
        <v>176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2021-01-21T05:43:23Z</cp:lastPrinted>
  <dcterms:created xsi:type="dcterms:W3CDTF">2020-12-15T03:52:55Z</dcterms:created>
  <dcterms:modified xsi:type="dcterms:W3CDTF">2021-01-22T02:53:25Z</dcterms:modified>
  <cp:category/>
</cp:coreProperties>
</file>