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1041\Desktop\"/>
    </mc:Choice>
  </mc:AlternateContent>
  <workbookProtection workbookAlgorithmName="SHA-512" workbookHashValue="62fv7VxE0mwuzFWa3//fVM+pYm0X0y3yI9+jWknwOVamvStqT4o5AFFCmFjkU4w0BPJlp+srZnJlYnlo7XlJtw==" workbookSaltValue="B4cLwYpcEms9SqT5ZjTl9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FL54" i="4"/>
  <c r="BX32" i="4"/>
  <c r="HM78" i="4"/>
  <c r="FL32" i="4"/>
  <c r="CS78" i="4"/>
  <c r="BX54" i="4"/>
  <c r="C11" i="5"/>
  <c r="D11" i="5"/>
  <c r="E11" i="5"/>
  <c r="B11" i="5"/>
  <c r="KF54" i="4" l="1"/>
  <c r="KF32" i="4"/>
  <c r="U78" i="4"/>
  <c r="P54" i="4"/>
  <c r="P32" i="4"/>
  <c r="JJ78" i="4"/>
  <c r="GR54" i="4"/>
  <c r="GR32" i="4"/>
  <c r="DD32" i="4"/>
  <c r="EO78" i="4"/>
  <c r="DD54" i="4"/>
  <c r="BZ78" i="4"/>
  <c r="BI54" i="4"/>
  <c r="BI32" i="4"/>
  <c r="LY54" i="4"/>
  <c r="LY32" i="4"/>
  <c r="IK32" i="4"/>
  <c r="GT78" i="4"/>
  <c r="LO78" i="4"/>
  <c r="IK54" i="4"/>
  <c r="EW32" i="4"/>
  <c r="EW54" i="4"/>
  <c r="KC78" i="4"/>
  <c r="HG54" i="4"/>
  <c r="HG32" i="4"/>
  <c r="FH78" i="4"/>
  <c r="DS54" i="4"/>
  <c r="DS32" i="4"/>
  <c r="AE32" i="4"/>
  <c r="KU32" i="4"/>
  <c r="AN78" i="4"/>
  <c r="AE54" i="4"/>
  <c r="KU54" i="4"/>
  <c r="GA78" i="4"/>
  <c r="EH54" i="4"/>
  <c r="EH32" i="4"/>
  <c r="KV78" i="4"/>
  <c r="HV54" i="4"/>
  <c r="BG78" i="4"/>
  <c r="AT54" i="4"/>
  <c r="AT32" i="4"/>
  <c r="LJ54" i="4"/>
  <c r="LJ32" i="4"/>
  <c r="HV32" i="4"/>
</calcChain>
</file>

<file path=xl/sharedStrings.xml><?xml version="1.0" encoding="utf-8"?>
<sst xmlns="http://schemas.openxmlformats.org/spreadsheetml/2006/main" count="321" uniqueCount="180">
  <si>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</si>
  <si>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</si>
  <si>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</si>
  <si>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</si>
  <si>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</si>
  <si>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</si>
  <si>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</si>
  <si>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</si>
  <si>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</si>
  <si>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</si>
  <si>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</si>
  <si>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</si>
  <si>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</si>
  <si>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</si>
  <si>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</si>
  <si>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</si>
  <si>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</si>
  <si>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</si>
  <si>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</si>
  <si>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</si>
  <si>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</si>
  <si>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</si>
  <si>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</si>
  <si>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</si>
  <si>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</si>
  <si>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</si>
  <si>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</si>
  <si>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</si>
  <si>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</si>
  <si>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</si>
  <si>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</si>
  <si>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</si>
  <si>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</si>
  <si>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</si>
  <si>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</si>
  <si>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</si>
  <si>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</si>
  <si>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</si>
  <si>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</si>
  <si>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</si>
  <si>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</si>
  <si>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</si>
  <si>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</si>
  <si>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</si>
  <si>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</si>
  <si>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</si>
  <si>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</si>
  <si>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</si>
  <si>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</si>
  <si>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</si>
  <si>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</si>
  <si>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</si>
  <si>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</si>
  <si>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</si>
  <si>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</si>
  <si>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</si>
  <si>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</si>
  <si>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</si>
  <si>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</si>
  <si>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</si>
  <si>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</si>
  <si>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</si>
  <si>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</si>
  <si>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</si>
  <si>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</si>
  <si>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</si>
  <si>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</si>
  <si>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</si>
  <si>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</si>
  <si>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</si>
  <si>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</si>
  <si>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</si>
  <si>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</si>
  <si>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</si>
  <si>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</si>
  <si>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</si>
  <si>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</si>
  <si>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</si>
  <si>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</si>
  <si>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</si>
  <si>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</si>
  <si>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</si>
  <si>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</si>
  <si>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</si>
  <si>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</si>
  <si>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</si>
  <si>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</si>
  <si>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</si>
  <si>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</si>
  <si>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</si>
  <si>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</si>
  <si>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</si>
  <si>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</si>
  <si>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</si>
  <si>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</si>
  <si>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</si>
  <si>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</si>
  <si>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</si>
  <si>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</si>
  <si>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</si>
  <si>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</si>
  <si>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</si>
  <si>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</si>
  <si>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</si>
  <si>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</si>
  <si>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</si>
  <si>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</si>
  <si>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</si>
  <si>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</si>
  <si>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</si>
  <si>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</si>
  <si>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</si>
  <si>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</si>
  <si>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</si>
  <si>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</si>
  <si>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</si>
  <si>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</si>
  <si>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</si>
  <si>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</si>
  <si>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</si>
  <si>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</si>
  <si>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</si>
  <si>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</si>
  <si>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</si>
  <si>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</si>
  <si>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</si>
  <si>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</si>
  <si>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</si>
  <si>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</si>
  <si>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</si>
  <si>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</si>
  <si>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</si>
  <si>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</si>
  <si>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</si>
  <si>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</si>
  <si>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</si>
  <si>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</si>
  <si>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</si>
  <si>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</si>
  <si>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</si>
  <si>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</si>
  <si>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</si>
  <si>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</si>
  <si>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</si>
  <si>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</si>
  <si>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</si>
  <si>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</si>
  <si>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</si>
  <si>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</si>
  <si>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</si>
  <si>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</si>
  <si>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</si>
  <si>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</si>
  <si>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</si>
  <si>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</si>
  <si>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</si>
  <si>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</si>
  <si>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</si>
  <si>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</si>
  <si>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志摩病院</t>
  </si>
  <si>
    <t>条例全部</t>
  </si>
  <si>
    <t>病院事業</t>
  </si>
  <si>
    <t>一般病院</t>
  </si>
  <si>
    <t>300床以上～400床未満</t>
  </si>
  <si>
    <t>その他</t>
  </si>
  <si>
    <t>指定管理者(利用料金制)</t>
  </si>
  <si>
    <t>対象</t>
  </si>
  <si>
    <t>ド 透 I 訓</t>
  </si>
  <si>
    <t>救 臨 へ 災 地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</si>
  <si>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</si>
  <si>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</si>
  <si>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</si>
  <si>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</si>
  <si>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</si>
  <si>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</si>
  <si>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</si>
  <si>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・志摩地域の中核病院として、三次救急医療機関
  等との連携のもと、二次救急医療や災害医療等
  を担う急性期病院としての役割を担うととも
  に、回復期機能も併せ持つ病院としての役割も
  果たしている。
・さらに、志摩地域の地域包括ケアシステムの構
　築に向けてネットワークづくりを推進してい
　る。</t>
    <phoneticPr fontId="5"/>
  </si>
  <si>
    <t>・引き続き、志摩地域の中核病院としての役割を
　担っていけるよう、常勤医師や看護師等の充
  実、総合診療医と他の専門医の連携による幅広
  い疾患への対応、救急医療体制のさらなる拡
  充、他の急性期病院等との連携強化など、診療
  機能の回復・充実を図るとともに、一層の収支
  改善に取り組んでいく。
・建物（附属設備を含む）、機械備品の老朽化対
  策については、過大な投資とならないよう留意
  しつつ、必要な改修・更新を計画的に実施して
  いく。</t>
    <phoneticPr fontId="5"/>
  </si>
  <si>
    <t>・有形固定資産減価償却率及び器械備品減価償却
  率は類似病院平均を上回っており、老朽化が進
　んでいるため、引き続き、計画的な更新を行っ
　ていく必要がある。
・１床当たり有形固定資産は類似病院平均を下
  回っており、引き続き、過大な投資とならない
  よう留意していく。</t>
    <rPh sb="34" eb="36">
      <t>ウワマワ</t>
    </rPh>
    <phoneticPr fontId="5"/>
  </si>
  <si>
    <t>・経常収支比率は、類似病院平均を上回っているが、100％
　を下回っており、経営改善に向けた取組が必要である。
  医業収支比率は類似病院平均を下回っている。
・病床利用率は、患者の高齢化（車イス利用者の増等）に
　より、1室あたりの病床数を削減した運用となっている
　ことも影響し、類似病院平均を下回っている。
・1人1日当たりの収益は、平成30年度実績を入院患者は下
  回り、外来患者は上回ったが、いずれも類似病院平均は
  下回っており、収益確保策を強化していく必要がある。
・職員給与費対医業収益比率は平成30年度実績を下回った
　が、類似病院平均は上回っており、人員体制の見直しを
  検討する必要がある。
・材料費対医業収益比率は、平成30年度実績を下回り、類
　似病院平均も下回っており、引き続き、後発品の積極的
　な導入等により低減に努めていく。</t>
    <rPh sb="170" eb="172">
      <t>ヘイセイ</t>
    </rPh>
    <rPh sb="174" eb="176">
      <t>ネンド</t>
    </rPh>
    <rPh sb="176" eb="178">
      <t>ジッセキ</t>
    </rPh>
    <rPh sb="181" eb="183">
      <t>カンジャ</t>
    </rPh>
    <rPh sb="191" eb="193">
      <t>ガイライ</t>
    </rPh>
    <rPh sb="193" eb="195">
      <t>カンジャ</t>
    </rPh>
    <rPh sb="196" eb="198">
      <t>ウワマワ</t>
    </rPh>
    <rPh sb="229" eb="231">
      <t>キョウカ</t>
    </rPh>
    <rPh sb="256" eb="258">
      <t>ヘイセイ</t>
    </rPh>
    <rPh sb="265" eb="267">
      <t>シタマワ</t>
    </rPh>
    <rPh sb="299" eb="301">
      <t>ケントウ</t>
    </rPh>
    <rPh sb="332" eb="333">
      <t>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</si>
</sst>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63.5</c:v>
                </c:pt>
                <c:pt idx="2">
                  <c:v>66.3</c:v>
                </c:pt>
                <c:pt idx="3">
                  <c:v>59.1</c:v>
                </c:pt>
                <c:pt idx="4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DF4-AD14-46F5B35C2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72.599999999999994</c:v>
                </c:pt>
                <c:pt idx="2">
                  <c:v>73.5</c:v>
                </c:pt>
                <c:pt idx="3">
                  <c:v>74.099999999999994</c:v>
                </c:pt>
                <c:pt idx="4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4-4DF4-AD14-46F5B35C2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11286</c:v>
                </c:pt>
                <c:pt idx="1">
                  <c:v>11432</c:v>
                </c:pt>
                <c:pt idx="2">
                  <c:v>11397</c:v>
                </c:pt>
                <c:pt idx="3">
                  <c:v>11804</c:v>
                </c:pt>
                <c:pt idx="4">
                  <c:v>12101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2-41EE-941A-FBCB323F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13096</c:v>
                </c:pt>
                <c:pt idx="1">
                  <c:v>13552</c:v>
                </c:pt>
                <c:pt idx="2">
                  <c:v>13792</c:v>
                </c:pt>
                <c:pt idx="3">
                  <c:v>14290</c:v>
                </c:pt>
                <c:pt idx="4">
                  <c:v>15111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2-41EE-941A-FBCB323F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28444</c:v>
                </c:pt>
                <c:pt idx="1">
                  <c:v>29478</c:v>
                </c:pt>
                <c:pt idx="2">
                  <c:v>30812</c:v>
                </c:pt>
                <c:pt idx="3">
                  <c:v>32265</c:v>
                </c:pt>
                <c:pt idx="4">
                  <c:v>31804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5-4C0F-941F-85D219F51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50413</c:v>
                </c:pt>
                <c:pt idx="1">
                  <c:v>50510</c:v>
                </c:pt>
                <c:pt idx="2">
                  <c:v>50958</c:v>
                </c:pt>
                <c:pt idx="3">
                  <c:v>52405</c:v>
                </c:pt>
                <c:pt idx="4">
                  <c:v>53523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5-4C0F-941F-85D219F51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8-4E48-BA3E-33DEE51C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76.3</c:v>
                </c:pt>
                <c:pt idx="2">
                  <c:v>80.7</c:v>
                </c:pt>
                <c:pt idx="3">
                  <c:v>75.900000000000006</c:v>
                </c:pt>
                <c:pt idx="4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8-4E48-BA3E-33DEE51C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87.2</c:v>
                </c:pt>
                <c:pt idx="1">
                  <c:v>90.7</c:v>
                </c:pt>
                <c:pt idx="2">
                  <c:v>91.4</c:v>
                </c:pt>
                <c:pt idx="3">
                  <c:v>85.6</c:v>
                </c:pt>
                <c:pt idx="4">
                  <c:v>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2-4A9C-9F9B-2B4A992A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91.1</c:v>
                </c:pt>
                <c:pt idx="1">
                  <c:v>90.1</c:v>
                </c:pt>
                <c:pt idx="2">
                  <c:v>89.6</c:v>
                </c:pt>
                <c:pt idx="3">
                  <c:v>89.7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2-4A9C-9F9B-2B4A992A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98.9</c:v>
                </c:pt>
                <c:pt idx="1">
                  <c:v>102.3</c:v>
                </c:pt>
                <c:pt idx="2">
                  <c:v>103.8</c:v>
                </c:pt>
                <c:pt idx="3">
                  <c:v>98.3</c:v>
                </c:pt>
                <c:pt idx="4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5-4B18-B755-1FE39569F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97.2</c:v>
                </c:pt>
                <c:pt idx="2">
                  <c:v>97</c:v>
                </c:pt>
                <c:pt idx="3">
                  <c:v>97.8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5-4B18-B755-1FE39569F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65.3</c:v>
                </c:pt>
                <c:pt idx="2">
                  <c:v>66.900000000000006</c:v>
                </c:pt>
                <c:pt idx="3">
                  <c:v>68.099999999999994</c:v>
                </c:pt>
                <c:pt idx="4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6-454D-8B05-1A335CDE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49.8</c:v>
                </c:pt>
                <c:pt idx="2">
                  <c:v>50.9</c:v>
                </c:pt>
                <c:pt idx="3">
                  <c:v>51.9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6-454D-8B05-1A335CDE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79.8</c:v>
                </c:pt>
                <c:pt idx="2">
                  <c:v>78.8</c:v>
                </c:pt>
                <c:pt idx="3">
                  <c:v>79.3</c:v>
                </c:pt>
                <c:pt idx="4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3-400A-AFEA-357AA50C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65</c:v>
                </c:pt>
                <c:pt idx="2">
                  <c:v>66.8</c:v>
                </c:pt>
                <c:pt idx="3">
                  <c:v>68.2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3-400A-AFEA-357AA50C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31861560</c:v>
                </c:pt>
                <c:pt idx="1">
                  <c:v>31706074</c:v>
                </c:pt>
                <c:pt idx="2">
                  <c:v>33162393</c:v>
                </c:pt>
                <c:pt idx="3">
                  <c:v>33712616</c:v>
                </c:pt>
                <c:pt idx="4">
                  <c:v>34290577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F-4DEA-B238-B80746F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42578034</c:v>
                </c:pt>
                <c:pt idx="1">
                  <c:v>45645830</c:v>
                </c:pt>
                <c:pt idx="2">
                  <c:v>47082778</c:v>
                </c:pt>
                <c:pt idx="3">
                  <c:v>48918364</c:v>
                </c:pt>
                <c:pt idx="4">
                  <c:v>49696718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F-4DEA-B238-B80746F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17.100000000000001</c:v>
                </c:pt>
                <c:pt idx="2">
                  <c:v>17.5</c:v>
                </c:pt>
                <c:pt idx="3">
                  <c:v>19.100000000000001</c:v>
                </c:pt>
                <c:pt idx="4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DBE-B459-EB6EAA2C8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23.8</c:v>
                </c:pt>
                <c:pt idx="2">
                  <c:v>23.9</c:v>
                </c:pt>
                <c:pt idx="3">
                  <c:v>23.6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7-4DBE-B459-EB6EAA2C8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60.2</c:v>
                </c:pt>
                <c:pt idx="2">
                  <c:v>59.7</c:v>
                </c:pt>
                <c:pt idx="3">
                  <c:v>63.7</c:v>
                </c:pt>
                <c:pt idx="4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1-42FA-B12C-31861D8D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56.1</c:v>
                </c:pt>
                <c:pt idx="3">
                  <c:v>56</c:v>
                </c:pt>
                <c:pt idx="4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1-42FA-B12C-31861D8D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KD1" zoomScale="160" zoomScaleNormal="160" zoomScaleSheetLayoutView="70" workbookViewId="0">
      <selection activeCell="NN11" sqref="NN1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 x14ac:dyDescent="0.15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 x14ac:dyDescent="0.1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8" t="str">
        <f>データ!H6</f>
        <v>三重県　志摩病院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0" t="s">
        <v>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150" t="s">
        <v>2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2"/>
      <c r="CN7" s="150" t="s">
        <v>3</v>
      </c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2"/>
      <c r="EG7" s="150" t="s">
        <v>4</v>
      </c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2"/>
      <c r="FZ7" s="150" t="s">
        <v>5</v>
      </c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2"/>
      <c r="ID7" s="150" t="s">
        <v>6</v>
      </c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  <c r="IW7" s="151"/>
      <c r="IX7" s="151"/>
      <c r="IY7" s="151"/>
      <c r="IZ7" s="151"/>
      <c r="JA7" s="151"/>
      <c r="JB7" s="151"/>
      <c r="JC7" s="151"/>
      <c r="JD7" s="151"/>
      <c r="JE7" s="151"/>
      <c r="JF7" s="151"/>
      <c r="JG7" s="151"/>
      <c r="JH7" s="151"/>
      <c r="JI7" s="151"/>
      <c r="JJ7" s="151"/>
      <c r="JK7" s="151"/>
      <c r="JL7" s="151"/>
      <c r="JM7" s="151"/>
      <c r="JN7" s="151"/>
      <c r="JO7" s="151"/>
      <c r="JP7" s="151"/>
      <c r="JQ7" s="151"/>
      <c r="JR7" s="151"/>
      <c r="JS7" s="151"/>
      <c r="JT7" s="151"/>
      <c r="JU7" s="151"/>
      <c r="JV7" s="152"/>
      <c r="JW7" s="150" t="s">
        <v>7</v>
      </c>
      <c r="JX7" s="151"/>
      <c r="JY7" s="151"/>
      <c r="JZ7" s="151"/>
      <c r="KA7" s="151"/>
      <c r="KB7" s="151"/>
      <c r="KC7" s="151"/>
      <c r="KD7" s="151"/>
      <c r="KE7" s="151"/>
      <c r="KF7" s="151"/>
      <c r="KG7" s="151"/>
      <c r="KH7" s="151"/>
      <c r="KI7" s="151"/>
      <c r="KJ7" s="151"/>
      <c r="KK7" s="151"/>
      <c r="KL7" s="151"/>
      <c r="KM7" s="151"/>
      <c r="KN7" s="151"/>
      <c r="KO7" s="151"/>
      <c r="KP7" s="151"/>
      <c r="KQ7" s="151"/>
      <c r="KR7" s="151"/>
      <c r="KS7" s="151"/>
      <c r="KT7" s="151"/>
      <c r="KU7" s="151"/>
      <c r="KV7" s="151"/>
      <c r="KW7" s="151"/>
      <c r="KX7" s="151"/>
      <c r="KY7" s="151"/>
      <c r="KZ7" s="151"/>
      <c r="LA7" s="151"/>
      <c r="LB7" s="151"/>
      <c r="LC7" s="151"/>
      <c r="LD7" s="151"/>
      <c r="LE7" s="151"/>
      <c r="LF7" s="151"/>
      <c r="LG7" s="151"/>
      <c r="LH7" s="151"/>
      <c r="LI7" s="151"/>
      <c r="LJ7" s="151"/>
      <c r="LK7" s="151"/>
      <c r="LL7" s="151"/>
      <c r="LM7" s="151"/>
      <c r="LN7" s="151"/>
      <c r="LO7" s="152"/>
      <c r="LP7" s="150" t="s">
        <v>8</v>
      </c>
      <c r="LQ7" s="151"/>
      <c r="LR7" s="151"/>
      <c r="LS7" s="151"/>
      <c r="LT7" s="151"/>
      <c r="LU7" s="151"/>
      <c r="LV7" s="151"/>
      <c r="LW7" s="151"/>
      <c r="LX7" s="151"/>
      <c r="LY7" s="151"/>
      <c r="LZ7" s="151"/>
      <c r="MA7" s="151"/>
      <c r="MB7" s="151"/>
      <c r="MC7" s="151"/>
      <c r="MD7" s="151"/>
      <c r="ME7" s="151"/>
      <c r="MF7" s="151"/>
      <c r="MG7" s="151"/>
      <c r="MH7" s="151"/>
      <c r="MI7" s="151"/>
      <c r="MJ7" s="151"/>
      <c r="MK7" s="151"/>
      <c r="ML7" s="151"/>
      <c r="MM7" s="151"/>
      <c r="MN7" s="151"/>
      <c r="MO7" s="151"/>
      <c r="MP7" s="151"/>
      <c r="MQ7" s="151"/>
      <c r="MR7" s="151"/>
      <c r="MS7" s="151"/>
      <c r="MT7" s="151"/>
      <c r="MU7" s="151"/>
      <c r="MV7" s="151"/>
      <c r="MW7" s="151"/>
      <c r="MX7" s="151"/>
      <c r="MY7" s="151"/>
      <c r="MZ7" s="151"/>
      <c r="NA7" s="151"/>
      <c r="NB7" s="151"/>
      <c r="NC7" s="151"/>
      <c r="ND7" s="151"/>
      <c r="NE7" s="151"/>
      <c r="NF7" s="151"/>
      <c r="NG7" s="151"/>
      <c r="NH7" s="15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5" t="str">
        <f>データ!K6</f>
        <v>条例全部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300床以上～400床未満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その他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データ!Y6</f>
        <v>236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 t="str">
        <f>データ!Z6</f>
        <v>-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データ!AA6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5" t="s">
        <v>10</v>
      </c>
      <c r="NK8" s="15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0" t="s">
        <v>12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50" t="s">
        <v>13</v>
      </c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2"/>
      <c r="CN9" s="150" t="s">
        <v>14</v>
      </c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2"/>
      <c r="EG9" s="150" t="s">
        <v>15</v>
      </c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2"/>
      <c r="FZ9" s="150" t="s">
        <v>16</v>
      </c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2"/>
      <c r="ID9" s="150" t="s">
        <v>17</v>
      </c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  <c r="IW9" s="151"/>
      <c r="IX9" s="151"/>
      <c r="IY9" s="151"/>
      <c r="IZ9" s="151"/>
      <c r="JA9" s="151"/>
      <c r="JB9" s="151"/>
      <c r="JC9" s="151"/>
      <c r="JD9" s="151"/>
      <c r="JE9" s="151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151"/>
      <c r="JU9" s="151"/>
      <c r="JV9" s="152"/>
      <c r="JW9" s="150" t="s">
        <v>18</v>
      </c>
      <c r="JX9" s="151"/>
      <c r="JY9" s="151"/>
      <c r="JZ9" s="151"/>
      <c r="KA9" s="151"/>
      <c r="KB9" s="151"/>
      <c r="KC9" s="151"/>
      <c r="KD9" s="151"/>
      <c r="KE9" s="151"/>
      <c r="KF9" s="151"/>
      <c r="KG9" s="151"/>
      <c r="KH9" s="151"/>
      <c r="KI9" s="151"/>
      <c r="KJ9" s="151"/>
      <c r="KK9" s="151"/>
      <c r="KL9" s="151"/>
      <c r="KM9" s="151"/>
      <c r="KN9" s="151"/>
      <c r="KO9" s="151"/>
      <c r="KP9" s="151"/>
      <c r="KQ9" s="151"/>
      <c r="KR9" s="151"/>
      <c r="KS9" s="151"/>
      <c r="KT9" s="151"/>
      <c r="KU9" s="151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151"/>
      <c r="LG9" s="151"/>
      <c r="LH9" s="151"/>
      <c r="LI9" s="151"/>
      <c r="LJ9" s="151"/>
      <c r="LK9" s="151"/>
      <c r="LL9" s="151"/>
      <c r="LM9" s="151"/>
      <c r="LN9" s="151"/>
      <c r="LO9" s="152"/>
      <c r="LP9" s="150" t="s">
        <v>19</v>
      </c>
      <c r="LQ9" s="151"/>
      <c r="LR9" s="151"/>
      <c r="LS9" s="151"/>
      <c r="LT9" s="151"/>
      <c r="LU9" s="151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151"/>
      <c r="MG9" s="151"/>
      <c r="MH9" s="151"/>
      <c r="MI9" s="151"/>
      <c r="MJ9" s="151"/>
      <c r="MK9" s="151"/>
      <c r="ML9" s="151"/>
      <c r="MM9" s="151"/>
      <c r="MN9" s="151"/>
      <c r="MO9" s="151"/>
      <c r="MP9" s="151"/>
      <c r="MQ9" s="151"/>
      <c r="MR9" s="151"/>
      <c r="MS9" s="151"/>
      <c r="MT9" s="151"/>
      <c r="MU9" s="151"/>
      <c r="MV9" s="151"/>
      <c r="MW9" s="151"/>
      <c r="MX9" s="151"/>
      <c r="MY9" s="151"/>
      <c r="MZ9" s="151"/>
      <c r="NA9" s="151"/>
      <c r="NB9" s="151"/>
      <c r="NC9" s="151"/>
      <c r="ND9" s="151"/>
      <c r="NE9" s="151"/>
      <c r="NF9" s="151"/>
      <c r="NG9" s="151"/>
      <c r="NH9" s="152"/>
      <c r="NI9" s="3"/>
      <c r="NJ9" s="153" t="s">
        <v>20</v>
      </c>
      <c r="NK9" s="15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5" t="str">
        <f>データ!P6</f>
        <v>指定管理者(利用料金制)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14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対象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ド 透 I 訓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救 臨 へ 災 地 輪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>
        <f>データ!AB6</f>
        <v>100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 t="str">
        <f>データ!AC6</f>
        <v>-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データ!AD6</f>
        <v>336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48" t="s">
        <v>22</v>
      </c>
      <c r="NK10" s="14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0" t="s">
        <v>24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  <c r="AU11" s="150" t="s">
        <v>25</v>
      </c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2"/>
      <c r="CN11" s="150" t="s">
        <v>26</v>
      </c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2"/>
      <c r="EG11" s="150" t="s">
        <v>27</v>
      </c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2"/>
      <c r="ID11" s="150" t="s">
        <v>28</v>
      </c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1"/>
      <c r="JT11" s="151"/>
      <c r="JU11" s="151"/>
      <c r="JV11" s="152"/>
      <c r="JW11" s="150" t="s">
        <v>29</v>
      </c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1"/>
      <c r="LC11" s="151"/>
      <c r="LD11" s="151"/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2"/>
      <c r="LP11" s="150" t="s">
        <v>30</v>
      </c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1"/>
      <c r="ML11" s="151"/>
      <c r="MM11" s="151"/>
      <c r="MN11" s="151"/>
      <c r="MO11" s="151"/>
      <c r="MP11" s="151"/>
      <c r="MQ11" s="151"/>
      <c r="MR11" s="151"/>
      <c r="MS11" s="151"/>
      <c r="MT11" s="151"/>
      <c r="MU11" s="151"/>
      <c r="MV11" s="151"/>
      <c r="MW11" s="151"/>
      <c r="MX11" s="151"/>
      <c r="MY11" s="151"/>
      <c r="MZ11" s="151"/>
      <c r="NA11" s="151"/>
      <c r="NB11" s="151"/>
      <c r="NC11" s="151"/>
      <c r="ND11" s="151"/>
      <c r="NE11" s="151"/>
      <c r="NF11" s="151"/>
      <c r="NG11" s="151"/>
      <c r="NH11" s="15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4">
        <f>データ!U6</f>
        <v>1813859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26325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非該当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１０：１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ID12" s="134">
        <f>データ!AE6</f>
        <v>236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データ!AF6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データ!AG6</f>
        <v>236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7" t="s">
        <v>32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33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35</v>
      </c>
      <c r="NK16" s="140"/>
      <c r="NL16" s="140"/>
      <c r="NM16" s="140"/>
      <c r="NN16" s="141"/>
      <c r="NO16" s="139" t="s">
        <v>36</v>
      </c>
      <c r="NP16" s="140"/>
      <c r="NQ16" s="140"/>
      <c r="NR16" s="140"/>
      <c r="NS16" s="141"/>
      <c r="NT16" s="139" t="s">
        <v>37</v>
      </c>
      <c r="NU16" s="140"/>
      <c r="NV16" s="140"/>
      <c r="NW16" s="140"/>
      <c r="NX16" s="141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38</v>
      </c>
      <c r="NK18" s="127"/>
      <c r="NL18" s="127"/>
      <c r="NM18" s="130" t="s">
        <v>39</v>
      </c>
      <c r="NN18" s="131"/>
      <c r="NO18" s="126" t="s">
        <v>38</v>
      </c>
      <c r="NP18" s="127"/>
      <c r="NQ18" s="127"/>
      <c r="NR18" s="130" t="s">
        <v>39</v>
      </c>
      <c r="NS18" s="131"/>
      <c r="NT18" s="126" t="s">
        <v>38</v>
      </c>
      <c r="NU18" s="127"/>
      <c r="NV18" s="127"/>
      <c r="NW18" s="130" t="s">
        <v>39</v>
      </c>
      <c r="NX18" s="13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32"/>
      <c r="NN19" s="133"/>
      <c r="NO19" s="128"/>
      <c r="NP19" s="129"/>
      <c r="NQ19" s="129"/>
      <c r="NR19" s="132"/>
      <c r="NS19" s="133"/>
      <c r="NT19" s="128"/>
      <c r="NU19" s="129"/>
      <c r="NV19" s="129"/>
      <c r="NW19" s="132"/>
      <c r="NX19" s="13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3" t="s">
        <v>176</v>
      </c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7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9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7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9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7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9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7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9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9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7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9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7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8"/>
      <c r="NX29" s="119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7"/>
      <c r="NK30" s="118"/>
      <c r="NL30" s="118"/>
      <c r="NM30" s="118"/>
      <c r="NN30" s="118"/>
      <c r="NO30" s="118"/>
      <c r="NP30" s="118"/>
      <c r="NQ30" s="118"/>
      <c r="NR30" s="118"/>
      <c r="NS30" s="118"/>
      <c r="NT30" s="118"/>
      <c r="NU30" s="118"/>
      <c r="NV30" s="118"/>
      <c r="NW30" s="118"/>
      <c r="NX30" s="119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7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8"/>
      <c r="NX31" s="119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7"/>
      <c r="NK32" s="118"/>
      <c r="NL32" s="118"/>
      <c r="NM32" s="118"/>
      <c r="NN32" s="118"/>
      <c r="NO32" s="118"/>
      <c r="NP32" s="118"/>
      <c r="NQ32" s="118"/>
      <c r="NR32" s="118"/>
      <c r="NS32" s="118"/>
      <c r="NT32" s="118"/>
      <c r="NU32" s="118"/>
      <c r="NV32" s="118"/>
      <c r="NW32" s="118"/>
      <c r="NX32" s="119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98.9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102.3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103.8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98.3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98.9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87.2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90.7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91.4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85.6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85.6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2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1.3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58.3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63.5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66.3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59.1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57.8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7"/>
      <c r="NK33" s="118"/>
      <c r="NL33" s="118"/>
      <c r="NM33" s="118"/>
      <c r="NN33" s="118"/>
      <c r="NO33" s="118"/>
      <c r="NP33" s="118"/>
      <c r="NQ33" s="118"/>
      <c r="NR33" s="118"/>
      <c r="NS33" s="118"/>
      <c r="NT33" s="118"/>
      <c r="NU33" s="118"/>
      <c r="NV33" s="118"/>
      <c r="NW33" s="118"/>
      <c r="NX33" s="119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97.2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97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97.8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91.1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90.1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89.6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89.7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89.3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73.099999999999994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76.3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80.7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75.900000000000006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75.099999999999994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71.3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72.599999999999994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73.5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74.099999999999994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74.400000000000006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0"/>
      <c r="NK34" s="121"/>
      <c r="NL34" s="121"/>
      <c r="NM34" s="121"/>
      <c r="NN34" s="121"/>
      <c r="NO34" s="121"/>
      <c r="NP34" s="121"/>
      <c r="NQ34" s="121"/>
      <c r="NR34" s="121"/>
      <c r="NS34" s="121"/>
      <c r="NT34" s="121"/>
      <c r="NU34" s="121"/>
      <c r="NV34" s="121"/>
      <c r="NW34" s="121"/>
      <c r="NX34" s="122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179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25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178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28444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29478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30812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32265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31804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11286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11432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11397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11804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12101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62.5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60.2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59.7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63.7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62.4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17.7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17.100000000000001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17.5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19.100000000000001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17.7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50413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50510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50958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52405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53523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13096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13552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13792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14290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15111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54.8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55.8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56.1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56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56.2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23.9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23.8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23.9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23.6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24.2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177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64.2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65.3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66.900000000000006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68.099999999999994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69.400000000000006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80.7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79.8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78.8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79.3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80.7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31861560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31706074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33162393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33712616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34290577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50.3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49.8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50.9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51.9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52.9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65.7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65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66.8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68.2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69.400000000000006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42578034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45645830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47082778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48918364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49696718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9ONHFOUaS3CUSjm5LxJs8ut6GOhX8CEmupwNvoHHftZzL2J3e9p6si6JSLwPaeIDfU09F2vPxI2mDPlNxpuy3Q==" saltValue="2Me6PLJYhiGVdFxIrx+JW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0" t="s">
        <v>105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63" t="s">
        <v>106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3" t="s">
        <v>107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0" t="s">
        <v>108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9" t="s">
        <v>109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3" t="s">
        <v>110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111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112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0" t="s">
        <v>113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9" t="s">
        <v>114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115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150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151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152</v>
      </c>
      <c r="BP5" s="62" t="s">
        <v>153</v>
      </c>
      <c r="BQ5" s="62" t="s">
        <v>151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153</v>
      </c>
      <c r="CB5" s="62" t="s">
        <v>151</v>
      </c>
      <c r="CC5" s="62" t="s">
        <v>142</v>
      </c>
      <c r="CD5" s="62" t="s">
        <v>154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151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153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142</v>
      </c>
      <c r="DK5" s="62" t="s">
        <v>154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151</v>
      </c>
      <c r="DU5" s="62" t="s">
        <v>142</v>
      </c>
      <c r="DV5" s="62" t="s">
        <v>154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153</v>
      </c>
      <c r="EE5" s="62" t="s">
        <v>141</v>
      </c>
      <c r="EF5" s="62" t="s">
        <v>142</v>
      </c>
      <c r="EG5" s="62" t="s">
        <v>154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139</v>
      </c>
      <c r="EO5" s="62" t="s">
        <v>140</v>
      </c>
      <c r="EP5" s="62" t="s">
        <v>151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156</v>
      </c>
      <c r="B6" s="63">
        <f>B8</f>
        <v>2019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4</v>
      </c>
      <c r="H6" s="164" t="str">
        <f>IF(H8&lt;&gt;I8,H8,"")&amp;IF(I8&lt;&gt;J8,I8,"")&amp;"　"&amp;J8</f>
        <v>三重県　志摩病院</v>
      </c>
      <c r="I6" s="165"/>
      <c r="J6" s="166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その他</v>
      </c>
      <c r="P6" s="63" t="str">
        <f>P8</f>
        <v>指定管理者(利用料金制)</v>
      </c>
      <c r="Q6" s="64">
        <f t="shared" ref="Q6:AG6" si="3">Q8</f>
        <v>14</v>
      </c>
      <c r="R6" s="63" t="str">
        <f t="shared" si="3"/>
        <v>対象</v>
      </c>
      <c r="S6" s="63" t="str">
        <f t="shared" si="3"/>
        <v>ド 透 I 訓</v>
      </c>
      <c r="T6" s="63" t="str">
        <f t="shared" si="3"/>
        <v>救 臨 へ 災 地 輪</v>
      </c>
      <c r="U6" s="64">
        <f>U8</f>
        <v>1813859</v>
      </c>
      <c r="V6" s="64">
        <f>V8</f>
        <v>26325</v>
      </c>
      <c r="W6" s="63" t="str">
        <f>W8</f>
        <v>非該当</v>
      </c>
      <c r="X6" s="63" t="str">
        <f t="shared" si="3"/>
        <v>１０：１</v>
      </c>
      <c r="Y6" s="64">
        <f t="shared" si="3"/>
        <v>236</v>
      </c>
      <c r="Z6" s="64" t="str">
        <f t="shared" si="3"/>
        <v>-</v>
      </c>
      <c r="AA6" s="64" t="str">
        <f t="shared" si="3"/>
        <v>-</v>
      </c>
      <c r="AB6" s="64">
        <f t="shared" si="3"/>
        <v>100</v>
      </c>
      <c r="AC6" s="64" t="str">
        <f t="shared" si="3"/>
        <v>-</v>
      </c>
      <c r="AD6" s="64">
        <f t="shared" si="3"/>
        <v>336</v>
      </c>
      <c r="AE6" s="64">
        <f t="shared" si="3"/>
        <v>236</v>
      </c>
      <c r="AF6" s="64" t="str">
        <f t="shared" si="3"/>
        <v>-</v>
      </c>
      <c r="AG6" s="64">
        <f t="shared" si="3"/>
        <v>236</v>
      </c>
      <c r="AH6" s="65">
        <f>IF(AH8="-",NA(),AH8)</f>
        <v>98.9</v>
      </c>
      <c r="AI6" s="65">
        <f t="shared" ref="AI6:AQ6" si="4">IF(AI8="-",NA(),AI8)</f>
        <v>102.3</v>
      </c>
      <c r="AJ6" s="65">
        <f t="shared" si="4"/>
        <v>103.8</v>
      </c>
      <c r="AK6" s="65">
        <f t="shared" si="4"/>
        <v>98.3</v>
      </c>
      <c r="AL6" s="65">
        <f t="shared" si="4"/>
        <v>98.9</v>
      </c>
      <c r="AM6" s="65">
        <f t="shared" si="4"/>
        <v>98</v>
      </c>
      <c r="AN6" s="65">
        <f t="shared" si="4"/>
        <v>97.2</v>
      </c>
      <c r="AO6" s="65">
        <f t="shared" si="4"/>
        <v>97</v>
      </c>
      <c r="AP6" s="65">
        <f t="shared" si="4"/>
        <v>97.8</v>
      </c>
      <c r="AQ6" s="65">
        <f t="shared" si="4"/>
        <v>97</v>
      </c>
      <c r="AR6" s="65" t="str">
        <f>IF(AR8="-","【-】","【"&amp;SUBSTITUTE(TEXT(AR8,"#,##0.0"),"-","△")&amp;"】")</f>
        <v>【98.2】</v>
      </c>
      <c r="AS6" s="65">
        <f>IF(AS8="-",NA(),AS8)</f>
        <v>87.2</v>
      </c>
      <c r="AT6" s="65">
        <f t="shared" ref="AT6:BB6" si="5">IF(AT8="-",NA(),AT8)</f>
        <v>90.7</v>
      </c>
      <c r="AU6" s="65">
        <f t="shared" si="5"/>
        <v>91.4</v>
      </c>
      <c r="AV6" s="65">
        <f t="shared" si="5"/>
        <v>85.6</v>
      </c>
      <c r="AW6" s="65">
        <f t="shared" si="5"/>
        <v>85.6</v>
      </c>
      <c r="AX6" s="65">
        <f t="shared" si="5"/>
        <v>91.1</v>
      </c>
      <c r="AY6" s="65">
        <f t="shared" si="5"/>
        <v>90.1</v>
      </c>
      <c r="AZ6" s="65">
        <f t="shared" si="5"/>
        <v>89.6</v>
      </c>
      <c r="BA6" s="65">
        <f t="shared" si="5"/>
        <v>89.7</v>
      </c>
      <c r="BB6" s="65">
        <f t="shared" si="5"/>
        <v>89.3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2</v>
      </c>
      <c r="BH6" s="65">
        <f t="shared" si="6"/>
        <v>1.3</v>
      </c>
      <c r="BI6" s="65">
        <f t="shared" si="6"/>
        <v>73.099999999999994</v>
      </c>
      <c r="BJ6" s="65">
        <f t="shared" si="6"/>
        <v>76.3</v>
      </c>
      <c r="BK6" s="65">
        <f t="shared" si="6"/>
        <v>80.7</v>
      </c>
      <c r="BL6" s="65">
        <f t="shared" si="6"/>
        <v>75.900000000000006</v>
      </c>
      <c r="BM6" s="65">
        <f t="shared" si="6"/>
        <v>75.099999999999994</v>
      </c>
      <c r="BN6" s="65" t="str">
        <f>IF(BN8="-","【-】","【"&amp;SUBSTITUTE(TEXT(BN8,"#,##0.0"),"-","△")&amp;"】")</f>
        <v>【59.6】</v>
      </c>
      <c r="BO6" s="65">
        <f>IF(BO8="-",NA(),BO8)</f>
        <v>58.3</v>
      </c>
      <c r="BP6" s="65">
        <f t="shared" ref="BP6:BX6" si="7">IF(BP8="-",NA(),BP8)</f>
        <v>63.5</v>
      </c>
      <c r="BQ6" s="65">
        <f t="shared" si="7"/>
        <v>66.3</v>
      </c>
      <c r="BR6" s="65">
        <f t="shared" si="7"/>
        <v>59.1</v>
      </c>
      <c r="BS6" s="65">
        <f t="shared" si="7"/>
        <v>57.8</v>
      </c>
      <c r="BT6" s="65">
        <f t="shared" si="7"/>
        <v>71.3</v>
      </c>
      <c r="BU6" s="65">
        <f t="shared" si="7"/>
        <v>72.599999999999994</v>
      </c>
      <c r="BV6" s="65">
        <f t="shared" si="7"/>
        <v>73.5</v>
      </c>
      <c r="BW6" s="65">
        <f t="shared" si="7"/>
        <v>74.099999999999994</v>
      </c>
      <c r="BX6" s="65">
        <f t="shared" si="7"/>
        <v>74.400000000000006</v>
      </c>
      <c r="BY6" s="65" t="str">
        <f>IF(BY8="-","【-】","【"&amp;SUBSTITUTE(TEXT(BY8,"#,##0.0"),"-","△")&amp;"】")</f>
        <v>【74.7】</v>
      </c>
      <c r="BZ6" s="66">
        <f>IF(BZ8="-",NA(),BZ8)</f>
        <v>28444</v>
      </c>
      <c r="CA6" s="66">
        <f t="shared" ref="CA6:CI6" si="8">IF(CA8="-",NA(),CA8)</f>
        <v>29478</v>
      </c>
      <c r="CB6" s="66">
        <f t="shared" si="8"/>
        <v>30812</v>
      </c>
      <c r="CC6" s="66">
        <f t="shared" si="8"/>
        <v>32265</v>
      </c>
      <c r="CD6" s="66">
        <f t="shared" si="8"/>
        <v>31804</v>
      </c>
      <c r="CE6" s="66">
        <f t="shared" si="8"/>
        <v>50413</v>
      </c>
      <c r="CF6" s="66">
        <f t="shared" si="8"/>
        <v>50510</v>
      </c>
      <c r="CG6" s="66">
        <f t="shared" si="8"/>
        <v>50958</v>
      </c>
      <c r="CH6" s="66">
        <f t="shared" si="8"/>
        <v>52405</v>
      </c>
      <c r="CI6" s="66">
        <f t="shared" si="8"/>
        <v>53523</v>
      </c>
      <c r="CJ6" s="65" t="str">
        <f>IF(CJ8="-","【-】","【"&amp;SUBSTITUTE(TEXT(CJ8,"#,##0"),"-","△")&amp;"】")</f>
        <v>【53,621】</v>
      </c>
      <c r="CK6" s="66">
        <f>IF(CK8="-",NA(),CK8)</f>
        <v>11286</v>
      </c>
      <c r="CL6" s="66">
        <f t="shared" ref="CL6:CT6" si="9">IF(CL8="-",NA(),CL8)</f>
        <v>11432</v>
      </c>
      <c r="CM6" s="66">
        <f t="shared" si="9"/>
        <v>11397</v>
      </c>
      <c r="CN6" s="66">
        <f t="shared" si="9"/>
        <v>11804</v>
      </c>
      <c r="CO6" s="66">
        <f t="shared" si="9"/>
        <v>12101</v>
      </c>
      <c r="CP6" s="66">
        <f t="shared" si="9"/>
        <v>13096</v>
      </c>
      <c r="CQ6" s="66">
        <f t="shared" si="9"/>
        <v>13552</v>
      </c>
      <c r="CR6" s="66">
        <f t="shared" si="9"/>
        <v>13792</v>
      </c>
      <c r="CS6" s="66">
        <f t="shared" si="9"/>
        <v>14290</v>
      </c>
      <c r="CT6" s="66">
        <f t="shared" si="9"/>
        <v>15111</v>
      </c>
      <c r="CU6" s="65" t="str">
        <f>IF(CU8="-","【-】","【"&amp;SUBSTITUTE(TEXT(CU8,"#,##0"),"-","△")&amp;"】")</f>
        <v>【15,586】</v>
      </c>
      <c r="CV6" s="65">
        <f>IF(CV8="-",NA(),CV8)</f>
        <v>62.5</v>
      </c>
      <c r="CW6" s="65">
        <f t="shared" ref="CW6:DE6" si="10">IF(CW8="-",NA(),CW8)</f>
        <v>60.2</v>
      </c>
      <c r="CX6" s="65">
        <f t="shared" si="10"/>
        <v>59.7</v>
      </c>
      <c r="CY6" s="65">
        <f t="shared" si="10"/>
        <v>63.7</v>
      </c>
      <c r="CZ6" s="65">
        <f t="shared" si="10"/>
        <v>62.4</v>
      </c>
      <c r="DA6" s="65">
        <f t="shared" si="10"/>
        <v>54.8</v>
      </c>
      <c r="DB6" s="65">
        <f t="shared" si="10"/>
        <v>55.8</v>
      </c>
      <c r="DC6" s="65">
        <f t="shared" si="10"/>
        <v>56.1</v>
      </c>
      <c r="DD6" s="65">
        <f t="shared" si="10"/>
        <v>56</v>
      </c>
      <c r="DE6" s="65">
        <f t="shared" si="10"/>
        <v>56.2</v>
      </c>
      <c r="DF6" s="65" t="str">
        <f>IF(DF8="-","【-】","【"&amp;SUBSTITUTE(TEXT(DF8,"#,##0.0"),"-","△")&amp;"】")</f>
        <v>【54.6】</v>
      </c>
      <c r="DG6" s="65">
        <f>IF(DG8="-",NA(),DG8)</f>
        <v>17.7</v>
      </c>
      <c r="DH6" s="65">
        <f t="shared" ref="DH6:DP6" si="11">IF(DH8="-",NA(),DH8)</f>
        <v>17.100000000000001</v>
      </c>
      <c r="DI6" s="65">
        <f t="shared" si="11"/>
        <v>17.5</v>
      </c>
      <c r="DJ6" s="65">
        <f t="shared" si="11"/>
        <v>19.100000000000001</v>
      </c>
      <c r="DK6" s="65">
        <f t="shared" si="11"/>
        <v>17.7</v>
      </c>
      <c r="DL6" s="65">
        <f t="shared" si="11"/>
        <v>23.9</v>
      </c>
      <c r="DM6" s="65">
        <f t="shared" si="11"/>
        <v>23.8</v>
      </c>
      <c r="DN6" s="65">
        <f t="shared" si="11"/>
        <v>23.9</v>
      </c>
      <c r="DO6" s="65">
        <f t="shared" si="11"/>
        <v>23.6</v>
      </c>
      <c r="DP6" s="65">
        <f t="shared" si="11"/>
        <v>24.2</v>
      </c>
      <c r="DQ6" s="65" t="str">
        <f>IF(DQ8="-","【-】","【"&amp;SUBSTITUTE(TEXT(DQ8,"#,##0.0"),"-","△")&amp;"】")</f>
        <v>【25.0】</v>
      </c>
      <c r="DR6" s="65">
        <f>IF(DR8="-",NA(),DR8)</f>
        <v>64.2</v>
      </c>
      <c r="DS6" s="65">
        <f t="shared" ref="DS6:EA6" si="12">IF(DS8="-",NA(),DS8)</f>
        <v>65.3</v>
      </c>
      <c r="DT6" s="65">
        <f t="shared" si="12"/>
        <v>66.900000000000006</v>
      </c>
      <c r="DU6" s="65">
        <f t="shared" si="12"/>
        <v>68.099999999999994</v>
      </c>
      <c r="DV6" s="65">
        <f t="shared" si="12"/>
        <v>69.400000000000006</v>
      </c>
      <c r="DW6" s="65">
        <f t="shared" si="12"/>
        <v>50.3</v>
      </c>
      <c r="DX6" s="65">
        <f t="shared" si="12"/>
        <v>49.8</v>
      </c>
      <c r="DY6" s="65">
        <f t="shared" si="12"/>
        <v>50.9</v>
      </c>
      <c r="DZ6" s="65">
        <f t="shared" si="12"/>
        <v>51.9</v>
      </c>
      <c r="EA6" s="65">
        <f t="shared" si="12"/>
        <v>52.9</v>
      </c>
      <c r="EB6" s="65" t="str">
        <f>IF(EB8="-","【-】","【"&amp;SUBSTITUTE(TEXT(EB8,"#,##0.0"),"-","△")&amp;"】")</f>
        <v>【53.5】</v>
      </c>
      <c r="EC6" s="65">
        <f>IF(EC8="-",NA(),EC8)</f>
        <v>80.7</v>
      </c>
      <c r="ED6" s="65">
        <f t="shared" ref="ED6:EL6" si="13">IF(ED8="-",NA(),ED8)</f>
        <v>79.8</v>
      </c>
      <c r="EE6" s="65">
        <f t="shared" si="13"/>
        <v>78.8</v>
      </c>
      <c r="EF6" s="65">
        <f t="shared" si="13"/>
        <v>79.3</v>
      </c>
      <c r="EG6" s="65">
        <f t="shared" si="13"/>
        <v>80.7</v>
      </c>
      <c r="EH6" s="65">
        <f t="shared" si="13"/>
        <v>65.7</v>
      </c>
      <c r="EI6" s="65">
        <f t="shared" si="13"/>
        <v>65</v>
      </c>
      <c r="EJ6" s="65">
        <f t="shared" si="13"/>
        <v>66.8</v>
      </c>
      <c r="EK6" s="65">
        <f t="shared" si="13"/>
        <v>68.2</v>
      </c>
      <c r="EL6" s="65">
        <f t="shared" si="13"/>
        <v>69.400000000000006</v>
      </c>
      <c r="EM6" s="65" t="str">
        <f>IF(EM8="-","【-】","【"&amp;SUBSTITUTE(TEXT(EM8,"#,##0.0"),"-","△")&amp;"】")</f>
        <v>【70.0】</v>
      </c>
      <c r="EN6" s="66">
        <f>IF(EN8="-",NA(),EN8)</f>
        <v>31861560</v>
      </c>
      <c r="EO6" s="66">
        <f t="shared" ref="EO6:EW6" si="14">IF(EO8="-",NA(),EO8)</f>
        <v>31706074</v>
      </c>
      <c r="EP6" s="66">
        <f t="shared" si="14"/>
        <v>33162393</v>
      </c>
      <c r="EQ6" s="66">
        <f t="shared" si="14"/>
        <v>33712616</v>
      </c>
      <c r="ER6" s="66">
        <f t="shared" si="14"/>
        <v>34290577</v>
      </c>
      <c r="ES6" s="66">
        <f t="shared" si="14"/>
        <v>42578034</v>
      </c>
      <c r="ET6" s="66">
        <f t="shared" si="14"/>
        <v>45645830</v>
      </c>
      <c r="EU6" s="66">
        <f t="shared" si="14"/>
        <v>47082778</v>
      </c>
      <c r="EV6" s="66">
        <f t="shared" si="14"/>
        <v>48918364</v>
      </c>
      <c r="EW6" s="66">
        <f t="shared" si="14"/>
        <v>49696718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157</v>
      </c>
      <c r="B7" s="63">
        <f t="shared" ref="B7:AG7" si="15">B8</f>
        <v>2019</v>
      </c>
      <c r="C7" s="63">
        <f t="shared" si="15"/>
        <v>240001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4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 t="str">
        <f>O8</f>
        <v>その他</v>
      </c>
      <c r="P7" s="63" t="str">
        <f>P8</f>
        <v>指定管理者(利用料金制)</v>
      </c>
      <c r="Q7" s="64">
        <f t="shared" si="15"/>
        <v>14</v>
      </c>
      <c r="R7" s="63" t="str">
        <f t="shared" si="15"/>
        <v>対象</v>
      </c>
      <c r="S7" s="63" t="str">
        <f t="shared" si="15"/>
        <v>ド 透 I 訓</v>
      </c>
      <c r="T7" s="63" t="str">
        <f t="shared" si="15"/>
        <v>救 臨 へ 災 地 輪</v>
      </c>
      <c r="U7" s="64">
        <f>U8</f>
        <v>1813859</v>
      </c>
      <c r="V7" s="64">
        <f>V8</f>
        <v>26325</v>
      </c>
      <c r="W7" s="63" t="str">
        <f>W8</f>
        <v>非該当</v>
      </c>
      <c r="X7" s="63" t="str">
        <f t="shared" si="15"/>
        <v>１０：１</v>
      </c>
      <c r="Y7" s="64">
        <f t="shared" si="15"/>
        <v>236</v>
      </c>
      <c r="Z7" s="64" t="str">
        <f t="shared" si="15"/>
        <v>-</v>
      </c>
      <c r="AA7" s="64" t="str">
        <f t="shared" si="15"/>
        <v>-</v>
      </c>
      <c r="AB7" s="64">
        <f t="shared" si="15"/>
        <v>100</v>
      </c>
      <c r="AC7" s="64" t="str">
        <f t="shared" si="15"/>
        <v>-</v>
      </c>
      <c r="AD7" s="64">
        <f t="shared" si="15"/>
        <v>336</v>
      </c>
      <c r="AE7" s="64">
        <f t="shared" si="15"/>
        <v>236</v>
      </c>
      <c r="AF7" s="64" t="str">
        <f t="shared" si="15"/>
        <v>-</v>
      </c>
      <c r="AG7" s="64">
        <f t="shared" si="15"/>
        <v>236</v>
      </c>
      <c r="AH7" s="65">
        <f>AH8</f>
        <v>98.9</v>
      </c>
      <c r="AI7" s="65">
        <f t="shared" ref="AI7:AQ7" si="16">AI8</f>
        <v>102.3</v>
      </c>
      <c r="AJ7" s="65">
        <f t="shared" si="16"/>
        <v>103.8</v>
      </c>
      <c r="AK7" s="65">
        <f t="shared" si="16"/>
        <v>98.3</v>
      </c>
      <c r="AL7" s="65">
        <f t="shared" si="16"/>
        <v>98.9</v>
      </c>
      <c r="AM7" s="65">
        <f t="shared" si="16"/>
        <v>98</v>
      </c>
      <c r="AN7" s="65">
        <f t="shared" si="16"/>
        <v>97.2</v>
      </c>
      <c r="AO7" s="65">
        <f t="shared" si="16"/>
        <v>97</v>
      </c>
      <c r="AP7" s="65">
        <f t="shared" si="16"/>
        <v>97.8</v>
      </c>
      <c r="AQ7" s="65">
        <f t="shared" si="16"/>
        <v>97</v>
      </c>
      <c r="AR7" s="65"/>
      <c r="AS7" s="65">
        <f>AS8</f>
        <v>87.2</v>
      </c>
      <c r="AT7" s="65">
        <f t="shared" ref="AT7:BB7" si="17">AT8</f>
        <v>90.7</v>
      </c>
      <c r="AU7" s="65">
        <f t="shared" si="17"/>
        <v>91.4</v>
      </c>
      <c r="AV7" s="65">
        <f t="shared" si="17"/>
        <v>85.6</v>
      </c>
      <c r="AW7" s="65">
        <f t="shared" si="17"/>
        <v>85.6</v>
      </c>
      <c r="AX7" s="65">
        <f t="shared" si="17"/>
        <v>91.1</v>
      </c>
      <c r="AY7" s="65">
        <f t="shared" si="17"/>
        <v>90.1</v>
      </c>
      <c r="AZ7" s="65">
        <f t="shared" si="17"/>
        <v>89.6</v>
      </c>
      <c r="BA7" s="65">
        <f t="shared" si="17"/>
        <v>89.7</v>
      </c>
      <c r="BB7" s="65">
        <f t="shared" si="17"/>
        <v>89.3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2</v>
      </c>
      <c r="BH7" s="65">
        <f t="shared" si="18"/>
        <v>1.3</v>
      </c>
      <c r="BI7" s="65">
        <f t="shared" si="18"/>
        <v>73.099999999999994</v>
      </c>
      <c r="BJ7" s="65">
        <f t="shared" si="18"/>
        <v>76.3</v>
      </c>
      <c r="BK7" s="65">
        <f t="shared" si="18"/>
        <v>80.7</v>
      </c>
      <c r="BL7" s="65">
        <f t="shared" si="18"/>
        <v>75.900000000000006</v>
      </c>
      <c r="BM7" s="65">
        <f t="shared" si="18"/>
        <v>75.099999999999994</v>
      </c>
      <c r="BN7" s="65"/>
      <c r="BO7" s="65">
        <f>BO8</f>
        <v>58.3</v>
      </c>
      <c r="BP7" s="65">
        <f t="shared" ref="BP7:BX7" si="19">BP8</f>
        <v>63.5</v>
      </c>
      <c r="BQ7" s="65">
        <f t="shared" si="19"/>
        <v>66.3</v>
      </c>
      <c r="BR7" s="65">
        <f t="shared" si="19"/>
        <v>59.1</v>
      </c>
      <c r="BS7" s="65">
        <f t="shared" si="19"/>
        <v>57.8</v>
      </c>
      <c r="BT7" s="65">
        <f t="shared" si="19"/>
        <v>71.3</v>
      </c>
      <c r="BU7" s="65">
        <f t="shared" si="19"/>
        <v>72.599999999999994</v>
      </c>
      <c r="BV7" s="65">
        <f t="shared" si="19"/>
        <v>73.5</v>
      </c>
      <c r="BW7" s="65">
        <f t="shared" si="19"/>
        <v>74.099999999999994</v>
      </c>
      <c r="BX7" s="65">
        <f t="shared" si="19"/>
        <v>74.400000000000006</v>
      </c>
      <c r="BY7" s="65"/>
      <c r="BZ7" s="66">
        <f>BZ8</f>
        <v>28444</v>
      </c>
      <c r="CA7" s="66">
        <f t="shared" ref="CA7:CI7" si="20">CA8</f>
        <v>29478</v>
      </c>
      <c r="CB7" s="66">
        <f t="shared" si="20"/>
        <v>30812</v>
      </c>
      <c r="CC7" s="66">
        <f t="shared" si="20"/>
        <v>32265</v>
      </c>
      <c r="CD7" s="66">
        <f t="shared" si="20"/>
        <v>31804</v>
      </c>
      <c r="CE7" s="66">
        <f t="shared" si="20"/>
        <v>50413</v>
      </c>
      <c r="CF7" s="66">
        <f t="shared" si="20"/>
        <v>50510</v>
      </c>
      <c r="CG7" s="66">
        <f t="shared" si="20"/>
        <v>50958</v>
      </c>
      <c r="CH7" s="66">
        <f t="shared" si="20"/>
        <v>52405</v>
      </c>
      <c r="CI7" s="66">
        <f t="shared" si="20"/>
        <v>53523</v>
      </c>
      <c r="CJ7" s="65"/>
      <c r="CK7" s="66">
        <f>CK8</f>
        <v>11286</v>
      </c>
      <c r="CL7" s="66">
        <f t="shared" ref="CL7:CT7" si="21">CL8</f>
        <v>11432</v>
      </c>
      <c r="CM7" s="66">
        <f t="shared" si="21"/>
        <v>11397</v>
      </c>
      <c r="CN7" s="66">
        <f t="shared" si="21"/>
        <v>11804</v>
      </c>
      <c r="CO7" s="66">
        <f t="shared" si="21"/>
        <v>12101</v>
      </c>
      <c r="CP7" s="66">
        <f t="shared" si="21"/>
        <v>13096</v>
      </c>
      <c r="CQ7" s="66">
        <f t="shared" si="21"/>
        <v>13552</v>
      </c>
      <c r="CR7" s="66">
        <f t="shared" si="21"/>
        <v>13792</v>
      </c>
      <c r="CS7" s="66">
        <f t="shared" si="21"/>
        <v>14290</v>
      </c>
      <c r="CT7" s="66">
        <f t="shared" si="21"/>
        <v>15111</v>
      </c>
      <c r="CU7" s="65"/>
      <c r="CV7" s="65">
        <f>CV8</f>
        <v>62.5</v>
      </c>
      <c r="CW7" s="65">
        <f t="shared" ref="CW7:DE7" si="22">CW8</f>
        <v>60.2</v>
      </c>
      <c r="CX7" s="65">
        <f t="shared" si="22"/>
        <v>59.7</v>
      </c>
      <c r="CY7" s="65">
        <f t="shared" si="22"/>
        <v>63.7</v>
      </c>
      <c r="CZ7" s="65">
        <f t="shared" si="22"/>
        <v>62.4</v>
      </c>
      <c r="DA7" s="65">
        <f t="shared" si="22"/>
        <v>54.8</v>
      </c>
      <c r="DB7" s="65">
        <f t="shared" si="22"/>
        <v>55.8</v>
      </c>
      <c r="DC7" s="65">
        <f t="shared" si="22"/>
        <v>56.1</v>
      </c>
      <c r="DD7" s="65">
        <f t="shared" si="22"/>
        <v>56</v>
      </c>
      <c r="DE7" s="65">
        <f t="shared" si="22"/>
        <v>56.2</v>
      </c>
      <c r="DF7" s="65"/>
      <c r="DG7" s="65">
        <f>DG8</f>
        <v>17.7</v>
      </c>
      <c r="DH7" s="65">
        <f t="shared" ref="DH7:DP7" si="23">DH8</f>
        <v>17.100000000000001</v>
      </c>
      <c r="DI7" s="65">
        <f t="shared" si="23"/>
        <v>17.5</v>
      </c>
      <c r="DJ7" s="65">
        <f t="shared" si="23"/>
        <v>19.100000000000001</v>
      </c>
      <c r="DK7" s="65">
        <f t="shared" si="23"/>
        <v>17.7</v>
      </c>
      <c r="DL7" s="65">
        <f t="shared" si="23"/>
        <v>23.9</v>
      </c>
      <c r="DM7" s="65">
        <f t="shared" si="23"/>
        <v>23.8</v>
      </c>
      <c r="DN7" s="65">
        <f t="shared" si="23"/>
        <v>23.9</v>
      </c>
      <c r="DO7" s="65">
        <f t="shared" si="23"/>
        <v>23.6</v>
      </c>
      <c r="DP7" s="65">
        <f t="shared" si="23"/>
        <v>24.2</v>
      </c>
      <c r="DQ7" s="65"/>
      <c r="DR7" s="65">
        <f>DR8</f>
        <v>64.2</v>
      </c>
      <c r="DS7" s="65">
        <f t="shared" ref="DS7:EA7" si="24">DS8</f>
        <v>65.3</v>
      </c>
      <c r="DT7" s="65">
        <f t="shared" si="24"/>
        <v>66.900000000000006</v>
      </c>
      <c r="DU7" s="65">
        <f t="shared" si="24"/>
        <v>68.099999999999994</v>
      </c>
      <c r="DV7" s="65">
        <f t="shared" si="24"/>
        <v>69.400000000000006</v>
      </c>
      <c r="DW7" s="65">
        <f t="shared" si="24"/>
        <v>50.3</v>
      </c>
      <c r="DX7" s="65">
        <f t="shared" si="24"/>
        <v>49.8</v>
      </c>
      <c r="DY7" s="65">
        <f t="shared" si="24"/>
        <v>50.9</v>
      </c>
      <c r="DZ7" s="65">
        <f t="shared" si="24"/>
        <v>51.9</v>
      </c>
      <c r="EA7" s="65">
        <f t="shared" si="24"/>
        <v>52.9</v>
      </c>
      <c r="EB7" s="65"/>
      <c r="EC7" s="65">
        <f>EC8</f>
        <v>80.7</v>
      </c>
      <c r="ED7" s="65">
        <f t="shared" ref="ED7:EL7" si="25">ED8</f>
        <v>79.8</v>
      </c>
      <c r="EE7" s="65">
        <f t="shared" si="25"/>
        <v>78.8</v>
      </c>
      <c r="EF7" s="65">
        <f t="shared" si="25"/>
        <v>79.3</v>
      </c>
      <c r="EG7" s="65">
        <f t="shared" si="25"/>
        <v>80.7</v>
      </c>
      <c r="EH7" s="65">
        <f t="shared" si="25"/>
        <v>65.7</v>
      </c>
      <c r="EI7" s="65">
        <f t="shared" si="25"/>
        <v>65</v>
      </c>
      <c r="EJ7" s="65">
        <f t="shared" si="25"/>
        <v>66.8</v>
      </c>
      <c r="EK7" s="65">
        <f t="shared" si="25"/>
        <v>68.2</v>
      </c>
      <c r="EL7" s="65">
        <f t="shared" si="25"/>
        <v>69.400000000000006</v>
      </c>
      <c r="EM7" s="65"/>
      <c r="EN7" s="66">
        <f>EN8</f>
        <v>31861560</v>
      </c>
      <c r="EO7" s="66">
        <f t="shared" ref="EO7:EW7" si="26">EO8</f>
        <v>31706074</v>
      </c>
      <c r="EP7" s="66">
        <f t="shared" si="26"/>
        <v>33162393</v>
      </c>
      <c r="EQ7" s="66">
        <f t="shared" si="26"/>
        <v>33712616</v>
      </c>
      <c r="ER7" s="66">
        <f t="shared" si="26"/>
        <v>34290577</v>
      </c>
      <c r="ES7" s="66">
        <f t="shared" si="26"/>
        <v>42578034</v>
      </c>
      <c r="ET7" s="66">
        <f t="shared" si="26"/>
        <v>45645830</v>
      </c>
      <c r="EU7" s="66">
        <f t="shared" si="26"/>
        <v>47082778</v>
      </c>
      <c r="EV7" s="66">
        <f t="shared" si="26"/>
        <v>48918364</v>
      </c>
      <c r="EW7" s="66">
        <f t="shared" si="26"/>
        <v>49696718</v>
      </c>
      <c r="EX7" s="66"/>
    </row>
    <row r="8" spans="1:154" s="67" customFormat="1" x14ac:dyDescent="0.15">
      <c r="A8" s="48"/>
      <c r="B8" s="68">
        <v>2019</v>
      </c>
      <c r="C8" s="68">
        <v>240001</v>
      </c>
      <c r="D8" s="68">
        <v>46</v>
      </c>
      <c r="E8" s="68">
        <v>6</v>
      </c>
      <c r="F8" s="68">
        <v>0</v>
      </c>
      <c r="G8" s="68">
        <v>4</v>
      </c>
      <c r="H8" s="68" t="s">
        <v>158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14</v>
      </c>
      <c r="R8" s="68" t="s">
        <v>166</v>
      </c>
      <c r="S8" s="68" t="s">
        <v>167</v>
      </c>
      <c r="T8" s="68" t="s">
        <v>168</v>
      </c>
      <c r="U8" s="69">
        <v>1813859</v>
      </c>
      <c r="V8" s="69">
        <v>26325</v>
      </c>
      <c r="W8" s="68" t="s">
        <v>169</v>
      </c>
      <c r="X8" s="70" t="s">
        <v>170</v>
      </c>
      <c r="Y8" s="69">
        <v>236</v>
      </c>
      <c r="Z8" s="69" t="s">
        <v>38</v>
      </c>
      <c r="AA8" s="69" t="s">
        <v>38</v>
      </c>
      <c r="AB8" s="69">
        <v>100</v>
      </c>
      <c r="AC8" s="69" t="s">
        <v>38</v>
      </c>
      <c r="AD8" s="69">
        <v>336</v>
      </c>
      <c r="AE8" s="69">
        <v>236</v>
      </c>
      <c r="AF8" s="69" t="s">
        <v>38</v>
      </c>
      <c r="AG8" s="69">
        <v>236</v>
      </c>
      <c r="AH8" s="71">
        <v>98.9</v>
      </c>
      <c r="AI8" s="71">
        <v>102.3</v>
      </c>
      <c r="AJ8" s="71">
        <v>103.8</v>
      </c>
      <c r="AK8" s="71">
        <v>98.3</v>
      </c>
      <c r="AL8" s="71">
        <v>98.9</v>
      </c>
      <c r="AM8" s="71">
        <v>98</v>
      </c>
      <c r="AN8" s="71">
        <v>97.2</v>
      </c>
      <c r="AO8" s="71">
        <v>97</v>
      </c>
      <c r="AP8" s="71">
        <v>97.8</v>
      </c>
      <c r="AQ8" s="71">
        <v>97</v>
      </c>
      <c r="AR8" s="71">
        <v>98.2</v>
      </c>
      <c r="AS8" s="71">
        <v>87.2</v>
      </c>
      <c r="AT8" s="71">
        <v>90.7</v>
      </c>
      <c r="AU8" s="71">
        <v>91.4</v>
      </c>
      <c r="AV8" s="71">
        <v>85.6</v>
      </c>
      <c r="AW8" s="71">
        <v>85.6</v>
      </c>
      <c r="AX8" s="71">
        <v>91.1</v>
      </c>
      <c r="AY8" s="71">
        <v>90.1</v>
      </c>
      <c r="AZ8" s="71">
        <v>89.6</v>
      </c>
      <c r="BA8" s="71">
        <v>89.7</v>
      </c>
      <c r="BB8" s="71">
        <v>89.3</v>
      </c>
      <c r="BC8" s="71">
        <v>89.5</v>
      </c>
      <c r="BD8" s="72">
        <v>0</v>
      </c>
      <c r="BE8" s="72">
        <v>0</v>
      </c>
      <c r="BF8" s="72">
        <v>0</v>
      </c>
      <c r="BG8" s="72">
        <v>2</v>
      </c>
      <c r="BH8" s="72">
        <v>1.3</v>
      </c>
      <c r="BI8" s="72">
        <v>73.099999999999994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59.6</v>
      </c>
      <c r="BO8" s="71">
        <v>58.3</v>
      </c>
      <c r="BP8" s="71">
        <v>63.5</v>
      </c>
      <c r="BQ8" s="71">
        <v>66.3</v>
      </c>
      <c r="BR8" s="71">
        <v>59.1</v>
      </c>
      <c r="BS8" s="71">
        <v>57.8</v>
      </c>
      <c r="BT8" s="71">
        <v>71.3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74.7</v>
      </c>
      <c r="BZ8" s="72">
        <v>28444</v>
      </c>
      <c r="CA8" s="72">
        <v>29478</v>
      </c>
      <c r="CB8" s="72">
        <v>30812</v>
      </c>
      <c r="CC8" s="72">
        <v>32265</v>
      </c>
      <c r="CD8" s="72">
        <v>31804</v>
      </c>
      <c r="CE8" s="72">
        <v>50413</v>
      </c>
      <c r="CF8" s="72">
        <v>50510</v>
      </c>
      <c r="CG8" s="72">
        <v>50958</v>
      </c>
      <c r="CH8" s="72">
        <v>52405</v>
      </c>
      <c r="CI8" s="72">
        <v>53523</v>
      </c>
      <c r="CJ8" s="71">
        <v>53621</v>
      </c>
      <c r="CK8" s="72">
        <v>11286</v>
      </c>
      <c r="CL8" s="72">
        <v>11432</v>
      </c>
      <c r="CM8" s="72">
        <v>11397</v>
      </c>
      <c r="CN8" s="72">
        <v>11804</v>
      </c>
      <c r="CO8" s="72">
        <v>12101</v>
      </c>
      <c r="CP8" s="72">
        <v>13096</v>
      </c>
      <c r="CQ8" s="72">
        <v>13552</v>
      </c>
      <c r="CR8" s="72">
        <v>13792</v>
      </c>
      <c r="CS8" s="72">
        <v>14290</v>
      </c>
      <c r="CT8" s="72">
        <v>15111</v>
      </c>
      <c r="CU8" s="71">
        <v>15586</v>
      </c>
      <c r="CV8" s="72">
        <v>62.5</v>
      </c>
      <c r="CW8" s="72">
        <v>60.2</v>
      </c>
      <c r="CX8" s="72">
        <v>59.7</v>
      </c>
      <c r="CY8" s="72">
        <v>63.7</v>
      </c>
      <c r="CZ8" s="72">
        <v>62.4</v>
      </c>
      <c r="DA8" s="72">
        <v>54.8</v>
      </c>
      <c r="DB8" s="72">
        <v>55.8</v>
      </c>
      <c r="DC8" s="72">
        <v>56.1</v>
      </c>
      <c r="DD8" s="72">
        <v>56</v>
      </c>
      <c r="DE8" s="72">
        <v>56.2</v>
      </c>
      <c r="DF8" s="72">
        <v>54.6</v>
      </c>
      <c r="DG8" s="72">
        <v>17.7</v>
      </c>
      <c r="DH8" s="72">
        <v>17.100000000000001</v>
      </c>
      <c r="DI8" s="72">
        <v>17.5</v>
      </c>
      <c r="DJ8" s="72">
        <v>19.100000000000001</v>
      </c>
      <c r="DK8" s="72">
        <v>17.7</v>
      </c>
      <c r="DL8" s="72">
        <v>23.9</v>
      </c>
      <c r="DM8" s="72">
        <v>23.8</v>
      </c>
      <c r="DN8" s="72">
        <v>23.9</v>
      </c>
      <c r="DO8" s="72">
        <v>23.6</v>
      </c>
      <c r="DP8" s="72">
        <v>24.2</v>
      </c>
      <c r="DQ8" s="72">
        <v>25</v>
      </c>
      <c r="DR8" s="71">
        <v>64.2</v>
      </c>
      <c r="DS8" s="71">
        <v>65.3</v>
      </c>
      <c r="DT8" s="71">
        <v>66.900000000000006</v>
      </c>
      <c r="DU8" s="71">
        <v>68.099999999999994</v>
      </c>
      <c r="DV8" s="71">
        <v>69.400000000000006</v>
      </c>
      <c r="DW8" s="71">
        <v>50.3</v>
      </c>
      <c r="DX8" s="71">
        <v>49.8</v>
      </c>
      <c r="DY8" s="71">
        <v>50.9</v>
      </c>
      <c r="DZ8" s="71">
        <v>51.9</v>
      </c>
      <c r="EA8" s="71">
        <v>52.9</v>
      </c>
      <c r="EB8" s="71">
        <v>53.5</v>
      </c>
      <c r="EC8" s="71">
        <v>80.7</v>
      </c>
      <c r="ED8" s="71">
        <v>79.8</v>
      </c>
      <c r="EE8" s="71">
        <v>78.8</v>
      </c>
      <c r="EF8" s="71">
        <v>79.3</v>
      </c>
      <c r="EG8" s="71">
        <v>80.7</v>
      </c>
      <c r="EH8" s="71">
        <v>65.7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70</v>
      </c>
      <c r="EN8" s="72">
        <v>31861560</v>
      </c>
      <c r="EO8" s="72">
        <v>31706074</v>
      </c>
      <c r="EP8" s="72">
        <v>33162393</v>
      </c>
      <c r="EQ8" s="72">
        <v>33712616</v>
      </c>
      <c r="ER8" s="72">
        <v>34290577</v>
      </c>
      <c r="ES8" s="72">
        <v>42578034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2021-01-13T04:05:46Z</cp:lastPrinted>
  <dcterms:created xsi:type="dcterms:W3CDTF">2020-12-15T03:54:51Z</dcterms:created>
  <dcterms:modified xsi:type="dcterms:W3CDTF">2021-02-05T04:00:31Z</dcterms:modified>
  <cp:category/>
</cp:coreProperties>
</file>