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0）\29財政課（公営企業関連照会等）\210113経営比較分析表の分析等について\03 提出\"/>
    </mc:Choice>
  </mc:AlternateContent>
  <workbookProtection workbookAlgorithmName="SHA-512" workbookHashValue="O+r05lEO6Ll6WAXWIkRl1aZ3PVA7VW5gve12BiiyoRpcrIinUzYbN5AzIrKwqvr4hVTXFefb0x/9qILnFE9EPw==" workbookSaltValue="ouDBu7yOY6iPvNWfD8Kz1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EC10" i="5"/>
  <c r="DR10" i="5"/>
  <c r="DQ10" i="5"/>
  <c r="DG10" i="5"/>
  <c r="CK10" i="5"/>
  <c r="BZ10" i="5"/>
  <c r="BY10" i="5"/>
  <c r="BO10" i="5"/>
  <c r="AS10" i="5"/>
  <c r="AR10" i="5"/>
  <c r="AH10" i="5"/>
  <c r="AG10" i="5"/>
  <c r="W10" i="5"/>
  <c r="F10" i="5"/>
  <c r="DI10" i="5" s="1"/>
  <c r="E10" i="5"/>
  <c r="DS10" i="5" s="1"/>
  <c r="D10" i="5"/>
  <c r="CV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OZ55" i="4"/>
  <c r="OF55" i="4"/>
  <c r="MN55" i="4"/>
  <c r="LT55" i="4"/>
  <c r="KZ55" i="4"/>
  <c r="KF55" i="4"/>
  <c r="JL55" i="4"/>
  <c r="GZ55" i="4"/>
  <c r="GF55" i="4"/>
  <c r="FL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JL32" i="4"/>
  <c r="GZ32" i="4"/>
  <c r="GF32" i="4"/>
  <c r="FL32" i="4"/>
  <c r="CZ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GZ33" i="4" l="1"/>
  <c r="AR32" i="4"/>
  <c r="ER32" i="4"/>
  <c r="HT32" i="4"/>
  <c r="PT32" i="4"/>
  <c r="ER33" i="4"/>
  <c r="HT33" i="4"/>
  <c r="ER55" i="4"/>
  <c r="HT55" i="4"/>
  <c r="PT55" i="4"/>
  <c r="ER56" i="4"/>
  <c r="HT56" i="4"/>
  <c r="V10" i="5"/>
  <c r="AF10" i="5"/>
  <c r="AJ10" i="5"/>
  <c r="AT10" i="5"/>
  <c r="BD10" i="5"/>
  <c r="BN10" i="5"/>
  <c r="BX10" i="5"/>
  <c r="CB10" i="5"/>
  <c r="CL10" i="5"/>
  <c r="DF10" i="5"/>
  <c r="DP10" i="5"/>
  <c r="DT10" i="5"/>
  <c r="ED10" i="5"/>
  <c r="AQ10" i="5"/>
  <c r="AU10" i="5"/>
  <c r="BE10" i="5"/>
  <c r="CI10" i="5"/>
  <c r="CM10" i="5"/>
  <c r="CW10" i="5"/>
  <c r="EA10" i="5"/>
  <c r="EE10" i="5"/>
  <c r="X11" i="5"/>
  <c r="AR11" i="5"/>
  <c r="BC12" i="5"/>
  <c r="X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<sst xmlns="http://schemas.openxmlformats.org/spreadsheetml/2006/main" count="262" uniqueCount="107">
  <si>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</si>
  <si>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</si>
  <si>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</si>
  <si>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</si>
  <si>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</si>
  <si>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</si>
  <si>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</si>
  <si>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</si>
  <si>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</si>
  <si>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</si>
  <si>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</si>
  <si>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</si>
  <si>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</si>
  <si>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</si>
  <si>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</si>
  <si>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</si>
  <si>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</si>
  <si>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</si>
  <si>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</si>
  <si>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</si>
  <si>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</si>
  <si>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</si>
  <si>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</si>
  <si>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</si>
  <si>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</si>
  <si>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</si>
  <si>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</si>
  <si>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</si>
  <si>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</si>
  <si>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</si>
  <si>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</si>
  <si>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</si>
  <si>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</si>
  <si>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</si>
  <si>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</si>
  <si>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</si>
  <si>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</si>
  <si>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</si>
  <si>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</si>
  <si>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</si>
  <si>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</si>
  <si>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</si>
  <si>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</si>
  <si>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</si>
  <si>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</si>
  <si>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</si>
  <si>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</si>
  <si>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</si>
  <si>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</si>
  <si>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</si>
  <si>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</si>
  <si>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</si>
  <si>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</si>
  <si>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</si>
  <si>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</si>
  <si>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</si>
  <si>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</si>
  <si>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</si>
  <si>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</si>
  <si>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</si>
  <si>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</si>
  <si>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</si>
  <si>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</si>
  <si>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</si>
  <si>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</si>
  <si>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</si>
  <si>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</si>
  <si>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</si>
  <si>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</si>
  <si>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</si>
  <si>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</si>
  <si>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</si>
  <si>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</si>
  <si>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</si>
  <si>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</si>
  <si>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</si>
  <si>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</si>
  <si>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</si>
  <si>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</si>
  <si>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</si>
  <si>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</si>
  <si>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</si>
  <si>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</si>
  <si>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</si>
  <si>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</si>
  <si>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</si>
  <si>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</si>
  <si>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</si>
  <si>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430005</t>
  </si>
  <si>
    <t>46</t>
  </si>
  <si>
    <t>02</t>
  </si>
  <si>
    <t>0</t>
  </si>
  <si>
    <t>000</t>
  </si>
  <si>
    <t>熊本県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</si>
  <si>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</si>
  <si>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</si>
  <si>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</si>
  <si>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</si>
  <si>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</si>
  <si>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</si>
  <si>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</si>
  <si>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</si>
  <si>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</si>
  <si>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</si>
  <si>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有明と八代は、多量の未利用水を抱えている。特に、有明は水利権取得に伴うダム建設負担金等が経営を圧迫しており、厳しい経営環境下にある。
　これまで、「熊本県企業局経営基本計画（第４期）」および「熊本県企業局有明工業用水道事業経営再建計画」に基づき、経営改善の取組を着実に進めてきたが、有明及び八代については、施設の老朽化が進み、今後、施設の更新・改修が必要となっている。
　令和２年３月、第５期基本計画である「熊本県企業局経営戦略２０２０」を策定し、水需要の開拓等による増収、令和３年度からのコンセッション方式の導入や適正な施設の維持管理などによる経費節減などにより、黒字化を目指すこととしている。</t>
    <rPh sb="188" eb="190">
      <t>レイワ</t>
    </rPh>
    <rPh sb="191" eb="192">
      <t>ネン</t>
    </rPh>
    <rPh sb="193" eb="194">
      <t>ガツ</t>
    </rPh>
    <rPh sb="195" eb="196">
      <t>ダイ</t>
    </rPh>
    <rPh sb="197" eb="198">
      <t>キ</t>
    </rPh>
    <rPh sb="198" eb="202">
      <t>キホンケイカク</t>
    </rPh>
    <rPh sb="206" eb="209">
      <t>クマモトケン</t>
    </rPh>
    <rPh sb="209" eb="212">
      <t>キギョウキョク</t>
    </rPh>
    <rPh sb="212" eb="214">
      <t>ケイエイ</t>
    </rPh>
    <rPh sb="214" eb="216">
      <t>センリャク</t>
    </rPh>
    <rPh sb="222" eb="224">
      <t>サクテイ</t>
    </rPh>
    <rPh sb="226" eb="229">
      <t>ミズジュヨウ</t>
    </rPh>
    <rPh sb="230" eb="232">
      <t>カイタク</t>
    </rPh>
    <rPh sb="232" eb="233">
      <t>トウ</t>
    </rPh>
    <rPh sb="236" eb="238">
      <t>ゾウシュウ</t>
    </rPh>
    <rPh sb="254" eb="256">
      <t>ホウシキ</t>
    </rPh>
    <rPh sb="275" eb="279">
      <t>ケイヒセツゲン</t>
    </rPh>
    <rPh sb="285" eb="288">
      <t>クロジカ</t>
    </rPh>
    <phoneticPr fontId="5"/>
  </si>
  <si>
    <t>　本県では、有明、八代、苓北の３か所で工業用水を供給している。産業構造の変化により、予定した重厚長大型の企業立地が思うように進まず、有明、八代では多量の未利用水を抱え、３工水全体では赤字経営となっている。
●経常収支比率
　平均値を下回り、１００％を下回っている。
●累積欠損金比率
　有明が赤字のため累積欠損金は増加傾向であるが、八代は近年黒字のため減少傾向、苓北は利益剰余金を計上しており、全体では微減傾向となっている。
●企業債残高対給水収益比率
　主に有明において多額の企業債を借り入れているため、平均値よりも高くなっているが、償還終了に伴い減少傾向にある。
●料金回収率
　収支改善策として、料金改定を３工水とも数回行っているが、料金回収率は１００％を下回っている。
●契約率
　苓北は１００％近い契約率になっているものの、有明、八代は多量の未利用水を抱えているため、３工水全体では、施設利用率・契約率ともに平均値を下回っている。</t>
    <rPh sb="19" eb="23">
      <t>コウギョウヨウスイ</t>
    </rPh>
    <rPh sb="272" eb="274">
      <t>シュウリョウ</t>
    </rPh>
    <rPh sb="287" eb="289">
      <t>リョウキン</t>
    </rPh>
    <rPh sb="289" eb="292">
      <t>カイシュウリツ</t>
    </rPh>
    <rPh sb="342" eb="344">
      <t>ケイヤク</t>
    </rPh>
    <rPh sb="344" eb="345">
      <t>リツ</t>
    </rPh>
    <phoneticPr fontId="5"/>
  </si>
  <si>
    <t>　本県の３つの工業用水道のうち、最も古い有明は昭和５０年に供用開始し、現在４０数年経過している。このため、施設の老朽化が進み、管路も含めて法定耐用年数を超えているものがある。そこで、国のアセットマネジメント指針に基づき「施設更新計画」を策定しており、計画的な更新を進めている。
　平成２７～２８年の管路更新は、八代において漏水が多発した導水管を耐震化したことによるもの。なお、耐震化を実施していたため、熊本地震（平成２８年４月）において、漏水は発生しなかった。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</si>
</sst>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48.18</c:v>
                </c:pt>
                <c:pt idx="1">
                  <c:v>48.12</c:v>
                </c:pt>
                <c:pt idx="2">
                  <c:v>49.25</c:v>
                </c:pt>
                <c:pt idx="3">
                  <c:v>49.66</c:v>
                </c:pt>
                <c:pt idx="4">
                  <c:v>49.06</c:v>
                </c:pt>
              </c:numCache>
            </c:numRef>
          </c:val>
          <c:extLst>
            <c:ext xmlns:c16="http://schemas.microsoft.com/office/drawing/2014/chart" uri="{C3380CC4-5D6E-409C-BE32-E72D297353CC}">
              <c16:uniqueId val="{00000000-C4B9-42D2-99B8-8DAA10FACE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C4B9-42D2-99B8-8DAA10FACE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790</c:v>
                </c:pt>
                <c:pt idx="1">
                  <c:v>798.71</c:v>
                </c:pt>
                <c:pt idx="2">
                  <c:v>784.59</c:v>
                </c:pt>
                <c:pt idx="3">
                  <c:v>760.74</c:v>
                </c:pt>
                <c:pt idx="4">
                  <c:v>739.94</c:v>
                </c:pt>
              </c:numCache>
            </c:numRef>
          </c:val>
          <c:extLst>
            <c:ext xmlns:c16="http://schemas.microsoft.com/office/drawing/2014/chart" uri="{C3380CC4-5D6E-409C-BE32-E72D297353CC}">
              <c16:uniqueId val="{00000000-D8E6-41C6-BCC2-70168E7A3B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D8E6-41C6-BCC2-70168E7A3B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101.68</c:v>
                </c:pt>
                <c:pt idx="1">
                  <c:v>98.49</c:v>
                </c:pt>
                <c:pt idx="2">
                  <c:v>97.75</c:v>
                </c:pt>
                <c:pt idx="3">
                  <c:v>98.73</c:v>
                </c:pt>
                <c:pt idx="4">
                  <c:v>98.77</c:v>
                </c:pt>
              </c:numCache>
            </c:numRef>
          </c:val>
          <c:extLst>
            <c:ext xmlns:c16="http://schemas.microsoft.com/office/drawing/2014/chart" uri="{C3380CC4-5D6E-409C-BE32-E72D297353CC}">
              <c16:uniqueId val="{00000000-4431-4247-BD3A-90139EB099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4431-4247-BD3A-90139EB099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42.86</c:v>
                </c:pt>
                <c:pt idx="3">
                  <c:v>54.61</c:v>
                </c:pt>
                <c:pt idx="4">
                  <c:v>54.61</c:v>
                </c:pt>
              </c:numCache>
            </c:numRef>
          </c:val>
          <c:extLst>
            <c:ext xmlns:c16="http://schemas.microsoft.com/office/drawing/2014/chart" uri="{C3380CC4-5D6E-409C-BE32-E72D297353CC}">
              <c16:uniqueId val="{00000000-B762-4324-9CED-DACC647783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B762-4324-9CED-DACC647783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3.55</c:v>
                </c:pt>
                <c:pt idx="1">
                  <c:v>4.01</c:v>
                </c:pt>
                <c:pt idx="2">
                  <c:v>0</c:v>
                </c:pt>
                <c:pt idx="3">
                  <c:v>0</c:v>
                </c:pt>
                <c:pt idx="4">
                  <c:v>0</c:v>
                </c:pt>
              </c:numCache>
            </c:numRef>
          </c:val>
          <c:extLst>
            <c:ext xmlns:c16="http://schemas.microsoft.com/office/drawing/2014/chart" uri="{C3380CC4-5D6E-409C-BE32-E72D297353CC}">
              <c16:uniqueId val="{00000000-9ECC-4750-BCA4-52E514858C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9ECC-4750-BCA4-52E514858C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141.44999999999999</c:v>
                </c:pt>
                <c:pt idx="1">
                  <c:v>137.88</c:v>
                </c:pt>
                <c:pt idx="2">
                  <c:v>147.32</c:v>
                </c:pt>
                <c:pt idx="3">
                  <c:v>150.81</c:v>
                </c:pt>
                <c:pt idx="4">
                  <c:v>161.12</c:v>
                </c:pt>
              </c:numCache>
            </c:numRef>
          </c:val>
          <c:extLst>
            <c:ext xmlns:c16="http://schemas.microsoft.com/office/drawing/2014/chart" uri="{C3380CC4-5D6E-409C-BE32-E72D297353CC}">
              <c16:uniqueId val="{00000000-45C1-401F-809B-C5EEA400FA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45C1-401F-809B-C5EEA400FA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897.87</c:v>
                </c:pt>
                <c:pt idx="1">
                  <c:v>776.42</c:v>
                </c:pt>
                <c:pt idx="2">
                  <c:v>672.15</c:v>
                </c:pt>
                <c:pt idx="3">
                  <c:v>603.71</c:v>
                </c:pt>
                <c:pt idx="4">
                  <c:v>569.6</c:v>
                </c:pt>
              </c:numCache>
            </c:numRef>
          </c:val>
          <c:extLst>
            <c:ext xmlns:c16="http://schemas.microsoft.com/office/drawing/2014/chart" uri="{C3380CC4-5D6E-409C-BE32-E72D297353CC}">
              <c16:uniqueId val="{00000000-1A18-4097-9506-51695F3B06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1A18-4097-9506-51695F3B06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63.48</c:v>
                </c:pt>
                <c:pt idx="1">
                  <c:v>63.81</c:v>
                </c:pt>
                <c:pt idx="2">
                  <c:v>63.19</c:v>
                </c:pt>
                <c:pt idx="3">
                  <c:v>64.260000000000005</c:v>
                </c:pt>
                <c:pt idx="4">
                  <c:v>65.03</c:v>
                </c:pt>
              </c:numCache>
            </c:numRef>
          </c:val>
          <c:extLst>
            <c:ext xmlns:c16="http://schemas.microsoft.com/office/drawing/2014/chart" uri="{C3380CC4-5D6E-409C-BE32-E72D297353CC}">
              <c16:uniqueId val="{00000000-85E0-4630-9DA8-B56DE772D2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85E0-4630-9DA8-B56DE772D2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78.819999999999993</c:v>
                </c:pt>
                <c:pt idx="1">
                  <c:v>78.81</c:v>
                </c:pt>
                <c:pt idx="2">
                  <c:v>79.59</c:v>
                </c:pt>
                <c:pt idx="3">
                  <c:v>78.66</c:v>
                </c:pt>
                <c:pt idx="4">
                  <c:v>79.03</c:v>
                </c:pt>
              </c:numCache>
            </c:numRef>
          </c:val>
          <c:extLst>
            <c:ext xmlns:c16="http://schemas.microsoft.com/office/drawing/2014/chart" uri="{C3380CC4-5D6E-409C-BE32-E72D297353CC}">
              <c16:uniqueId val="{00000000-7080-4037-8B90-16732ED465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7080-4037-8B90-16732ED465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28.45</c:v>
                </c:pt>
                <c:pt idx="1">
                  <c:v>29.1</c:v>
                </c:pt>
                <c:pt idx="2">
                  <c:v>30.66</c:v>
                </c:pt>
                <c:pt idx="3">
                  <c:v>29.13</c:v>
                </c:pt>
                <c:pt idx="4">
                  <c:v>29.68</c:v>
                </c:pt>
              </c:numCache>
            </c:numRef>
          </c:val>
          <c:extLst>
            <c:ext xmlns:c16="http://schemas.microsoft.com/office/drawing/2014/chart" uri="{C3380CC4-5D6E-409C-BE32-E72D297353CC}">
              <c16:uniqueId val="{00000000-FD53-4FA1-A585-597909C344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FD53-4FA1-A585-597909C344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43.61</c:v>
                </c:pt>
                <c:pt idx="1">
                  <c:v>44.63</c:v>
                </c:pt>
                <c:pt idx="2">
                  <c:v>45.21</c:v>
                </c:pt>
                <c:pt idx="3">
                  <c:v>47.13</c:v>
                </c:pt>
                <c:pt idx="4">
                  <c:v>47.1</c:v>
                </c:pt>
              </c:numCache>
            </c:numRef>
          </c:val>
          <c:extLst>
            <c:ext xmlns:c16="http://schemas.microsoft.com/office/drawing/2014/chart" uri="{C3380CC4-5D6E-409C-BE32-E72D297353CC}">
              <c16:uniqueId val="{00000000-7FAB-4717-B17E-120750E46F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7FAB-4717-B17E-120750E46F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W1"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熊本県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68360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20290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23.8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40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32197</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101.68</v>
      </c>
      <c r="Y32" s="129"/>
      <c r="Z32" s="129"/>
      <c r="AA32" s="129"/>
      <c r="AB32" s="129"/>
      <c r="AC32" s="129"/>
      <c r="AD32" s="129"/>
      <c r="AE32" s="129"/>
      <c r="AF32" s="129"/>
      <c r="AG32" s="129"/>
      <c r="AH32" s="129"/>
      <c r="AI32" s="129"/>
      <c r="AJ32" s="129"/>
      <c r="AK32" s="129"/>
      <c r="AL32" s="129"/>
      <c r="AM32" s="129"/>
      <c r="AN32" s="129"/>
      <c r="AO32" s="129"/>
      <c r="AP32" s="129"/>
      <c r="AQ32" s="130"/>
      <c r="AR32" s="128">
        <f>データ!U6</f>
        <v>98.49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97.75</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98.73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98.77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790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798.71</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784.59</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760.74</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739.94</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141.44999999999999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137.88</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147.32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150.81</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161.12</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897.87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776.42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672.15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603.71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569.6</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106</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63.48</v>
      </c>
      <c r="Y55" s="129"/>
      <c r="Z55" s="129"/>
      <c r="AA55" s="129"/>
      <c r="AB55" s="129"/>
      <c r="AC55" s="129"/>
      <c r="AD55" s="129"/>
      <c r="AE55" s="129"/>
      <c r="AF55" s="129"/>
      <c r="AG55" s="129"/>
      <c r="AH55" s="129"/>
      <c r="AI55" s="129"/>
      <c r="AJ55" s="129"/>
      <c r="AK55" s="129"/>
      <c r="AL55" s="129"/>
      <c r="AM55" s="129"/>
      <c r="AN55" s="129"/>
      <c r="AO55" s="129"/>
      <c r="AP55" s="129"/>
      <c r="AQ55" s="130"/>
      <c r="AR55" s="128">
        <f>データ!BM6</f>
        <v>63.81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63.19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64.260000000000005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65.03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78.819999999999993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78.81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79.59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78.66</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79.03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28.45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29.1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30.66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29.13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29.68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43.61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44.63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45.21</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47.13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47.1</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48.18</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48.12</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49.25</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49.66</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49.06</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42.86</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54.61</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54.61</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3.55</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4.01</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54.49</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55.39</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55.25</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57.11</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57.57</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42</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43.33</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44.05</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51.87</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52.33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0.48</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0.52</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1.3</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0.28000000000000003</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0.77</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l3XVQXeeSQgbEtWhcdggTrsHcL2yfbwERLVc1AN8k5+Ct1MyvBH046+Ro0yCqAGoQ7pvj2XqHMn7KOZyvX9XA==" saltValue="KZsdJn+w7pa/zcvZienHc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101.68</v>
      </c>
      <c r="U6" s="52">
        <f>U7</f>
        <v>98.49</v>
      </c>
      <c r="V6" s="52">
        <f>V7</f>
        <v>97.75</v>
      </c>
      <c r="W6" s="52">
        <f>W7</f>
        <v>98.73</v>
      </c>
      <c r="X6" s="52">
        <f t="shared" si="3"/>
        <v>98.77</v>
      </c>
      <c r="Y6" s="52">
        <f t="shared" si="3"/>
        <v>119.31</v>
      </c>
      <c r="Z6" s="52">
        <f t="shared" si="3"/>
        <v>116.37</v>
      </c>
      <c r="AA6" s="52">
        <f t="shared" si="3"/>
        <v>117.28</v>
      </c>
      <c r="AB6" s="52">
        <f t="shared" si="3"/>
        <v>116.96</v>
      </c>
      <c r="AC6" s="52">
        <f t="shared" si="3"/>
        <v>117.47</v>
      </c>
      <c r="AD6" s="50" t="str">
        <f>IF(AD7="-","【-】","【"&amp;SUBSTITUTE(TEXT(AD7,"#,##0.00"),"-","△")&amp;"】")</f>
        <v>【119.03】</v>
      </c>
      <c r="AE6" s="52">
        <f t="shared" si="3"/>
        <v>790</v>
      </c>
      <c r="AF6" s="52">
        <f>AF7</f>
        <v>798.71</v>
      </c>
      <c r="AG6" s="52">
        <f>AG7</f>
        <v>784.59</v>
      </c>
      <c r="AH6" s="52">
        <f>AH7</f>
        <v>760.74</v>
      </c>
      <c r="AI6" s="52">
        <f t="shared" si="3"/>
        <v>739.94</v>
      </c>
      <c r="AJ6" s="52">
        <f t="shared" si="3"/>
        <v>50.52</v>
      </c>
      <c r="AK6" s="52">
        <f t="shared" si="3"/>
        <v>52.25</v>
      </c>
      <c r="AL6" s="52">
        <f t="shared" si="3"/>
        <v>53.3</v>
      </c>
      <c r="AM6" s="52">
        <f t="shared" si="3"/>
        <v>50.25</v>
      </c>
      <c r="AN6" s="52">
        <f t="shared" si="3"/>
        <v>51.91</v>
      </c>
      <c r="AO6" s="50" t="str">
        <f>IF(AO7="-","【-】","【"&amp;SUBSTITUTE(TEXT(AO7,"#,##0.00"),"-","△")&amp;"】")</f>
        <v>【25.49】</v>
      </c>
      <c r="AP6" s="52">
        <f t="shared" si="3"/>
        <v>141.44999999999999</v>
      </c>
      <c r="AQ6" s="52">
        <f>AQ7</f>
        <v>137.88</v>
      </c>
      <c r="AR6" s="52">
        <f>AR7</f>
        <v>147.32</v>
      </c>
      <c r="AS6" s="52">
        <f>AS7</f>
        <v>150.81</v>
      </c>
      <c r="AT6" s="52">
        <f t="shared" si="3"/>
        <v>161.12</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897.87</v>
      </c>
      <c r="BB6" s="52">
        <f>BB7</f>
        <v>776.42</v>
      </c>
      <c r="BC6" s="52">
        <f>BC7</f>
        <v>672.15</v>
      </c>
      <c r="BD6" s="52">
        <f>BD7</f>
        <v>603.71</v>
      </c>
      <c r="BE6" s="52">
        <f t="shared" si="3"/>
        <v>569.6</v>
      </c>
      <c r="BF6" s="52">
        <f t="shared" si="3"/>
        <v>222.22</v>
      </c>
      <c r="BG6" s="52">
        <f t="shared" si="3"/>
        <v>216.41</v>
      </c>
      <c r="BH6" s="52">
        <f t="shared" si="3"/>
        <v>208.47</v>
      </c>
      <c r="BI6" s="52">
        <f t="shared" si="3"/>
        <v>193.85</v>
      </c>
      <c r="BJ6" s="52">
        <f t="shared" si="3"/>
        <v>204.31</v>
      </c>
      <c r="BK6" s="50" t="str">
        <f>IF(BK7="-","【-】","【"&amp;SUBSTITUTE(TEXT(BK7,"#,##0.00"),"-","△")&amp;"】")</f>
        <v>【238.81】</v>
      </c>
      <c r="BL6" s="52">
        <f t="shared" si="3"/>
        <v>63.48</v>
      </c>
      <c r="BM6" s="52">
        <f>BM7</f>
        <v>63.81</v>
      </c>
      <c r="BN6" s="52">
        <f>BN7</f>
        <v>63.19</v>
      </c>
      <c r="BO6" s="52">
        <f>BO7</f>
        <v>64.260000000000005</v>
      </c>
      <c r="BP6" s="52">
        <f t="shared" si="3"/>
        <v>65.03</v>
      </c>
      <c r="BQ6" s="52">
        <f t="shared" si="3"/>
        <v>109.19</v>
      </c>
      <c r="BR6" s="52">
        <f t="shared" si="3"/>
        <v>105.24</v>
      </c>
      <c r="BS6" s="52">
        <f t="shared" si="3"/>
        <v>105.71</v>
      </c>
      <c r="BT6" s="52">
        <f t="shared" si="3"/>
        <v>105.06</v>
      </c>
      <c r="BU6" s="52">
        <f t="shared" si="3"/>
        <v>106.98</v>
      </c>
      <c r="BV6" s="50" t="str">
        <f>IF(BV7="-","【-】","【"&amp;SUBSTITUTE(TEXT(BV7,"#,##0.00"),"-","△")&amp;"】")</f>
        <v>【115.00】</v>
      </c>
      <c r="BW6" s="52">
        <f t="shared" si="3"/>
        <v>78.819999999999993</v>
      </c>
      <c r="BX6" s="52">
        <f>BX7</f>
        <v>78.81</v>
      </c>
      <c r="BY6" s="52">
        <f>BY7</f>
        <v>79.59</v>
      </c>
      <c r="BZ6" s="52">
        <f>BZ7</f>
        <v>78.66</v>
      </c>
      <c r="CA6" s="52">
        <f t="shared" si="3"/>
        <v>79.03</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28.45</v>
      </c>
      <c r="CI6" s="52">
        <f>CI7</f>
        <v>29.1</v>
      </c>
      <c r="CJ6" s="52">
        <f>CJ7</f>
        <v>30.66</v>
      </c>
      <c r="CK6" s="52">
        <f>CK7</f>
        <v>29.13</v>
      </c>
      <c r="CL6" s="52">
        <f t="shared" si="5"/>
        <v>29.68</v>
      </c>
      <c r="CM6" s="52">
        <f t="shared" si="5"/>
        <v>40.97</v>
      </c>
      <c r="CN6" s="52">
        <f t="shared" si="5"/>
        <v>40.69</v>
      </c>
      <c r="CO6" s="52">
        <f t="shared" si="5"/>
        <v>40.67</v>
      </c>
      <c r="CP6" s="52">
        <f t="shared" si="5"/>
        <v>40.89</v>
      </c>
      <c r="CQ6" s="52">
        <f t="shared" si="5"/>
        <v>41.59</v>
      </c>
      <c r="CR6" s="50" t="str">
        <f>IF(CR7="-","【-】","【"&amp;SUBSTITUTE(TEXT(CR7,"#,##0.00"),"-","△")&amp;"】")</f>
        <v>【55.21】</v>
      </c>
      <c r="CS6" s="52">
        <f t="shared" ref="CS6:DB6" si="6">CS7</f>
        <v>43.61</v>
      </c>
      <c r="CT6" s="52">
        <f>CT7</f>
        <v>44.63</v>
      </c>
      <c r="CU6" s="52">
        <f>CU7</f>
        <v>45.21</v>
      </c>
      <c r="CV6" s="52">
        <f>CV7</f>
        <v>47.13</v>
      </c>
      <c r="CW6" s="52">
        <f t="shared" si="6"/>
        <v>47.1</v>
      </c>
      <c r="CX6" s="52">
        <f t="shared" si="6"/>
        <v>63.26</v>
      </c>
      <c r="CY6" s="52">
        <f t="shared" si="6"/>
        <v>62.7</v>
      </c>
      <c r="CZ6" s="52">
        <f t="shared" si="6"/>
        <v>62.59</v>
      </c>
      <c r="DA6" s="52">
        <f t="shared" si="6"/>
        <v>61.76</v>
      </c>
      <c r="DB6" s="52">
        <f t="shared" si="6"/>
        <v>62.75</v>
      </c>
      <c r="DC6" s="50" t="str">
        <f>IF(DC7="-","【-】","【"&amp;SUBSTITUTE(TEXT(DC7,"#,##0.00"),"-","△")&amp;"】")</f>
        <v>【77.39】</v>
      </c>
      <c r="DD6" s="52">
        <f t="shared" ref="DD6:DM6" si="7">DD7</f>
        <v>48.18</v>
      </c>
      <c r="DE6" s="52">
        <f>DE7</f>
        <v>48.12</v>
      </c>
      <c r="DF6" s="52">
        <f>DF7</f>
        <v>49.25</v>
      </c>
      <c r="DG6" s="52">
        <f>DG7</f>
        <v>49.66</v>
      </c>
      <c r="DH6" s="52">
        <f t="shared" si="7"/>
        <v>49.06</v>
      </c>
      <c r="DI6" s="52">
        <f t="shared" si="7"/>
        <v>54.49</v>
      </c>
      <c r="DJ6" s="52">
        <f t="shared" si="7"/>
        <v>55.39</v>
      </c>
      <c r="DK6" s="52">
        <f t="shared" si="7"/>
        <v>55.25</v>
      </c>
      <c r="DL6" s="52">
        <f t="shared" si="7"/>
        <v>57.11</v>
      </c>
      <c r="DM6" s="52">
        <f t="shared" si="7"/>
        <v>57.57</v>
      </c>
      <c r="DN6" s="50" t="str">
        <f>IF(DN7="-","【-】","【"&amp;SUBSTITUTE(TEXT(DN7,"#,##0.00"),"-","△")&amp;"】")</f>
        <v>【59.23】</v>
      </c>
      <c r="DO6" s="52">
        <f t="shared" ref="DO6:DX6" si="8">DO7</f>
        <v>0</v>
      </c>
      <c r="DP6" s="52">
        <f>DP7</f>
        <v>0</v>
      </c>
      <c r="DQ6" s="52">
        <f>DQ7</f>
        <v>42.86</v>
      </c>
      <c r="DR6" s="52">
        <f>DR7</f>
        <v>54.61</v>
      </c>
      <c r="DS6" s="52">
        <f t="shared" si="8"/>
        <v>54.61</v>
      </c>
      <c r="DT6" s="52">
        <f t="shared" si="8"/>
        <v>42</v>
      </c>
      <c r="DU6" s="52">
        <f t="shared" si="8"/>
        <v>43.33</v>
      </c>
      <c r="DV6" s="52">
        <f t="shared" si="8"/>
        <v>44.05</v>
      </c>
      <c r="DW6" s="52">
        <f t="shared" si="8"/>
        <v>51.87</v>
      </c>
      <c r="DX6" s="52">
        <f t="shared" si="8"/>
        <v>52.33</v>
      </c>
      <c r="DY6" s="50" t="str">
        <f>IF(DY7="-","【-】","【"&amp;SUBSTITUTE(TEXT(DY7,"#,##0.00"),"-","△")&amp;"】")</f>
        <v>【47.77】</v>
      </c>
      <c r="DZ6" s="52">
        <f t="shared" ref="DZ6:EI6" si="9">DZ7</f>
        <v>3.55</v>
      </c>
      <c r="EA6" s="52">
        <f>EA7</f>
        <v>4.01</v>
      </c>
      <c r="EB6" s="52">
        <f>EB7</f>
        <v>0</v>
      </c>
      <c r="EC6" s="52">
        <f>EC7</f>
        <v>0</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68360</v>
      </c>
      <c r="L7" s="54" t="s">
        <v>96</v>
      </c>
      <c r="M7" s="55">
        <v>3</v>
      </c>
      <c r="N7" s="55">
        <v>20290</v>
      </c>
      <c r="O7" s="56" t="s">
        <v>97</v>
      </c>
      <c r="P7" s="56">
        <v>23.8</v>
      </c>
      <c r="Q7" s="55">
        <v>40</v>
      </c>
      <c r="R7" s="55">
        <v>32197</v>
      </c>
      <c r="S7" s="54" t="s">
        <v>98</v>
      </c>
      <c r="T7" s="57">
        <v>101.68</v>
      </c>
      <c r="U7" s="57">
        <v>98.49</v>
      </c>
      <c r="V7" s="57">
        <v>97.75</v>
      </c>
      <c r="W7" s="57">
        <v>98.73</v>
      </c>
      <c r="X7" s="57">
        <v>98.77</v>
      </c>
      <c r="Y7" s="57">
        <v>119.31</v>
      </c>
      <c r="Z7" s="57">
        <v>116.37</v>
      </c>
      <c r="AA7" s="57">
        <v>117.28</v>
      </c>
      <c r="AB7" s="57">
        <v>116.96</v>
      </c>
      <c r="AC7" s="58">
        <v>117.47</v>
      </c>
      <c r="AD7" s="57">
        <v>119.03</v>
      </c>
      <c r="AE7" s="57">
        <v>790</v>
      </c>
      <c r="AF7" s="57">
        <v>798.71</v>
      </c>
      <c r="AG7" s="57">
        <v>784.59</v>
      </c>
      <c r="AH7" s="57">
        <v>760.74</v>
      </c>
      <c r="AI7" s="57">
        <v>739.94</v>
      </c>
      <c r="AJ7" s="57">
        <v>50.52</v>
      </c>
      <c r="AK7" s="57">
        <v>52.25</v>
      </c>
      <c r="AL7" s="57">
        <v>53.3</v>
      </c>
      <c r="AM7" s="57">
        <v>50.25</v>
      </c>
      <c r="AN7" s="57">
        <v>51.91</v>
      </c>
      <c r="AO7" s="57">
        <v>25.49</v>
      </c>
      <c r="AP7" s="57">
        <v>141.44999999999999</v>
      </c>
      <c r="AQ7" s="57">
        <v>137.88</v>
      </c>
      <c r="AR7" s="57">
        <v>147.32</v>
      </c>
      <c r="AS7" s="57">
        <v>150.81</v>
      </c>
      <c r="AT7" s="57">
        <v>161.12</v>
      </c>
      <c r="AU7" s="57">
        <v>605.5</v>
      </c>
      <c r="AV7" s="57">
        <v>551.42999999999995</v>
      </c>
      <c r="AW7" s="57">
        <v>687.99</v>
      </c>
      <c r="AX7" s="57">
        <v>655.75</v>
      </c>
      <c r="AY7" s="57">
        <v>578.19000000000005</v>
      </c>
      <c r="AZ7" s="57">
        <v>420.52</v>
      </c>
      <c r="BA7" s="57">
        <v>897.87</v>
      </c>
      <c r="BB7" s="57">
        <v>776.42</v>
      </c>
      <c r="BC7" s="57">
        <v>672.15</v>
      </c>
      <c r="BD7" s="57">
        <v>603.71</v>
      </c>
      <c r="BE7" s="57">
        <v>569.6</v>
      </c>
      <c r="BF7" s="57">
        <v>222.22</v>
      </c>
      <c r="BG7" s="57">
        <v>216.41</v>
      </c>
      <c r="BH7" s="57">
        <v>208.47</v>
      </c>
      <c r="BI7" s="57">
        <v>193.85</v>
      </c>
      <c r="BJ7" s="57">
        <v>204.31</v>
      </c>
      <c r="BK7" s="57">
        <v>238.81</v>
      </c>
      <c r="BL7" s="57">
        <v>63.48</v>
      </c>
      <c r="BM7" s="57">
        <v>63.81</v>
      </c>
      <c r="BN7" s="57">
        <v>63.19</v>
      </c>
      <c r="BO7" s="57">
        <v>64.260000000000005</v>
      </c>
      <c r="BP7" s="57">
        <v>65.03</v>
      </c>
      <c r="BQ7" s="57">
        <v>109.19</v>
      </c>
      <c r="BR7" s="57">
        <v>105.24</v>
      </c>
      <c r="BS7" s="57">
        <v>105.71</v>
      </c>
      <c r="BT7" s="57">
        <v>105.06</v>
      </c>
      <c r="BU7" s="57">
        <v>106.98</v>
      </c>
      <c r="BV7" s="57">
        <v>115</v>
      </c>
      <c r="BW7" s="57">
        <v>78.819999999999993</v>
      </c>
      <c r="BX7" s="57">
        <v>78.81</v>
      </c>
      <c r="BY7" s="57">
        <v>79.59</v>
      </c>
      <c r="BZ7" s="57">
        <v>78.66</v>
      </c>
      <c r="CA7" s="57">
        <v>79.03</v>
      </c>
      <c r="CB7" s="57">
        <v>25.13</v>
      </c>
      <c r="CC7" s="57">
        <v>26.03</v>
      </c>
      <c r="CD7" s="57">
        <v>25.98</v>
      </c>
      <c r="CE7" s="57">
        <v>26.84</v>
      </c>
      <c r="CF7" s="57">
        <v>26.08</v>
      </c>
      <c r="CG7" s="57">
        <v>18.600000000000001</v>
      </c>
      <c r="CH7" s="57">
        <v>28.45</v>
      </c>
      <c r="CI7" s="57">
        <v>29.1</v>
      </c>
      <c r="CJ7" s="57">
        <v>30.66</v>
      </c>
      <c r="CK7" s="57">
        <v>29.13</v>
      </c>
      <c r="CL7" s="57">
        <v>29.68</v>
      </c>
      <c r="CM7" s="57">
        <v>40.97</v>
      </c>
      <c r="CN7" s="57">
        <v>40.69</v>
      </c>
      <c r="CO7" s="57">
        <v>40.67</v>
      </c>
      <c r="CP7" s="57">
        <v>40.89</v>
      </c>
      <c r="CQ7" s="57">
        <v>41.59</v>
      </c>
      <c r="CR7" s="57">
        <v>55.21</v>
      </c>
      <c r="CS7" s="57">
        <v>43.61</v>
      </c>
      <c r="CT7" s="57">
        <v>44.63</v>
      </c>
      <c r="CU7" s="57">
        <v>45.21</v>
      </c>
      <c r="CV7" s="57">
        <v>47.13</v>
      </c>
      <c r="CW7" s="57">
        <v>47.1</v>
      </c>
      <c r="CX7" s="57">
        <v>63.26</v>
      </c>
      <c r="CY7" s="57">
        <v>62.7</v>
      </c>
      <c r="CZ7" s="57">
        <v>62.59</v>
      </c>
      <c r="DA7" s="57">
        <v>61.76</v>
      </c>
      <c r="DB7" s="57">
        <v>62.75</v>
      </c>
      <c r="DC7" s="57">
        <v>77.39</v>
      </c>
      <c r="DD7" s="57">
        <v>48.18</v>
      </c>
      <c r="DE7" s="57">
        <v>48.12</v>
      </c>
      <c r="DF7" s="57">
        <v>49.25</v>
      </c>
      <c r="DG7" s="57">
        <v>49.66</v>
      </c>
      <c r="DH7" s="57">
        <v>49.06</v>
      </c>
      <c r="DI7" s="57">
        <v>54.49</v>
      </c>
      <c r="DJ7" s="57">
        <v>55.39</v>
      </c>
      <c r="DK7" s="57">
        <v>55.25</v>
      </c>
      <c r="DL7" s="57">
        <v>57.11</v>
      </c>
      <c r="DM7" s="57">
        <v>57.57</v>
      </c>
      <c r="DN7" s="57">
        <v>59.23</v>
      </c>
      <c r="DO7" s="57">
        <v>0</v>
      </c>
      <c r="DP7" s="57">
        <v>0</v>
      </c>
      <c r="DQ7" s="57">
        <v>42.86</v>
      </c>
      <c r="DR7" s="57">
        <v>54.61</v>
      </c>
      <c r="DS7" s="57">
        <v>54.61</v>
      </c>
      <c r="DT7" s="57">
        <v>42</v>
      </c>
      <c r="DU7" s="57">
        <v>43.33</v>
      </c>
      <c r="DV7" s="57">
        <v>44.05</v>
      </c>
      <c r="DW7" s="57">
        <v>51.87</v>
      </c>
      <c r="DX7" s="57">
        <v>52.33</v>
      </c>
      <c r="DY7" s="57">
        <v>47.77</v>
      </c>
      <c r="DZ7" s="57">
        <v>3.55</v>
      </c>
      <c r="EA7" s="57">
        <v>4.01</v>
      </c>
      <c r="EB7" s="57">
        <v>0</v>
      </c>
      <c r="EC7" s="57">
        <v>0</v>
      </c>
      <c r="ED7" s="57">
        <v>0</v>
      </c>
      <c r="EE7" s="57">
        <v>0.48</v>
      </c>
      <c r="EF7" s="57">
        <v>0.52</v>
      </c>
      <c r="EG7" s="57">
        <v>1.3</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101.68</v>
      </c>
      <c r="V11" s="65">
        <f>IF(U6="-",NA(),U6)</f>
        <v>98.49</v>
      </c>
      <c r="W11" s="65">
        <f>IF(V6="-",NA(),V6)</f>
        <v>97.75</v>
      </c>
      <c r="X11" s="65">
        <f>IF(W6="-",NA(),W6)</f>
        <v>98.73</v>
      </c>
      <c r="Y11" s="65">
        <f>IF(X6="-",NA(),X6)</f>
        <v>98.77</v>
      </c>
      <c r="AE11" s="64" t="s">
        <v>23</v>
      </c>
      <c r="AF11" s="65">
        <f>IF(AE6="-",NA(),AE6)</f>
        <v>790</v>
      </c>
      <c r="AG11" s="65">
        <f>IF(AF6="-",NA(),AF6)</f>
        <v>798.71</v>
      </c>
      <c r="AH11" s="65">
        <f>IF(AG6="-",NA(),AG6)</f>
        <v>784.59</v>
      </c>
      <c r="AI11" s="65">
        <f>IF(AH6="-",NA(),AH6)</f>
        <v>760.74</v>
      </c>
      <c r="AJ11" s="65">
        <f>IF(AI6="-",NA(),AI6)</f>
        <v>739.94</v>
      </c>
      <c r="AP11" s="64" t="s">
        <v>23</v>
      </c>
      <c r="AQ11" s="65">
        <f>IF(AP6="-",NA(),AP6)</f>
        <v>141.44999999999999</v>
      </c>
      <c r="AR11" s="65">
        <f>IF(AQ6="-",NA(),AQ6)</f>
        <v>137.88</v>
      </c>
      <c r="AS11" s="65">
        <f>IF(AR6="-",NA(),AR6)</f>
        <v>147.32</v>
      </c>
      <c r="AT11" s="65">
        <f>IF(AS6="-",NA(),AS6)</f>
        <v>150.81</v>
      </c>
      <c r="AU11" s="65">
        <f>IF(AT6="-",NA(),AT6)</f>
        <v>161.12</v>
      </c>
      <c r="BA11" s="64" t="s">
        <v>23</v>
      </c>
      <c r="BB11" s="65">
        <f>IF(BA6="-",NA(),BA6)</f>
        <v>897.87</v>
      </c>
      <c r="BC11" s="65">
        <f>IF(BB6="-",NA(),BB6)</f>
        <v>776.42</v>
      </c>
      <c r="BD11" s="65">
        <f>IF(BC6="-",NA(),BC6)</f>
        <v>672.15</v>
      </c>
      <c r="BE11" s="65">
        <f>IF(BD6="-",NA(),BD6)</f>
        <v>603.71</v>
      </c>
      <c r="BF11" s="65">
        <f>IF(BE6="-",NA(),BE6)</f>
        <v>569.6</v>
      </c>
      <c r="BL11" s="64" t="s">
        <v>23</v>
      </c>
      <c r="BM11" s="65">
        <f>IF(BL6="-",NA(),BL6)</f>
        <v>63.48</v>
      </c>
      <c r="BN11" s="65">
        <f>IF(BM6="-",NA(),BM6)</f>
        <v>63.81</v>
      </c>
      <c r="BO11" s="65">
        <f>IF(BN6="-",NA(),BN6)</f>
        <v>63.19</v>
      </c>
      <c r="BP11" s="65">
        <f>IF(BO6="-",NA(),BO6)</f>
        <v>64.260000000000005</v>
      </c>
      <c r="BQ11" s="65">
        <f>IF(BP6="-",NA(),BP6)</f>
        <v>65.03</v>
      </c>
      <c r="BW11" s="64" t="s">
        <v>23</v>
      </c>
      <c r="BX11" s="65">
        <f>IF(BW6="-",NA(),BW6)</f>
        <v>78.819999999999993</v>
      </c>
      <c r="BY11" s="65">
        <f>IF(BX6="-",NA(),BX6)</f>
        <v>78.81</v>
      </c>
      <c r="BZ11" s="65">
        <f>IF(BY6="-",NA(),BY6)</f>
        <v>79.59</v>
      </c>
      <c r="CA11" s="65">
        <f>IF(BZ6="-",NA(),BZ6)</f>
        <v>78.66</v>
      </c>
      <c r="CB11" s="65">
        <f>IF(CA6="-",NA(),CA6)</f>
        <v>79.03</v>
      </c>
      <c r="CH11" s="64" t="s">
        <v>23</v>
      </c>
      <c r="CI11" s="65">
        <f>IF(CH6="-",NA(),CH6)</f>
        <v>28.45</v>
      </c>
      <c r="CJ11" s="65">
        <f>IF(CI6="-",NA(),CI6)</f>
        <v>29.1</v>
      </c>
      <c r="CK11" s="65">
        <f>IF(CJ6="-",NA(),CJ6)</f>
        <v>30.66</v>
      </c>
      <c r="CL11" s="65">
        <f>IF(CK6="-",NA(),CK6)</f>
        <v>29.13</v>
      </c>
      <c r="CM11" s="65">
        <f>IF(CL6="-",NA(),CL6)</f>
        <v>29.68</v>
      </c>
      <c r="CS11" s="64" t="s">
        <v>23</v>
      </c>
      <c r="CT11" s="65">
        <f>IF(CS6="-",NA(),CS6)</f>
        <v>43.61</v>
      </c>
      <c r="CU11" s="65">
        <f>IF(CT6="-",NA(),CT6)</f>
        <v>44.63</v>
      </c>
      <c r="CV11" s="65">
        <f>IF(CU6="-",NA(),CU6)</f>
        <v>45.21</v>
      </c>
      <c r="CW11" s="65">
        <f>IF(CV6="-",NA(),CV6)</f>
        <v>47.13</v>
      </c>
      <c r="CX11" s="65">
        <f>IF(CW6="-",NA(),CW6)</f>
        <v>47.1</v>
      </c>
      <c r="DD11" s="64" t="s">
        <v>23</v>
      </c>
      <c r="DE11" s="65">
        <f>IF(DD6="-",NA(),DD6)</f>
        <v>48.18</v>
      </c>
      <c r="DF11" s="65">
        <f>IF(DE6="-",NA(),DE6)</f>
        <v>48.12</v>
      </c>
      <c r="DG11" s="65">
        <f>IF(DF6="-",NA(),DF6)</f>
        <v>49.25</v>
      </c>
      <c r="DH11" s="65">
        <f>IF(DG6="-",NA(),DG6)</f>
        <v>49.66</v>
      </c>
      <c r="DI11" s="65">
        <f>IF(DH6="-",NA(),DH6)</f>
        <v>49.06</v>
      </c>
      <c r="DO11" s="64" t="s">
        <v>23</v>
      </c>
      <c r="DP11" s="65">
        <f>IF(DO6="-",NA(),DO6)</f>
        <v>0</v>
      </c>
      <c r="DQ11" s="65">
        <f>IF(DP6="-",NA(),DP6)</f>
        <v>0</v>
      </c>
      <c r="DR11" s="65">
        <f>IF(DQ6="-",NA(),DQ6)</f>
        <v>42.86</v>
      </c>
      <c r="DS11" s="65">
        <f>IF(DR6="-",NA(),DR6)</f>
        <v>54.61</v>
      </c>
      <c r="DT11" s="65">
        <f>IF(DS6="-",NA(),DS6)</f>
        <v>54.61</v>
      </c>
      <c r="DZ11" s="64" t="s">
        <v>23</v>
      </c>
      <c r="EA11" s="65">
        <f>IF(DZ6="-",NA(),DZ6)</f>
        <v>3.55</v>
      </c>
      <c r="EB11" s="65">
        <f>IF(EA6="-",NA(),EA6)</f>
        <v>4.01</v>
      </c>
      <c r="EC11" s="65">
        <f>IF(EB6="-",NA(),EB6)</f>
        <v>0</v>
      </c>
      <c r="ED11" s="65">
        <f>IF(EC6="-",NA(),EC6)</f>
        <v>0</v>
      </c>
      <c r="EE11" s="65">
        <f>IF(ED6="-",NA(),ED6)</f>
        <v>0</v>
      </c>
    </row>
    <row r="12" spans="1:140">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2021-01-25T23:33:03Z</cp:lastPrinted>
  <dcterms:created xsi:type="dcterms:W3CDTF">2020-12-04T03:44:14Z</dcterms:created>
  <dcterms:modified xsi:type="dcterms:W3CDTF">2021-01-27T07:39:12Z</dcterms:modified>
  <cp:category/>
</cp:coreProperties>
</file>