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afi002\0060000水道局\0060010業務部\0060005経営企画課\令和2年度\21経営分析\01局経営分析\【総務省】経営比較分析表\04回答(財政課へ提出)\"/>
    </mc:Choice>
  </mc:AlternateContent>
  <workbookProtection workbookAlgorithmName="SHA-512" workbookHashValue="9jcbvlT5aktxo+UNiWxMEK9DP6yXWtVuuNZ4fPQBE9omCsDzhyaT3Vc3VWHvjBAA+T9TAU3ZdV9y+GmM7t2Ljw==" workbookSaltValue="0mDgcK6/lG0tgJfiVK8nuw==" workbookSpinCount="100000" lockStructure="1"/>
  <bookViews>
    <workbookView xWindow="0" yWindow="0" windowWidth="15360" windowHeight="7632"/>
  </bookViews>
  <sheets>
    <sheet name="法適用_水道事業" sheetId="4" r:id="rId1"/>
    <sheet name="データ" sheetId="5" state="hidden" r:id="rId2"/>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<sst xmlns="http://schemas.openxmlformats.org/spreadsheetml/2006/main" count="228" uniqueCount="113">
  <si>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</si>
  <si>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</si>
  <si>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</si>
  <si>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</si>
  <si>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</si>
  <si>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</si>
  <si>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</si>
  <si>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</si>
  <si>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</si>
  <si>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</si>
  <si>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</si>
  <si>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</si>
  <si>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</si>
  <si>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</si>
  <si>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</si>
  <si>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</si>
  <si>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</si>
  <si>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</si>
  <si>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</si>
  <si>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</si>
  <si>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</si>
  <si>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</si>
  <si>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</si>
  <si>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</si>
  <si>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</si>
  <si>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</si>
  <si>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</si>
  <si>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</si>
  <si>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</si>
  <si>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</si>
  <si>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</si>
  <si>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</si>
  <si>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</si>
  <si>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</si>
  <si>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</si>
  <si>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</si>
  <si>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</si>
  <si>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</si>
  <si>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</si>
  <si>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</si>
  <si>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</si>
  <si>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</si>
  <si>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</si>
  <si>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</si>
  <si>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</si>
  <si>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</si>
  <si>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</si>
  <si>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</si>
  <si>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</si>
  <si>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</si>
  <si>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</si>
  <si>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</si>
  <si>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</si>
  <si>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</si>
  <si>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</si>
  <si>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</si>
  <si>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</si>
  <si>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</si>
  <si>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</si>
  <si>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</si>
  <si>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</si>
  <si>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</si>
  <si>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</si>
  <si>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</si>
  <si>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</si>
  <si>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</si>
  <si>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</si>
  <si>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</si>
  <si>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</si>
  <si>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</si>
  <si>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</si>
  <si>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</si>
  <si>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</si>
  <si>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</si>
  <si>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</si>
  <si>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</si>
  <si>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</si>
  <si>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</si>
  <si>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</si>
  <si>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</si>
  <si>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</si>
  <si>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</si>
  <si>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</si>
  <si>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</si>
  <si>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</si>
  <si>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</si>
  <si>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</si>
  <si>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</si>
  <si>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</si>
  <si>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</si>
  <si>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</si>
  <si>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</si>
  <si>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</si>
  <si>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さいたま市</t>
  </si>
  <si>
    <t>法適用</t>
  </si>
  <si>
    <t>水道事業</t>
  </si>
  <si>
    <t>末端給水事業</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</si>
  <si>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</si>
  <si>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</si>
  <si>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</si>
  <si>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</si>
  <si>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</si>
  <si>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</si>
  <si>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</si>
  <si>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</si>
  <si>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</si>
  <si>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</si>
  <si>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</si>
  <si>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</si>
  <si>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</si>
  <si>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さいたま市では、水道事業ビジョンとして位置付ける「さいたま市水道事業長期構想」の実現に向けた「中期経営計画」に基づき、安全・安定・災害対策・サービス・経営・環境の6つの基本施策に従い事業を推進しています。
　経営基盤強化の取り組みとして、職員の適正配置及び財政健全化を推進しており、収益性を表す経常収支比率や短期債務に対する支払能力を表す流動比率は100％以上を維持し、累積欠損金も継続して発生しておらず、安定的な事業運営を行っています。また、更新に伴う減価償却費の増加等の理由により給水原価は上昇しましたが、効率的な経営により料金回収率は100％以上を維持しており、給水にかかる費用は水道料金のみで賄われています。
　健全な財政運営を維持するため、中期経営計画の下で建設改良事業に充てる企業債残高の縮減に取り組んでいます。企業債残高は目標を上回って順調に減少しており、企業債残高対給水収益比率の改善につながっています。
　水道施設の稼働状況を表す施設利用率は、給水量の減少により指標値が低下しましたが、安定給水を確保するための十分な施設を保っています。また、従来からの継続的な有効率向上対策の取り組みに加えて、道路内における輻そう給水管の解消や老朽管の更新に積極的に取り組んでおり、有収率は高い水準を維持しています。</t>
    <rPh sb="223" eb="225">
      <t>コウシン</t>
    </rPh>
    <rPh sb="226" eb="227">
      <t>トモナ</t>
    </rPh>
    <rPh sb="228" eb="230">
      <t>ゲンカ</t>
    </rPh>
    <rPh sb="230" eb="232">
      <t>ショウキャク</t>
    </rPh>
    <rPh sb="326" eb="328">
      <t>チュウキ</t>
    </rPh>
    <rPh sb="328" eb="330">
      <t>ケイエイ</t>
    </rPh>
    <rPh sb="330" eb="332">
      <t>ケイカク</t>
    </rPh>
    <rPh sb="333" eb="334">
      <t>シタ</t>
    </rPh>
    <rPh sb="363" eb="365">
      <t>キギョウ</t>
    </rPh>
    <rPh sb="365" eb="366">
      <t>サイ</t>
    </rPh>
    <rPh sb="366" eb="367">
      <t>ザン</t>
    </rPh>
    <rPh sb="367" eb="368">
      <t>タカ</t>
    </rPh>
    <rPh sb="369" eb="371">
      <t>モクヒョウ</t>
    </rPh>
    <rPh sb="372" eb="374">
      <t>ウワマワ</t>
    </rPh>
    <rPh sb="376" eb="378">
      <t>ジュンチョウ</t>
    </rPh>
    <rPh sb="379" eb="381">
      <t>ゲンショウ</t>
    </rPh>
    <rPh sb="399" eb="401">
      <t>カイゼン</t>
    </rPh>
    <rPh sb="436" eb="438">
      <t>ゲンショウ</t>
    </rPh>
    <rPh sb="445" eb="447">
      <t>テイカ</t>
    </rPh>
    <phoneticPr fontId="4"/>
  </si>
  <si>
    <t>　さいたま市の水道は給水開始80年以上が経過しており、浄水場や配水場、配水管などの有形固定資産の老朽化は年々進んでいます。今後は施設の維持管理や老朽管の改良・更新事業に対する費用の増加が見込まれることから、財政基盤の強化が課題となってきます。
　管路の更新については、中期経営計画の老朽管更新事業により管路総延長に対して各年度約1.0％以上の更新を目標に取り組んでいます。
　しかし、今後、法定耐用年数(40年)を経過する配水管が急増するため、配水管更新基準年数を設定し、管路の長寿命化及び更新延長の平準化を図りながら、今後も計画的な更新を実施していきます。</t>
    <rPh sb="232" eb="234">
      <t>セッテイ</t>
    </rPh>
    <rPh sb="247" eb="249">
      <t>エンチョウ</t>
    </rPh>
    <phoneticPr fontId="4"/>
  </si>
  <si>
    <t>　現状では、施設及び経営の効率性は良好な状態を保っています。しかし、将来的には水需要の減少により給水収益の減少が見込まれる一方で、更新時期を迎える水道施設や施設整備に伴う減価償却費等は増加傾向にあるため、健全な財政運営を維持することが厳しくなってくることが予測され、水需要に応じた施設規模や組織の見直しの検討も必要となっています。
　健全経営を維持するために、財政健全化の推進、包括的な民間委託の導入の検討や配水管の更新時期の見直しなど事業の効率化、水需要動向に応じた水道料金体系の検討、組織の効率化など経営基盤強化に取り組んでいきます。
　平成28年度からは第3次中期経営計画に基づき、水道施設再構築、アセットマネジメント等の観点を加え、長期構想の目標年度である令和2年度に向けて事業を実施しています。</t>
    <rPh sb="34" eb="37">
      <t>ショウライテキ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</si>
</sst>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0.81</c:v>
                </c:pt>
                <c:pt idx="1">
                  <c:v>0.95</c:v>
                </c:pt>
                <c:pt idx="2">
                  <c:v>0.93</c:v>
                </c:pt>
                <c:pt idx="3">
                  <c:v>1.02</c:v>
                </c:pt>
                <c:pt idx="4">
                  <c:v>1.06</c:v>
                </c:pt>
              </c:numCache>
            </c:numRef>
          </c:val>
          <c:extLst>
            <c:ext xmlns:c16="http://schemas.microsoft.com/office/drawing/2014/chart" uri="{C3380CC4-5D6E-409C-BE32-E72D297353CC}">
              <c16:uniqueId val="{00000000-63AA-4C18-90EB-E1E855496B5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1.23</c:v>
                </c:pt>
                <c:pt idx="1">
                  <c:v>1.18</c:v>
                </c:pt>
                <c:pt idx="2">
                  <c:v>0.97</c:v>
                </c:pt>
                <c:pt idx="3">
                  <c:v>1.03</c:v>
                </c:pt>
                <c:pt idx="4">
                  <c:v>0.97</c:v>
                </c:pt>
              </c:numCache>
            </c:numRef>
          </c:val>
          <c:smooth val="0"/>
          <c:extLst>
            <c:ext xmlns:c16="http://schemas.microsoft.com/office/drawing/2014/chart" uri="{C3380CC4-5D6E-409C-BE32-E72D297353CC}">
              <c16:uniqueId val="{00000001-63AA-4C18-90EB-E1E855496B5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66.599999999999994</c:v>
                </c:pt>
                <c:pt idx="1">
                  <c:v>66.55</c:v>
                </c:pt>
                <c:pt idx="2">
                  <c:v>67.25</c:v>
                </c:pt>
                <c:pt idx="3">
                  <c:v>67.650000000000006</c:v>
                </c:pt>
                <c:pt idx="4">
                  <c:v>67.260000000000005</c:v>
                </c:pt>
              </c:numCache>
            </c:numRef>
          </c:val>
          <c:extLst>
            <c:ext xmlns:c16="http://schemas.microsoft.com/office/drawing/2014/chart" uri="{C3380CC4-5D6E-409C-BE32-E72D297353CC}">
              <c16:uniqueId val="{00000000-6419-49AB-996D-E90F97E43B9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58.67</c:v>
                </c:pt>
                <c:pt idx="1">
                  <c:v>59</c:v>
                </c:pt>
                <c:pt idx="2">
                  <c:v>59.36</c:v>
                </c:pt>
                <c:pt idx="3">
                  <c:v>59.32</c:v>
                </c:pt>
                <c:pt idx="4">
                  <c:v>59.12</c:v>
                </c:pt>
              </c:numCache>
            </c:numRef>
          </c:val>
          <c:smooth val="0"/>
          <c:extLst>
            <c:ext xmlns:c16="http://schemas.microsoft.com/office/drawing/2014/chart" uri="{C3380CC4-5D6E-409C-BE32-E72D297353CC}">
              <c16:uniqueId val="{00000001-6419-49AB-996D-E90F97E43B9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94.75</c:v>
                </c:pt>
                <c:pt idx="1">
                  <c:v>95.92</c:v>
                </c:pt>
                <c:pt idx="2">
                  <c:v>95.14</c:v>
                </c:pt>
                <c:pt idx="3">
                  <c:v>95.41</c:v>
                </c:pt>
                <c:pt idx="4">
                  <c:v>95.38</c:v>
                </c:pt>
              </c:numCache>
            </c:numRef>
          </c:val>
          <c:extLst>
            <c:ext xmlns:c16="http://schemas.microsoft.com/office/drawing/2014/chart" uri="{C3380CC4-5D6E-409C-BE32-E72D297353CC}">
              <c16:uniqueId val="{00000000-5946-40F4-B5DA-A47C930927B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93.36</c:v>
                </c:pt>
                <c:pt idx="1">
                  <c:v>93.69</c:v>
                </c:pt>
                <c:pt idx="2">
                  <c:v>93.82</c:v>
                </c:pt>
                <c:pt idx="3">
                  <c:v>93.74</c:v>
                </c:pt>
                <c:pt idx="4">
                  <c:v>93.64</c:v>
                </c:pt>
              </c:numCache>
            </c:numRef>
          </c:val>
          <c:smooth val="0"/>
          <c:extLst>
            <c:ext xmlns:c16="http://schemas.microsoft.com/office/drawing/2014/chart" uri="{C3380CC4-5D6E-409C-BE32-E72D297353CC}">
              <c16:uniqueId val="{00000001-5946-40F4-B5DA-A47C930927B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123.44</c:v>
                </c:pt>
                <c:pt idx="1">
                  <c:v>125.8</c:v>
                </c:pt>
                <c:pt idx="2">
                  <c:v>123.58</c:v>
                </c:pt>
                <c:pt idx="3">
                  <c:v>120.7</c:v>
                </c:pt>
                <c:pt idx="4">
                  <c:v>117.53</c:v>
                </c:pt>
              </c:numCache>
            </c:numRef>
          </c:val>
          <c:extLst>
            <c:ext xmlns:c16="http://schemas.microsoft.com/office/drawing/2014/chart" uri="{C3380CC4-5D6E-409C-BE32-E72D297353CC}">
              <c16:uniqueId val="{00000000-5ED0-4F21-A70F-F648D9C3B61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114.38</c:v>
                </c:pt>
                <c:pt idx="1">
                  <c:v>114.5</c:v>
                </c:pt>
                <c:pt idx="2">
                  <c:v>113.59</c:v>
                </c:pt>
                <c:pt idx="3">
                  <c:v>113.62</c:v>
                </c:pt>
                <c:pt idx="4">
                  <c:v>112.54</c:v>
                </c:pt>
              </c:numCache>
            </c:numRef>
          </c:val>
          <c:smooth val="0"/>
          <c:extLst>
            <c:ext xmlns:c16="http://schemas.microsoft.com/office/drawing/2014/chart" uri="{C3380CC4-5D6E-409C-BE32-E72D297353CC}">
              <c16:uniqueId val="{00000001-5ED0-4F21-A70F-F648D9C3B61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43.29</c:v>
                </c:pt>
                <c:pt idx="1">
                  <c:v>43.68</c:v>
                </c:pt>
                <c:pt idx="2">
                  <c:v>44.48</c:v>
                </c:pt>
                <c:pt idx="3">
                  <c:v>45.2</c:v>
                </c:pt>
                <c:pt idx="4">
                  <c:v>46.21</c:v>
                </c:pt>
              </c:numCache>
            </c:numRef>
          </c:val>
          <c:extLst>
            <c:ext xmlns:c16="http://schemas.microsoft.com/office/drawing/2014/chart" uri="{C3380CC4-5D6E-409C-BE32-E72D297353CC}">
              <c16:uniqueId val="{00000000-77DF-4F80-AF09-9A2D9F1EBE7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47.39</c:v>
                </c:pt>
                <c:pt idx="1">
                  <c:v>48.05</c:v>
                </c:pt>
                <c:pt idx="2">
                  <c:v>48.64</c:v>
                </c:pt>
                <c:pt idx="3">
                  <c:v>49.23</c:v>
                </c:pt>
                <c:pt idx="4">
                  <c:v>49.78</c:v>
                </c:pt>
              </c:numCache>
            </c:numRef>
          </c:val>
          <c:smooth val="0"/>
          <c:extLst>
            <c:ext xmlns:c16="http://schemas.microsoft.com/office/drawing/2014/chart" uri="{C3380CC4-5D6E-409C-BE32-E72D297353CC}">
              <c16:uniqueId val="{00000001-77DF-4F80-AF09-9A2D9F1EBE7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6.82</c:v>
                </c:pt>
                <c:pt idx="1">
                  <c:v>6.64</c:v>
                </c:pt>
                <c:pt idx="2">
                  <c:v>6.74</c:v>
                </c:pt>
                <c:pt idx="3">
                  <c:v>7.03</c:v>
                </c:pt>
                <c:pt idx="4">
                  <c:v>7.73</c:v>
                </c:pt>
              </c:numCache>
            </c:numRef>
          </c:val>
          <c:extLst>
            <c:ext xmlns:c16="http://schemas.microsoft.com/office/drawing/2014/chart" uri="{C3380CC4-5D6E-409C-BE32-E72D297353CC}">
              <c16:uniqueId val="{00000000-A204-436C-939E-041276272ED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16.739999999999998</c:v>
                </c:pt>
                <c:pt idx="1">
                  <c:v>17.97</c:v>
                </c:pt>
                <c:pt idx="2">
                  <c:v>19.95</c:v>
                </c:pt>
                <c:pt idx="3">
                  <c:v>21.62</c:v>
                </c:pt>
                <c:pt idx="4">
                  <c:v>22.79</c:v>
                </c:pt>
              </c:numCache>
            </c:numRef>
          </c:val>
          <c:smooth val="0"/>
          <c:extLst>
            <c:ext xmlns:c16="http://schemas.microsoft.com/office/drawing/2014/chart" uri="{C3380CC4-5D6E-409C-BE32-E72D297353CC}">
              <c16:uniqueId val="{00000001-A204-436C-939E-041276272ED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E9D-4D92-A49D-B76DEEE3D19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E9D-4D92-A49D-B76DEEE3D19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191.36</c:v>
                </c:pt>
                <c:pt idx="1">
                  <c:v>182.83</c:v>
                </c:pt>
                <c:pt idx="2">
                  <c:v>187.61</c:v>
                </c:pt>
                <c:pt idx="3">
                  <c:v>174.07</c:v>
                </c:pt>
                <c:pt idx="4">
                  <c:v>163.34</c:v>
                </c:pt>
              </c:numCache>
            </c:numRef>
          </c:val>
          <c:extLst>
            <c:ext xmlns:c16="http://schemas.microsoft.com/office/drawing/2014/chart" uri="{C3380CC4-5D6E-409C-BE32-E72D297353CC}">
              <c16:uniqueId val="{00000000-2133-4073-B7E8-C948EB7F6DB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168.99</c:v>
                </c:pt>
                <c:pt idx="1">
                  <c:v>159.12</c:v>
                </c:pt>
                <c:pt idx="2">
                  <c:v>169.68</c:v>
                </c:pt>
                <c:pt idx="3">
                  <c:v>166.51</c:v>
                </c:pt>
                <c:pt idx="4">
                  <c:v>172.47</c:v>
                </c:pt>
              </c:numCache>
            </c:numRef>
          </c:val>
          <c:smooth val="0"/>
          <c:extLst>
            <c:ext xmlns:c16="http://schemas.microsoft.com/office/drawing/2014/chart" uri="{C3380CC4-5D6E-409C-BE32-E72D297353CC}">
              <c16:uniqueId val="{00000001-2133-4073-B7E8-C948EB7F6DB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215.75</c:v>
                </c:pt>
                <c:pt idx="1">
                  <c:v>201.26</c:v>
                </c:pt>
                <c:pt idx="2">
                  <c:v>192.68</c:v>
                </c:pt>
                <c:pt idx="3">
                  <c:v>177.97</c:v>
                </c:pt>
                <c:pt idx="4">
                  <c:v>166.05</c:v>
                </c:pt>
              </c:numCache>
            </c:numRef>
          </c:val>
          <c:extLst>
            <c:ext xmlns:c16="http://schemas.microsoft.com/office/drawing/2014/chart" uri="{C3380CC4-5D6E-409C-BE32-E72D297353CC}">
              <c16:uniqueId val="{00000000-77D0-4311-B461-A7D7C6F708A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212.16</c:v>
                </c:pt>
                <c:pt idx="1">
                  <c:v>206.16</c:v>
                </c:pt>
                <c:pt idx="2">
                  <c:v>203.63</c:v>
                </c:pt>
                <c:pt idx="3">
                  <c:v>198.51</c:v>
                </c:pt>
                <c:pt idx="4">
                  <c:v>193.57</c:v>
                </c:pt>
              </c:numCache>
            </c:numRef>
          </c:val>
          <c:smooth val="0"/>
          <c:extLst>
            <c:ext xmlns:c16="http://schemas.microsoft.com/office/drawing/2014/chart" uri="{C3380CC4-5D6E-409C-BE32-E72D297353CC}">
              <c16:uniqueId val="{00000001-77D0-4311-B461-A7D7C6F708A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113.79</c:v>
                </c:pt>
                <c:pt idx="1">
                  <c:v>116.04</c:v>
                </c:pt>
                <c:pt idx="2">
                  <c:v>114.31</c:v>
                </c:pt>
                <c:pt idx="3">
                  <c:v>111.31</c:v>
                </c:pt>
                <c:pt idx="4">
                  <c:v>108.95</c:v>
                </c:pt>
              </c:numCache>
            </c:numRef>
          </c:val>
          <c:extLst>
            <c:ext xmlns:c16="http://schemas.microsoft.com/office/drawing/2014/chart" uri="{C3380CC4-5D6E-409C-BE32-E72D297353CC}">
              <c16:uniqueId val="{00000000-6F0B-4B48-90F5-9300E8E03D8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104.16</c:v>
                </c:pt>
                <c:pt idx="1">
                  <c:v>104.03</c:v>
                </c:pt>
                <c:pt idx="2">
                  <c:v>103.04</c:v>
                </c:pt>
                <c:pt idx="3">
                  <c:v>103.28</c:v>
                </c:pt>
                <c:pt idx="4">
                  <c:v>102.26</c:v>
                </c:pt>
              </c:numCache>
            </c:numRef>
          </c:val>
          <c:smooth val="0"/>
          <c:extLst>
            <c:ext xmlns:c16="http://schemas.microsoft.com/office/drawing/2014/chart" uri="{C3380CC4-5D6E-409C-BE32-E72D297353CC}">
              <c16:uniqueId val="{00000001-6F0B-4B48-90F5-9300E8E03D8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186.85</c:v>
                </c:pt>
                <c:pt idx="1">
                  <c:v>183.14</c:v>
                </c:pt>
                <c:pt idx="2">
                  <c:v>185.89</c:v>
                </c:pt>
                <c:pt idx="3">
                  <c:v>191.16</c:v>
                </c:pt>
                <c:pt idx="4">
                  <c:v>194.74</c:v>
                </c:pt>
              </c:numCache>
            </c:numRef>
          </c:val>
          <c:extLst>
            <c:ext xmlns:c16="http://schemas.microsoft.com/office/drawing/2014/chart" uri="{C3380CC4-5D6E-409C-BE32-E72D297353CC}">
              <c16:uniqueId val="{00000000-1EDC-4D76-B74D-648A66B2C12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171.29</c:v>
                </c:pt>
                <c:pt idx="1">
                  <c:v>171.54</c:v>
                </c:pt>
                <c:pt idx="2">
                  <c:v>173</c:v>
                </c:pt>
                <c:pt idx="3">
                  <c:v>173.11</c:v>
                </c:pt>
                <c:pt idx="4">
                  <c:v>174.34</c:v>
                </c:pt>
              </c:numCache>
            </c:numRef>
          </c:val>
          <c:smooth val="0"/>
          <c:extLst>
            <c:ext xmlns:c16="http://schemas.microsoft.com/office/drawing/2014/chart" uri="{C3380CC4-5D6E-409C-BE32-E72D297353CC}">
              <c16:uniqueId val="{00000001-1EDC-4D76-B74D-648A66B2C12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640625" defaultRowHeight="13.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6" t="str">
        <f>データ!H6</f>
        <v>埼玉県　さいたま市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政令市等</v>
      </c>
      <c r="X8" s="60"/>
      <c r="Y8" s="60"/>
      <c r="Z8" s="60"/>
      <c r="AA8" s="60"/>
      <c r="AB8" s="60"/>
      <c r="AC8" s="60"/>
      <c r="AD8" s="60" t="str">
        <f>データ!$M$6</f>
        <v>自治体職員</v>
      </c>
      <c r="AE8" s="60"/>
      <c r="AF8" s="60"/>
      <c r="AG8" s="60"/>
      <c r="AH8" s="60"/>
      <c r="AI8" s="60"/>
      <c r="AJ8" s="60"/>
      <c r="AK8" s="4"/>
      <c r="AL8" s="61">
        <f>データ!$R$6</f>
        <v>1314145</v>
      </c>
      <c r="AM8" s="61"/>
      <c r="AN8" s="61"/>
      <c r="AO8" s="61"/>
      <c r="AP8" s="61"/>
      <c r="AQ8" s="61"/>
      <c r="AR8" s="61"/>
      <c r="AS8" s="61"/>
      <c r="AT8" s="52">
        <f>データ!$S$6</f>
        <v>217.43</v>
      </c>
      <c r="AU8" s="53"/>
      <c r="AV8" s="53"/>
      <c r="AW8" s="53"/>
      <c r="AX8" s="53"/>
      <c r="AY8" s="53"/>
      <c r="AZ8" s="53"/>
      <c r="BA8" s="53"/>
      <c r="BB8" s="54">
        <f>データ!$T$6</f>
        <v>6043.99</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c r="A10" s="2"/>
      <c r="B10" s="52" t="str">
        <f>データ!$N$6</f>
        <v>-</v>
      </c>
      <c r="C10" s="53"/>
      <c r="D10" s="53"/>
      <c r="E10" s="53"/>
      <c r="F10" s="53"/>
      <c r="G10" s="53"/>
      <c r="H10" s="53"/>
      <c r="I10" s="52">
        <f>データ!$O$6</f>
        <v>75.61</v>
      </c>
      <c r="J10" s="53"/>
      <c r="K10" s="53"/>
      <c r="L10" s="53"/>
      <c r="M10" s="53"/>
      <c r="N10" s="53"/>
      <c r="O10" s="64"/>
      <c r="P10" s="54">
        <f>データ!$P$6</f>
        <v>99.91</v>
      </c>
      <c r="Q10" s="54"/>
      <c r="R10" s="54"/>
      <c r="S10" s="54"/>
      <c r="T10" s="54"/>
      <c r="U10" s="54"/>
      <c r="V10" s="54"/>
      <c r="W10" s="61">
        <f>データ!$Q$6</f>
        <v>3289</v>
      </c>
      <c r="X10" s="61"/>
      <c r="Y10" s="61"/>
      <c r="Z10" s="61"/>
      <c r="AA10" s="61"/>
      <c r="AB10" s="61"/>
      <c r="AC10" s="61"/>
      <c r="AD10" s="2"/>
      <c r="AE10" s="2"/>
      <c r="AF10" s="2"/>
      <c r="AG10" s="2"/>
      <c r="AH10" s="4"/>
      <c r="AI10" s="4"/>
      <c r="AJ10" s="4"/>
      <c r="AK10" s="4"/>
      <c r="AL10" s="61">
        <f>データ!$U$6</f>
        <v>1317180</v>
      </c>
      <c r="AM10" s="61"/>
      <c r="AN10" s="61"/>
      <c r="AO10" s="61"/>
      <c r="AP10" s="61"/>
      <c r="AQ10" s="61"/>
      <c r="AR10" s="61"/>
      <c r="AS10" s="61"/>
      <c r="AT10" s="52">
        <f>データ!$V$6</f>
        <v>217.43</v>
      </c>
      <c r="AU10" s="53"/>
      <c r="AV10" s="53"/>
      <c r="AW10" s="53"/>
      <c r="AX10" s="53"/>
      <c r="AY10" s="53"/>
      <c r="AZ10" s="53"/>
      <c r="BA10" s="53"/>
      <c r="BB10" s="54">
        <f>データ!$W$6</f>
        <v>6057.95</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7" t="s">
        <v>110</v>
      </c>
      <c r="BM16" s="88"/>
      <c r="BN16" s="88"/>
      <c r="BO16" s="88"/>
      <c r="BP16" s="88"/>
      <c r="BQ16" s="88"/>
      <c r="BR16" s="88"/>
      <c r="BS16" s="88"/>
      <c r="BT16" s="88"/>
      <c r="BU16" s="88"/>
      <c r="BV16" s="88"/>
      <c r="BW16" s="88"/>
      <c r="BX16" s="88"/>
      <c r="BY16" s="88"/>
      <c r="BZ16" s="89"/>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7"/>
      <c r="BM17" s="88"/>
      <c r="BN17" s="88"/>
      <c r="BO17" s="88"/>
      <c r="BP17" s="88"/>
      <c r="BQ17" s="88"/>
      <c r="BR17" s="88"/>
      <c r="BS17" s="88"/>
      <c r="BT17" s="88"/>
      <c r="BU17" s="88"/>
      <c r="BV17" s="88"/>
      <c r="BW17" s="88"/>
      <c r="BX17" s="88"/>
      <c r="BY17" s="88"/>
      <c r="BZ17" s="89"/>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7"/>
      <c r="BM18" s="88"/>
      <c r="BN18" s="88"/>
      <c r="BO18" s="88"/>
      <c r="BP18" s="88"/>
      <c r="BQ18" s="88"/>
      <c r="BR18" s="88"/>
      <c r="BS18" s="88"/>
      <c r="BT18" s="88"/>
      <c r="BU18" s="88"/>
      <c r="BV18" s="88"/>
      <c r="BW18" s="88"/>
      <c r="BX18" s="88"/>
      <c r="BY18" s="88"/>
      <c r="BZ18" s="89"/>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7"/>
      <c r="BM19" s="88"/>
      <c r="BN19" s="88"/>
      <c r="BO19" s="88"/>
      <c r="BP19" s="88"/>
      <c r="BQ19" s="88"/>
      <c r="BR19" s="88"/>
      <c r="BS19" s="88"/>
      <c r="BT19" s="88"/>
      <c r="BU19" s="88"/>
      <c r="BV19" s="88"/>
      <c r="BW19" s="88"/>
      <c r="BX19" s="88"/>
      <c r="BY19" s="88"/>
      <c r="BZ19" s="89"/>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7"/>
      <c r="BM20" s="88"/>
      <c r="BN20" s="88"/>
      <c r="BO20" s="88"/>
      <c r="BP20" s="88"/>
      <c r="BQ20" s="88"/>
      <c r="BR20" s="88"/>
      <c r="BS20" s="88"/>
      <c r="BT20" s="88"/>
      <c r="BU20" s="88"/>
      <c r="BV20" s="88"/>
      <c r="BW20" s="88"/>
      <c r="BX20" s="88"/>
      <c r="BY20" s="88"/>
      <c r="BZ20" s="89"/>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7"/>
      <c r="BM21" s="88"/>
      <c r="BN21" s="88"/>
      <c r="BO21" s="88"/>
      <c r="BP21" s="88"/>
      <c r="BQ21" s="88"/>
      <c r="BR21" s="88"/>
      <c r="BS21" s="88"/>
      <c r="BT21" s="88"/>
      <c r="BU21" s="88"/>
      <c r="BV21" s="88"/>
      <c r="BW21" s="88"/>
      <c r="BX21" s="88"/>
      <c r="BY21" s="88"/>
      <c r="BZ21" s="89"/>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7"/>
      <c r="BM22" s="88"/>
      <c r="BN22" s="88"/>
      <c r="BO22" s="88"/>
      <c r="BP22" s="88"/>
      <c r="BQ22" s="88"/>
      <c r="BR22" s="88"/>
      <c r="BS22" s="88"/>
      <c r="BT22" s="88"/>
      <c r="BU22" s="88"/>
      <c r="BV22" s="88"/>
      <c r="BW22" s="88"/>
      <c r="BX22" s="88"/>
      <c r="BY22" s="88"/>
      <c r="BZ22" s="89"/>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7"/>
      <c r="BM23" s="88"/>
      <c r="BN23" s="88"/>
      <c r="BO23" s="88"/>
      <c r="BP23" s="88"/>
      <c r="BQ23" s="88"/>
      <c r="BR23" s="88"/>
      <c r="BS23" s="88"/>
      <c r="BT23" s="88"/>
      <c r="BU23" s="88"/>
      <c r="BV23" s="88"/>
      <c r="BW23" s="88"/>
      <c r="BX23" s="88"/>
      <c r="BY23" s="88"/>
      <c r="BZ23" s="89"/>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7"/>
      <c r="BM24" s="88"/>
      <c r="BN24" s="88"/>
      <c r="BO24" s="88"/>
      <c r="BP24" s="88"/>
      <c r="BQ24" s="88"/>
      <c r="BR24" s="88"/>
      <c r="BS24" s="88"/>
      <c r="BT24" s="88"/>
      <c r="BU24" s="88"/>
      <c r="BV24" s="88"/>
      <c r="BW24" s="88"/>
      <c r="BX24" s="88"/>
      <c r="BY24" s="88"/>
      <c r="BZ24" s="89"/>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7"/>
      <c r="BM25" s="88"/>
      <c r="BN25" s="88"/>
      <c r="BO25" s="88"/>
      <c r="BP25" s="88"/>
      <c r="BQ25" s="88"/>
      <c r="BR25" s="88"/>
      <c r="BS25" s="88"/>
      <c r="BT25" s="88"/>
      <c r="BU25" s="88"/>
      <c r="BV25" s="88"/>
      <c r="BW25" s="88"/>
      <c r="BX25" s="88"/>
      <c r="BY25" s="88"/>
      <c r="BZ25" s="89"/>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7"/>
      <c r="BM26" s="88"/>
      <c r="BN26" s="88"/>
      <c r="BO26" s="88"/>
      <c r="BP26" s="88"/>
      <c r="BQ26" s="88"/>
      <c r="BR26" s="88"/>
      <c r="BS26" s="88"/>
      <c r="BT26" s="88"/>
      <c r="BU26" s="88"/>
      <c r="BV26" s="88"/>
      <c r="BW26" s="88"/>
      <c r="BX26" s="88"/>
      <c r="BY26" s="88"/>
      <c r="BZ26" s="89"/>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7"/>
      <c r="BM27" s="88"/>
      <c r="BN27" s="88"/>
      <c r="BO27" s="88"/>
      <c r="BP27" s="88"/>
      <c r="BQ27" s="88"/>
      <c r="BR27" s="88"/>
      <c r="BS27" s="88"/>
      <c r="BT27" s="88"/>
      <c r="BU27" s="88"/>
      <c r="BV27" s="88"/>
      <c r="BW27" s="88"/>
      <c r="BX27" s="88"/>
      <c r="BY27" s="88"/>
      <c r="BZ27" s="89"/>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7"/>
      <c r="BM28" s="88"/>
      <c r="BN28" s="88"/>
      <c r="BO28" s="88"/>
      <c r="BP28" s="88"/>
      <c r="BQ28" s="88"/>
      <c r="BR28" s="88"/>
      <c r="BS28" s="88"/>
      <c r="BT28" s="88"/>
      <c r="BU28" s="88"/>
      <c r="BV28" s="88"/>
      <c r="BW28" s="88"/>
      <c r="BX28" s="88"/>
      <c r="BY28" s="88"/>
      <c r="BZ28" s="89"/>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7"/>
      <c r="BM29" s="88"/>
      <c r="BN29" s="88"/>
      <c r="BO29" s="88"/>
      <c r="BP29" s="88"/>
      <c r="BQ29" s="88"/>
      <c r="BR29" s="88"/>
      <c r="BS29" s="88"/>
      <c r="BT29" s="88"/>
      <c r="BU29" s="88"/>
      <c r="BV29" s="88"/>
      <c r="BW29" s="88"/>
      <c r="BX29" s="88"/>
      <c r="BY29" s="88"/>
      <c r="BZ29" s="89"/>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7"/>
      <c r="BM30" s="88"/>
      <c r="BN30" s="88"/>
      <c r="BO30" s="88"/>
      <c r="BP30" s="88"/>
      <c r="BQ30" s="88"/>
      <c r="BR30" s="88"/>
      <c r="BS30" s="88"/>
      <c r="BT30" s="88"/>
      <c r="BU30" s="88"/>
      <c r="BV30" s="88"/>
      <c r="BW30" s="88"/>
      <c r="BX30" s="88"/>
      <c r="BY30" s="88"/>
      <c r="BZ30" s="89"/>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7"/>
      <c r="BM31" s="88"/>
      <c r="BN31" s="88"/>
      <c r="BO31" s="88"/>
      <c r="BP31" s="88"/>
      <c r="BQ31" s="88"/>
      <c r="BR31" s="88"/>
      <c r="BS31" s="88"/>
      <c r="BT31" s="88"/>
      <c r="BU31" s="88"/>
      <c r="BV31" s="88"/>
      <c r="BW31" s="88"/>
      <c r="BX31" s="88"/>
      <c r="BY31" s="88"/>
      <c r="BZ31" s="89"/>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7"/>
      <c r="BM32" s="88"/>
      <c r="BN32" s="88"/>
      <c r="BO32" s="88"/>
      <c r="BP32" s="88"/>
      <c r="BQ32" s="88"/>
      <c r="BR32" s="88"/>
      <c r="BS32" s="88"/>
      <c r="BT32" s="88"/>
      <c r="BU32" s="88"/>
      <c r="BV32" s="88"/>
      <c r="BW32" s="88"/>
      <c r="BX32" s="88"/>
      <c r="BY32" s="88"/>
      <c r="BZ32" s="89"/>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7"/>
      <c r="BM33" s="88"/>
      <c r="BN33" s="88"/>
      <c r="BO33" s="88"/>
      <c r="BP33" s="88"/>
      <c r="BQ33" s="88"/>
      <c r="BR33" s="88"/>
      <c r="BS33" s="88"/>
      <c r="BT33" s="88"/>
      <c r="BU33" s="88"/>
      <c r="BV33" s="88"/>
      <c r="BW33" s="88"/>
      <c r="BX33" s="88"/>
      <c r="BY33" s="88"/>
      <c r="BZ33" s="89"/>
    </row>
    <row r="34" spans="1:78" ht="13.5" customHeight="1">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7"/>
      <c r="BM34" s="88"/>
      <c r="BN34" s="88"/>
      <c r="BO34" s="88"/>
      <c r="BP34" s="88"/>
      <c r="BQ34" s="88"/>
      <c r="BR34" s="88"/>
      <c r="BS34" s="88"/>
      <c r="BT34" s="88"/>
      <c r="BU34" s="88"/>
      <c r="BV34" s="88"/>
      <c r="BW34" s="88"/>
      <c r="BX34" s="88"/>
      <c r="BY34" s="88"/>
      <c r="BZ34" s="89"/>
    </row>
    <row r="35" spans="1:78" ht="13.5" customHeight="1">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7"/>
      <c r="BM35" s="88"/>
      <c r="BN35" s="88"/>
      <c r="BO35" s="88"/>
      <c r="BP35" s="88"/>
      <c r="BQ35" s="88"/>
      <c r="BR35" s="88"/>
      <c r="BS35" s="88"/>
      <c r="BT35" s="88"/>
      <c r="BU35" s="88"/>
      <c r="BV35" s="88"/>
      <c r="BW35" s="88"/>
      <c r="BX35" s="88"/>
      <c r="BY35" s="88"/>
      <c r="BZ35" s="89"/>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7"/>
      <c r="BM36" s="88"/>
      <c r="BN36" s="88"/>
      <c r="BO36" s="88"/>
      <c r="BP36" s="88"/>
      <c r="BQ36" s="88"/>
      <c r="BR36" s="88"/>
      <c r="BS36" s="88"/>
      <c r="BT36" s="88"/>
      <c r="BU36" s="88"/>
      <c r="BV36" s="88"/>
      <c r="BW36" s="88"/>
      <c r="BX36" s="88"/>
      <c r="BY36" s="88"/>
      <c r="BZ36" s="89"/>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7"/>
      <c r="BM37" s="88"/>
      <c r="BN37" s="88"/>
      <c r="BO37" s="88"/>
      <c r="BP37" s="88"/>
      <c r="BQ37" s="88"/>
      <c r="BR37" s="88"/>
      <c r="BS37" s="88"/>
      <c r="BT37" s="88"/>
      <c r="BU37" s="88"/>
      <c r="BV37" s="88"/>
      <c r="BW37" s="88"/>
      <c r="BX37" s="88"/>
      <c r="BY37" s="88"/>
      <c r="BZ37" s="89"/>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7"/>
      <c r="BM38" s="88"/>
      <c r="BN38" s="88"/>
      <c r="BO38" s="88"/>
      <c r="BP38" s="88"/>
      <c r="BQ38" s="88"/>
      <c r="BR38" s="88"/>
      <c r="BS38" s="88"/>
      <c r="BT38" s="88"/>
      <c r="BU38" s="88"/>
      <c r="BV38" s="88"/>
      <c r="BW38" s="88"/>
      <c r="BX38" s="88"/>
      <c r="BY38" s="88"/>
      <c r="BZ38" s="89"/>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7"/>
      <c r="BM39" s="88"/>
      <c r="BN39" s="88"/>
      <c r="BO39" s="88"/>
      <c r="BP39" s="88"/>
      <c r="BQ39" s="88"/>
      <c r="BR39" s="88"/>
      <c r="BS39" s="88"/>
      <c r="BT39" s="88"/>
      <c r="BU39" s="88"/>
      <c r="BV39" s="88"/>
      <c r="BW39" s="88"/>
      <c r="BX39" s="88"/>
      <c r="BY39" s="88"/>
      <c r="BZ39" s="89"/>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7"/>
      <c r="BM40" s="88"/>
      <c r="BN40" s="88"/>
      <c r="BO40" s="88"/>
      <c r="BP40" s="88"/>
      <c r="BQ40" s="88"/>
      <c r="BR40" s="88"/>
      <c r="BS40" s="88"/>
      <c r="BT40" s="88"/>
      <c r="BU40" s="88"/>
      <c r="BV40" s="88"/>
      <c r="BW40" s="88"/>
      <c r="BX40" s="88"/>
      <c r="BY40" s="88"/>
      <c r="BZ40" s="89"/>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7"/>
      <c r="BM41" s="88"/>
      <c r="BN41" s="88"/>
      <c r="BO41" s="88"/>
      <c r="BP41" s="88"/>
      <c r="BQ41" s="88"/>
      <c r="BR41" s="88"/>
      <c r="BS41" s="88"/>
      <c r="BT41" s="88"/>
      <c r="BU41" s="88"/>
      <c r="BV41" s="88"/>
      <c r="BW41" s="88"/>
      <c r="BX41" s="88"/>
      <c r="BY41" s="88"/>
      <c r="BZ41" s="89"/>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7"/>
      <c r="BM42" s="88"/>
      <c r="BN42" s="88"/>
      <c r="BO42" s="88"/>
      <c r="BP42" s="88"/>
      <c r="BQ42" s="88"/>
      <c r="BR42" s="88"/>
      <c r="BS42" s="88"/>
      <c r="BT42" s="88"/>
      <c r="BU42" s="88"/>
      <c r="BV42" s="88"/>
      <c r="BW42" s="88"/>
      <c r="BX42" s="88"/>
      <c r="BY42" s="88"/>
      <c r="BZ42" s="89"/>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7"/>
      <c r="BM43" s="88"/>
      <c r="BN43" s="88"/>
      <c r="BO43" s="88"/>
      <c r="BP43" s="88"/>
      <c r="BQ43" s="88"/>
      <c r="BR43" s="88"/>
      <c r="BS43" s="88"/>
      <c r="BT43" s="88"/>
      <c r="BU43" s="88"/>
      <c r="BV43" s="88"/>
      <c r="BW43" s="88"/>
      <c r="BX43" s="88"/>
      <c r="BY43" s="88"/>
      <c r="BZ43" s="89"/>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7"/>
      <c r="BM44" s="88"/>
      <c r="BN44" s="88"/>
      <c r="BO44" s="88"/>
      <c r="BP44" s="88"/>
      <c r="BQ44" s="88"/>
      <c r="BR44" s="88"/>
      <c r="BS44" s="88"/>
      <c r="BT44" s="88"/>
      <c r="BU44" s="88"/>
      <c r="BV44" s="88"/>
      <c r="BW44" s="88"/>
      <c r="BX44" s="88"/>
      <c r="BY44" s="88"/>
      <c r="BZ44" s="89"/>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7" t="s">
        <v>111</v>
      </c>
      <c r="BM47" s="88"/>
      <c r="BN47" s="88"/>
      <c r="BO47" s="88"/>
      <c r="BP47" s="88"/>
      <c r="BQ47" s="88"/>
      <c r="BR47" s="88"/>
      <c r="BS47" s="88"/>
      <c r="BT47" s="88"/>
      <c r="BU47" s="88"/>
      <c r="BV47" s="88"/>
      <c r="BW47" s="88"/>
      <c r="BX47" s="88"/>
      <c r="BY47" s="88"/>
      <c r="BZ47" s="89"/>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7"/>
      <c r="BM48" s="88"/>
      <c r="BN48" s="88"/>
      <c r="BO48" s="88"/>
      <c r="BP48" s="88"/>
      <c r="BQ48" s="88"/>
      <c r="BR48" s="88"/>
      <c r="BS48" s="88"/>
      <c r="BT48" s="88"/>
      <c r="BU48" s="88"/>
      <c r="BV48" s="88"/>
      <c r="BW48" s="88"/>
      <c r="BX48" s="88"/>
      <c r="BY48" s="88"/>
      <c r="BZ48" s="89"/>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7"/>
      <c r="BM49" s="88"/>
      <c r="BN49" s="88"/>
      <c r="BO49" s="88"/>
      <c r="BP49" s="88"/>
      <c r="BQ49" s="88"/>
      <c r="BR49" s="88"/>
      <c r="BS49" s="88"/>
      <c r="BT49" s="88"/>
      <c r="BU49" s="88"/>
      <c r="BV49" s="88"/>
      <c r="BW49" s="88"/>
      <c r="BX49" s="88"/>
      <c r="BY49" s="88"/>
      <c r="BZ49" s="89"/>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7"/>
      <c r="BM50" s="88"/>
      <c r="BN50" s="88"/>
      <c r="BO50" s="88"/>
      <c r="BP50" s="88"/>
      <c r="BQ50" s="88"/>
      <c r="BR50" s="88"/>
      <c r="BS50" s="88"/>
      <c r="BT50" s="88"/>
      <c r="BU50" s="88"/>
      <c r="BV50" s="88"/>
      <c r="BW50" s="88"/>
      <c r="BX50" s="88"/>
      <c r="BY50" s="88"/>
      <c r="BZ50" s="89"/>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7"/>
      <c r="BM51" s="88"/>
      <c r="BN51" s="88"/>
      <c r="BO51" s="88"/>
      <c r="BP51" s="88"/>
      <c r="BQ51" s="88"/>
      <c r="BR51" s="88"/>
      <c r="BS51" s="88"/>
      <c r="BT51" s="88"/>
      <c r="BU51" s="88"/>
      <c r="BV51" s="88"/>
      <c r="BW51" s="88"/>
      <c r="BX51" s="88"/>
      <c r="BY51" s="88"/>
      <c r="BZ51" s="89"/>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7"/>
      <c r="BM52" s="88"/>
      <c r="BN52" s="88"/>
      <c r="BO52" s="88"/>
      <c r="BP52" s="88"/>
      <c r="BQ52" s="88"/>
      <c r="BR52" s="88"/>
      <c r="BS52" s="88"/>
      <c r="BT52" s="88"/>
      <c r="BU52" s="88"/>
      <c r="BV52" s="88"/>
      <c r="BW52" s="88"/>
      <c r="BX52" s="88"/>
      <c r="BY52" s="88"/>
      <c r="BZ52" s="89"/>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7"/>
      <c r="BM53" s="88"/>
      <c r="BN53" s="88"/>
      <c r="BO53" s="88"/>
      <c r="BP53" s="88"/>
      <c r="BQ53" s="88"/>
      <c r="BR53" s="88"/>
      <c r="BS53" s="88"/>
      <c r="BT53" s="88"/>
      <c r="BU53" s="88"/>
      <c r="BV53" s="88"/>
      <c r="BW53" s="88"/>
      <c r="BX53" s="88"/>
      <c r="BY53" s="88"/>
      <c r="BZ53" s="89"/>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7"/>
      <c r="BM54" s="88"/>
      <c r="BN54" s="88"/>
      <c r="BO54" s="88"/>
      <c r="BP54" s="88"/>
      <c r="BQ54" s="88"/>
      <c r="BR54" s="88"/>
      <c r="BS54" s="88"/>
      <c r="BT54" s="88"/>
      <c r="BU54" s="88"/>
      <c r="BV54" s="88"/>
      <c r="BW54" s="88"/>
      <c r="BX54" s="88"/>
      <c r="BY54" s="88"/>
      <c r="BZ54" s="89"/>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7"/>
      <c r="BM55" s="88"/>
      <c r="BN55" s="88"/>
      <c r="BO55" s="88"/>
      <c r="BP55" s="88"/>
      <c r="BQ55" s="88"/>
      <c r="BR55" s="88"/>
      <c r="BS55" s="88"/>
      <c r="BT55" s="88"/>
      <c r="BU55" s="88"/>
      <c r="BV55" s="88"/>
      <c r="BW55" s="88"/>
      <c r="BX55" s="88"/>
      <c r="BY55" s="88"/>
      <c r="BZ55" s="89"/>
    </row>
    <row r="56" spans="1:78" ht="13.5" customHeight="1">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7"/>
      <c r="BM56" s="88"/>
      <c r="BN56" s="88"/>
      <c r="BO56" s="88"/>
      <c r="BP56" s="88"/>
      <c r="BQ56" s="88"/>
      <c r="BR56" s="88"/>
      <c r="BS56" s="88"/>
      <c r="BT56" s="88"/>
      <c r="BU56" s="88"/>
      <c r="BV56" s="88"/>
      <c r="BW56" s="88"/>
      <c r="BX56" s="88"/>
      <c r="BY56" s="88"/>
      <c r="BZ56" s="89"/>
    </row>
    <row r="57" spans="1:78" ht="13.5" customHeight="1">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7"/>
      <c r="BM57" s="88"/>
      <c r="BN57" s="88"/>
      <c r="BO57" s="88"/>
      <c r="BP57" s="88"/>
      <c r="BQ57" s="88"/>
      <c r="BR57" s="88"/>
      <c r="BS57" s="88"/>
      <c r="BT57" s="88"/>
      <c r="BU57" s="88"/>
      <c r="BV57" s="88"/>
      <c r="BW57" s="88"/>
      <c r="BX57" s="88"/>
      <c r="BY57" s="88"/>
      <c r="BZ57" s="89"/>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7"/>
      <c r="BM58" s="88"/>
      <c r="BN58" s="88"/>
      <c r="BO58" s="88"/>
      <c r="BP58" s="88"/>
      <c r="BQ58" s="88"/>
      <c r="BR58" s="88"/>
      <c r="BS58" s="88"/>
      <c r="BT58" s="88"/>
      <c r="BU58" s="88"/>
      <c r="BV58" s="88"/>
      <c r="BW58" s="88"/>
      <c r="BX58" s="88"/>
      <c r="BY58" s="88"/>
      <c r="BZ58" s="89"/>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7"/>
      <c r="BM59" s="88"/>
      <c r="BN59" s="88"/>
      <c r="BO59" s="88"/>
      <c r="BP59" s="88"/>
      <c r="BQ59" s="88"/>
      <c r="BR59" s="88"/>
      <c r="BS59" s="88"/>
      <c r="BT59" s="88"/>
      <c r="BU59" s="88"/>
      <c r="BV59" s="88"/>
      <c r="BW59" s="88"/>
      <c r="BX59" s="88"/>
      <c r="BY59" s="88"/>
      <c r="BZ59" s="89"/>
    </row>
    <row r="60" spans="1:78" ht="13.5" customHeight="1">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87"/>
      <c r="BM60" s="88"/>
      <c r="BN60" s="88"/>
      <c r="BO60" s="88"/>
      <c r="BP60" s="88"/>
      <c r="BQ60" s="88"/>
      <c r="BR60" s="88"/>
      <c r="BS60" s="88"/>
      <c r="BT60" s="88"/>
      <c r="BU60" s="88"/>
      <c r="BV60" s="88"/>
      <c r="BW60" s="88"/>
      <c r="BX60" s="88"/>
      <c r="BY60" s="88"/>
      <c r="BZ60" s="89"/>
    </row>
    <row r="61" spans="1:78" ht="13.5" customHeight="1">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87"/>
      <c r="BM61" s="88"/>
      <c r="BN61" s="88"/>
      <c r="BO61" s="88"/>
      <c r="BP61" s="88"/>
      <c r="BQ61" s="88"/>
      <c r="BR61" s="88"/>
      <c r="BS61" s="88"/>
      <c r="BT61" s="88"/>
      <c r="BU61" s="88"/>
      <c r="BV61" s="88"/>
      <c r="BW61" s="88"/>
      <c r="BX61" s="88"/>
      <c r="BY61" s="88"/>
      <c r="BZ61" s="89"/>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7"/>
      <c r="BM62" s="88"/>
      <c r="BN62" s="88"/>
      <c r="BO62" s="88"/>
      <c r="BP62" s="88"/>
      <c r="BQ62" s="88"/>
      <c r="BR62" s="88"/>
      <c r="BS62" s="88"/>
      <c r="BT62" s="88"/>
      <c r="BU62" s="88"/>
      <c r="BV62" s="88"/>
      <c r="BW62" s="88"/>
      <c r="BX62" s="88"/>
      <c r="BY62" s="88"/>
      <c r="BZ62" s="89"/>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7"/>
      <c r="BM63" s="88"/>
      <c r="BN63" s="88"/>
      <c r="BO63" s="88"/>
      <c r="BP63" s="88"/>
      <c r="BQ63" s="88"/>
      <c r="BR63" s="88"/>
      <c r="BS63" s="88"/>
      <c r="BT63" s="88"/>
      <c r="BU63" s="88"/>
      <c r="BV63" s="88"/>
      <c r="BW63" s="88"/>
      <c r="BX63" s="88"/>
      <c r="BY63" s="88"/>
      <c r="BZ63" s="89"/>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c r="C83" s="26"/>
    </row>
    <row r="84" spans="1:78" hidden="1">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UgmDN4JMlQgiPhNv8EMQdaI9dbjF6jWii0gte08yp6sov0rje+IBdRFlSN34lnRFOCgmRCMDE/raeEBo6tRLCA==" saltValue="91EqRUSu0ghH3tHLoSMDu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cols>
    <col min="2" max="144" width="11.88671875" customWidth="1"/>
  </cols>
  <sheetData>
    <row r="1" spans="1:144">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c r="A6" s="29" t="s">
        <v>92</v>
      </c>
      <c r="B6" s="34">
        <f>B7</f>
        <v>2019</v>
      </c>
      <c r="C6" s="34">
        <f t="shared" ref="C6:W6" si="3">C7</f>
        <v>111007</v>
      </c>
      <c r="D6" s="34">
        <f t="shared" si="3"/>
        <v>46</v>
      </c>
      <c r="E6" s="34">
        <f t="shared" si="3"/>
        <v>1</v>
      </c>
      <c r="F6" s="34">
        <f t="shared" si="3"/>
        <v>0</v>
      </c>
      <c r="G6" s="34">
        <f t="shared" si="3"/>
        <v>1</v>
      </c>
      <c r="H6" s="34" t="str">
        <f t="shared" si="3"/>
        <v>埼玉県　さいたま市</v>
      </c>
      <c r="I6" s="34" t="str">
        <f t="shared" si="3"/>
        <v>法適用</v>
      </c>
      <c r="J6" s="34" t="str">
        <f t="shared" si="3"/>
        <v>水道事業</v>
      </c>
      <c r="K6" s="34" t="str">
        <f t="shared" si="3"/>
        <v>末端給水事業</v>
      </c>
      <c r="L6" s="34" t="str">
        <f t="shared" si="3"/>
        <v>政令市等</v>
      </c>
      <c r="M6" s="34" t="str">
        <f t="shared" si="3"/>
        <v>自治体職員</v>
      </c>
      <c r="N6" s="35" t="str">
        <f t="shared" si="3"/>
        <v>-</v>
      </c>
      <c r="O6" s="35">
        <f t="shared" si="3"/>
        <v>75.61</v>
      </c>
      <c r="P6" s="35">
        <f t="shared" si="3"/>
        <v>99.91</v>
      </c>
      <c r="Q6" s="35">
        <f t="shared" si="3"/>
        <v>3289</v>
      </c>
      <c r="R6" s="35">
        <f t="shared" si="3"/>
        <v>1314145</v>
      </c>
      <c r="S6" s="35">
        <f t="shared" si="3"/>
        <v>217.43</v>
      </c>
      <c r="T6" s="35">
        <f t="shared" si="3"/>
        <v>6043.99</v>
      </c>
      <c r="U6" s="35">
        <f t="shared" si="3"/>
        <v>1317180</v>
      </c>
      <c r="V6" s="35">
        <f t="shared" si="3"/>
        <v>217.43</v>
      </c>
      <c r="W6" s="35">
        <f t="shared" si="3"/>
        <v>6057.95</v>
      </c>
      <c r="X6" s="36">
        <f>IF(X7="",NA(),X7)</f>
        <v>123.44</v>
      </c>
      <c r="Y6" s="36">
        <f t="shared" ref="Y6:AG6" si="4">IF(Y7="",NA(),Y7)</f>
        <v>125.8</v>
      </c>
      <c r="Z6" s="36">
        <f t="shared" si="4"/>
        <v>123.58</v>
      </c>
      <c r="AA6" s="36">
        <f t="shared" si="4"/>
        <v>120.7</v>
      </c>
      <c r="AB6" s="36">
        <f t="shared" si="4"/>
        <v>117.53</v>
      </c>
      <c r="AC6" s="36">
        <f t="shared" si="4"/>
        <v>114.38</v>
      </c>
      <c r="AD6" s="36">
        <f t="shared" si="4"/>
        <v>114.5</v>
      </c>
      <c r="AE6" s="36">
        <f t="shared" si="4"/>
        <v>113.59</v>
      </c>
      <c r="AF6" s="36">
        <f t="shared" si="4"/>
        <v>113.62</v>
      </c>
      <c r="AG6" s="36">
        <f t="shared" si="4"/>
        <v>112.54</v>
      </c>
      <c r="AH6" s="35" t="str">
        <f>IF(AH7="","",IF(AH7="-","【-】","【"&amp;SUBSTITUTE(TEXT(AH7,"#,##0.00"),"-","△")&amp;"】"))</f>
        <v>【112.01】</v>
      </c>
      <c r="AI6" s="35">
        <f>IF(AI7="",NA(),AI7)</f>
        <v>0</v>
      </c>
      <c r="AJ6" s="35">
        <f t="shared" ref="AJ6:AR6" si="5">IF(AJ7="",NA(),AJ7)</f>
        <v>0</v>
      </c>
      <c r="AK6" s="35">
        <f t="shared" si="5"/>
        <v>0</v>
      </c>
      <c r="AL6" s="35">
        <f t="shared" si="5"/>
        <v>0</v>
      </c>
      <c r="AM6" s="35">
        <f t="shared" si="5"/>
        <v>0</v>
      </c>
      <c r="AN6" s="35">
        <f t="shared" si="5"/>
        <v>0</v>
      </c>
      <c r="AO6" s="35">
        <f t="shared" si="5"/>
        <v>0</v>
      </c>
      <c r="AP6" s="35">
        <f t="shared" si="5"/>
        <v>0</v>
      </c>
      <c r="AQ6" s="35">
        <f t="shared" si="5"/>
        <v>0</v>
      </c>
      <c r="AR6" s="35">
        <f t="shared" si="5"/>
        <v>0</v>
      </c>
      <c r="AS6" s="35" t="str">
        <f>IF(AS7="","",IF(AS7="-","【-】","【"&amp;SUBSTITUTE(TEXT(AS7,"#,##0.00"),"-","△")&amp;"】"))</f>
        <v>【1.08】</v>
      </c>
      <c r="AT6" s="36">
        <f>IF(AT7="",NA(),AT7)</f>
        <v>191.36</v>
      </c>
      <c r="AU6" s="36">
        <f t="shared" ref="AU6:BC6" si="6">IF(AU7="",NA(),AU7)</f>
        <v>182.83</v>
      </c>
      <c r="AV6" s="36">
        <f t="shared" si="6"/>
        <v>187.61</v>
      </c>
      <c r="AW6" s="36">
        <f t="shared" si="6"/>
        <v>174.07</v>
      </c>
      <c r="AX6" s="36">
        <f t="shared" si="6"/>
        <v>163.34</v>
      </c>
      <c r="AY6" s="36">
        <f t="shared" si="6"/>
        <v>168.99</v>
      </c>
      <c r="AZ6" s="36">
        <f t="shared" si="6"/>
        <v>159.12</v>
      </c>
      <c r="BA6" s="36">
        <f t="shared" si="6"/>
        <v>169.68</v>
      </c>
      <c r="BB6" s="36">
        <f t="shared" si="6"/>
        <v>166.51</v>
      </c>
      <c r="BC6" s="36">
        <f t="shared" si="6"/>
        <v>172.47</v>
      </c>
      <c r="BD6" s="35" t="str">
        <f>IF(BD7="","",IF(BD7="-","【-】","【"&amp;SUBSTITUTE(TEXT(BD7,"#,##0.00"),"-","△")&amp;"】"))</f>
        <v>【264.97】</v>
      </c>
      <c r="BE6" s="36">
        <f>IF(BE7="",NA(),BE7)</f>
        <v>215.75</v>
      </c>
      <c r="BF6" s="36">
        <f t="shared" ref="BF6:BN6" si="7">IF(BF7="",NA(),BF7)</f>
        <v>201.26</v>
      </c>
      <c r="BG6" s="36">
        <f t="shared" si="7"/>
        <v>192.68</v>
      </c>
      <c r="BH6" s="36">
        <f t="shared" si="7"/>
        <v>177.97</v>
      </c>
      <c r="BI6" s="36">
        <f t="shared" si="7"/>
        <v>166.05</v>
      </c>
      <c r="BJ6" s="36">
        <f t="shared" si="7"/>
        <v>212.16</v>
      </c>
      <c r="BK6" s="36">
        <f t="shared" si="7"/>
        <v>206.16</v>
      </c>
      <c r="BL6" s="36">
        <f t="shared" si="7"/>
        <v>203.63</v>
      </c>
      <c r="BM6" s="36">
        <f t="shared" si="7"/>
        <v>198.51</v>
      </c>
      <c r="BN6" s="36">
        <f t="shared" si="7"/>
        <v>193.57</v>
      </c>
      <c r="BO6" s="35" t="str">
        <f>IF(BO7="","",IF(BO7="-","【-】","【"&amp;SUBSTITUTE(TEXT(BO7,"#,##0.00"),"-","△")&amp;"】"))</f>
        <v>【266.61】</v>
      </c>
      <c r="BP6" s="36">
        <f>IF(BP7="",NA(),BP7)</f>
        <v>113.79</v>
      </c>
      <c r="BQ6" s="36">
        <f t="shared" ref="BQ6:BY6" si="8">IF(BQ7="",NA(),BQ7)</f>
        <v>116.04</v>
      </c>
      <c r="BR6" s="36">
        <f t="shared" si="8"/>
        <v>114.31</v>
      </c>
      <c r="BS6" s="36">
        <f t="shared" si="8"/>
        <v>111.31</v>
      </c>
      <c r="BT6" s="36">
        <f t="shared" si="8"/>
        <v>108.95</v>
      </c>
      <c r="BU6" s="36">
        <f t="shared" si="8"/>
        <v>104.16</v>
      </c>
      <c r="BV6" s="36">
        <f t="shared" si="8"/>
        <v>104.03</v>
      </c>
      <c r="BW6" s="36">
        <f t="shared" si="8"/>
        <v>103.04</v>
      </c>
      <c r="BX6" s="36">
        <f t="shared" si="8"/>
        <v>103.28</v>
      </c>
      <c r="BY6" s="36">
        <f t="shared" si="8"/>
        <v>102.26</v>
      </c>
      <c r="BZ6" s="35" t="str">
        <f>IF(BZ7="","",IF(BZ7="-","【-】","【"&amp;SUBSTITUTE(TEXT(BZ7,"#,##0.00"),"-","△")&amp;"】"))</f>
        <v>【103.24】</v>
      </c>
      <c r="CA6" s="36">
        <f>IF(CA7="",NA(),CA7)</f>
        <v>186.85</v>
      </c>
      <c r="CB6" s="36">
        <f t="shared" ref="CB6:CJ6" si="9">IF(CB7="",NA(),CB7)</f>
        <v>183.14</v>
      </c>
      <c r="CC6" s="36">
        <f t="shared" si="9"/>
        <v>185.89</v>
      </c>
      <c r="CD6" s="36">
        <f t="shared" si="9"/>
        <v>191.16</v>
      </c>
      <c r="CE6" s="36">
        <f t="shared" si="9"/>
        <v>194.74</v>
      </c>
      <c r="CF6" s="36">
        <f t="shared" si="9"/>
        <v>171.29</v>
      </c>
      <c r="CG6" s="36">
        <f t="shared" si="9"/>
        <v>171.54</v>
      </c>
      <c r="CH6" s="36">
        <f t="shared" si="9"/>
        <v>173</v>
      </c>
      <c r="CI6" s="36">
        <f t="shared" si="9"/>
        <v>173.11</v>
      </c>
      <c r="CJ6" s="36">
        <f t="shared" si="9"/>
        <v>174.34</v>
      </c>
      <c r="CK6" s="35" t="str">
        <f>IF(CK7="","",IF(CK7="-","【-】","【"&amp;SUBSTITUTE(TEXT(CK7,"#,##0.00"),"-","△")&amp;"】"))</f>
        <v>【168.38】</v>
      </c>
      <c r="CL6" s="36">
        <f>IF(CL7="",NA(),CL7)</f>
        <v>66.599999999999994</v>
      </c>
      <c r="CM6" s="36">
        <f t="shared" ref="CM6:CU6" si="10">IF(CM7="",NA(),CM7)</f>
        <v>66.55</v>
      </c>
      <c r="CN6" s="36">
        <f t="shared" si="10"/>
        <v>67.25</v>
      </c>
      <c r="CO6" s="36">
        <f t="shared" si="10"/>
        <v>67.650000000000006</v>
      </c>
      <c r="CP6" s="36">
        <f t="shared" si="10"/>
        <v>67.260000000000005</v>
      </c>
      <c r="CQ6" s="36">
        <f t="shared" si="10"/>
        <v>58.67</v>
      </c>
      <c r="CR6" s="36">
        <f t="shared" si="10"/>
        <v>59</v>
      </c>
      <c r="CS6" s="36">
        <f t="shared" si="10"/>
        <v>59.36</v>
      </c>
      <c r="CT6" s="36">
        <f t="shared" si="10"/>
        <v>59.32</v>
      </c>
      <c r="CU6" s="36">
        <f t="shared" si="10"/>
        <v>59.12</v>
      </c>
      <c r="CV6" s="35" t="str">
        <f>IF(CV7="","",IF(CV7="-","【-】","【"&amp;SUBSTITUTE(TEXT(CV7,"#,##0.00"),"-","△")&amp;"】"))</f>
        <v>【60.00】</v>
      </c>
      <c r="CW6" s="36">
        <f>IF(CW7="",NA(),CW7)</f>
        <v>94.75</v>
      </c>
      <c r="CX6" s="36">
        <f t="shared" ref="CX6:DF6" si="11">IF(CX7="",NA(),CX7)</f>
        <v>95.92</v>
      </c>
      <c r="CY6" s="36">
        <f t="shared" si="11"/>
        <v>95.14</v>
      </c>
      <c r="CZ6" s="36">
        <f t="shared" si="11"/>
        <v>95.41</v>
      </c>
      <c r="DA6" s="36">
        <f t="shared" si="11"/>
        <v>95.38</v>
      </c>
      <c r="DB6" s="36">
        <f t="shared" si="11"/>
        <v>93.36</v>
      </c>
      <c r="DC6" s="36">
        <f t="shared" si="11"/>
        <v>93.69</v>
      </c>
      <c r="DD6" s="36">
        <f t="shared" si="11"/>
        <v>93.82</v>
      </c>
      <c r="DE6" s="36">
        <f t="shared" si="11"/>
        <v>93.74</v>
      </c>
      <c r="DF6" s="36">
        <f t="shared" si="11"/>
        <v>93.64</v>
      </c>
      <c r="DG6" s="35" t="str">
        <f>IF(DG7="","",IF(DG7="-","【-】","【"&amp;SUBSTITUTE(TEXT(DG7,"#,##0.00"),"-","△")&amp;"】"))</f>
        <v>【89.80】</v>
      </c>
      <c r="DH6" s="36">
        <f>IF(DH7="",NA(),DH7)</f>
        <v>43.29</v>
      </c>
      <c r="DI6" s="36">
        <f t="shared" ref="DI6:DQ6" si="12">IF(DI7="",NA(),DI7)</f>
        <v>43.68</v>
      </c>
      <c r="DJ6" s="36">
        <f t="shared" si="12"/>
        <v>44.48</v>
      </c>
      <c r="DK6" s="36">
        <f t="shared" si="12"/>
        <v>45.2</v>
      </c>
      <c r="DL6" s="36">
        <f t="shared" si="12"/>
        <v>46.21</v>
      </c>
      <c r="DM6" s="36">
        <f t="shared" si="12"/>
        <v>47.39</v>
      </c>
      <c r="DN6" s="36">
        <f t="shared" si="12"/>
        <v>48.05</v>
      </c>
      <c r="DO6" s="36">
        <f t="shared" si="12"/>
        <v>48.64</v>
      </c>
      <c r="DP6" s="36">
        <f t="shared" si="12"/>
        <v>49.23</v>
      </c>
      <c r="DQ6" s="36">
        <f t="shared" si="12"/>
        <v>49.78</v>
      </c>
      <c r="DR6" s="35" t="str">
        <f>IF(DR7="","",IF(DR7="-","【-】","【"&amp;SUBSTITUTE(TEXT(DR7,"#,##0.00"),"-","△")&amp;"】"))</f>
        <v>【49.59】</v>
      </c>
      <c r="DS6" s="36">
        <f>IF(DS7="",NA(),DS7)</f>
        <v>6.82</v>
      </c>
      <c r="DT6" s="36">
        <f t="shared" ref="DT6:EB6" si="13">IF(DT7="",NA(),DT7)</f>
        <v>6.64</v>
      </c>
      <c r="DU6" s="36">
        <f t="shared" si="13"/>
        <v>6.74</v>
      </c>
      <c r="DV6" s="36">
        <f t="shared" si="13"/>
        <v>7.03</v>
      </c>
      <c r="DW6" s="36">
        <f t="shared" si="13"/>
        <v>7.73</v>
      </c>
      <c r="DX6" s="36">
        <f t="shared" si="13"/>
        <v>16.739999999999998</v>
      </c>
      <c r="DY6" s="36">
        <f t="shared" si="13"/>
        <v>17.97</v>
      </c>
      <c r="DZ6" s="36">
        <f t="shared" si="13"/>
        <v>19.95</v>
      </c>
      <c r="EA6" s="36">
        <f t="shared" si="13"/>
        <v>21.62</v>
      </c>
      <c r="EB6" s="36">
        <f t="shared" si="13"/>
        <v>22.79</v>
      </c>
      <c r="EC6" s="35" t="str">
        <f>IF(EC7="","",IF(EC7="-","【-】","【"&amp;SUBSTITUTE(TEXT(EC7,"#,##0.00"),"-","△")&amp;"】"))</f>
        <v>【19.44】</v>
      </c>
      <c r="ED6" s="36">
        <f>IF(ED7="",NA(),ED7)</f>
        <v>0.81</v>
      </c>
      <c r="EE6" s="36">
        <f t="shared" ref="EE6:EM6" si="14">IF(EE7="",NA(),EE7)</f>
        <v>0.95</v>
      </c>
      <c r="EF6" s="36">
        <f t="shared" si="14"/>
        <v>0.93</v>
      </c>
      <c r="EG6" s="36">
        <f t="shared" si="14"/>
        <v>1.02</v>
      </c>
      <c r="EH6" s="36">
        <f t="shared" si="14"/>
        <v>1.06</v>
      </c>
      <c r="EI6" s="36">
        <f t="shared" si="14"/>
        <v>1.23</v>
      </c>
      <c r="EJ6" s="36">
        <f t="shared" si="14"/>
        <v>1.18</v>
      </c>
      <c r="EK6" s="36">
        <f t="shared" si="14"/>
        <v>0.97</v>
      </c>
      <c r="EL6" s="36">
        <f t="shared" si="14"/>
        <v>1.03</v>
      </c>
      <c r="EM6" s="36">
        <f t="shared" si="14"/>
        <v>0.97</v>
      </c>
      <c r="EN6" s="35" t="str">
        <f>IF(EN7="","",IF(EN7="-","【-】","【"&amp;SUBSTITUTE(TEXT(EN7,"#,##0.00"),"-","△")&amp;"】"))</f>
        <v>【0.68】</v>
      </c>
    </row>
    <row r="7" spans="1:144" s="37" customFormat="1">
      <c r="A7" s="29"/>
      <c r="B7" s="38">
        <v>2019</v>
      </c>
      <c r="C7" s="38">
        <v>111007</v>
      </c>
      <c r="D7" s="38">
        <v>46</v>
      </c>
      <c r="E7" s="38">
        <v>1</v>
      </c>
      <c r="F7" s="38">
        <v>0</v>
      </c>
      <c r="G7" s="38">
        <v>1</v>
      </c>
      <c r="H7" s="38" t="s">
        <v>93</v>
      </c>
      <c r="I7" s="38" t="s">
        <v>94</v>
      </c>
      <c r="J7" s="38" t="s">
        <v>95</v>
      </c>
      <c r="K7" s="38" t="s">
        <v>96</v>
      </c>
      <c r="L7" s="38" t="s">
        <v>97</v>
      </c>
      <c r="M7" s="38" t="s">
        <v>98</v>
      </c>
      <c r="N7" s="39" t="s">
        <v>99</v>
      </c>
      <c r="O7" s="39">
        <v>75.61</v>
      </c>
      <c r="P7" s="39">
        <v>99.91</v>
      </c>
      <c r="Q7" s="39">
        <v>3289</v>
      </c>
      <c r="R7" s="39">
        <v>1314145</v>
      </c>
      <c r="S7" s="39">
        <v>217.43</v>
      </c>
      <c r="T7" s="39">
        <v>6043.99</v>
      </c>
      <c r="U7" s="39">
        <v>1317180</v>
      </c>
      <c r="V7" s="39">
        <v>217.43</v>
      </c>
      <c r="W7" s="39">
        <v>6057.95</v>
      </c>
      <c r="X7" s="39">
        <v>123.44</v>
      </c>
      <c r="Y7" s="39">
        <v>125.8</v>
      </c>
      <c r="Z7" s="39">
        <v>123.58</v>
      </c>
      <c r="AA7" s="39">
        <v>120.7</v>
      </c>
      <c r="AB7" s="39">
        <v>117.53</v>
      </c>
      <c r="AC7" s="39">
        <v>114.38</v>
      </c>
      <c r="AD7" s="39">
        <v>114.5</v>
      </c>
      <c r="AE7" s="39">
        <v>113.59</v>
      </c>
      <c r="AF7" s="39">
        <v>113.62</v>
      </c>
      <c r="AG7" s="39">
        <v>112.54</v>
      </c>
      <c r="AH7" s="39">
        <v>112.01</v>
      </c>
      <c r="AI7" s="39">
        <v>0</v>
      </c>
      <c r="AJ7" s="39">
        <v>0</v>
      </c>
      <c r="AK7" s="39">
        <v>0</v>
      </c>
      <c r="AL7" s="39">
        <v>0</v>
      </c>
      <c r="AM7" s="39">
        <v>0</v>
      </c>
      <c r="AN7" s="39">
        <v>0</v>
      </c>
      <c r="AO7" s="39">
        <v>0</v>
      </c>
      <c r="AP7" s="39">
        <v>0</v>
      </c>
      <c r="AQ7" s="39">
        <v>0</v>
      </c>
      <c r="AR7" s="39">
        <v>0</v>
      </c>
      <c r="AS7" s="39">
        <v>1.08</v>
      </c>
      <c r="AT7" s="39">
        <v>191.36</v>
      </c>
      <c r="AU7" s="39">
        <v>182.83</v>
      </c>
      <c r="AV7" s="39">
        <v>187.61</v>
      </c>
      <c r="AW7" s="39">
        <v>174.07</v>
      </c>
      <c r="AX7" s="39">
        <v>163.34</v>
      </c>
      <c r="AY7" s="39">
        <v>168.99</v>
      </c>
      <c r="AZ7" s="39">
        <v>159.12</v>
      </c>
      <c r="BA7" s="39">
        <v>169.68</v>
      </c>
      <c r="BB7" s="39">
        <v>166.51</v>
      </c>
      <c r="BC7" s="39">
        <v>172.47</v>
      </c>
      <c r="BD7" s="39">
        <v>264.97000000000003</v>
      </c>
      <c r="BE7" s="39">
        <v>215.75</v>
      </c>
      <c r="BF7" s="39">
        <v>201.26</v>
      </c>
      <c r="BG7" s="39">
        <v>192.68</v>
      </c>
      <c r="BH7" s="39">
        <v>177.97</v>
      </c>
      <c r="BI7" s="39">
        <v>166.05</v>
      </c>
      <c r="BJ7" s="39">
        <v>212.16</v>
      </c>
      <c r="BK7" s="39">
        <v>206.16</v>
      </c>
      <c r="BL7" s="39">
        <v>203.63</v>
      </c>
      <c r="BM7" s="39">
        <v>198.51</v>
      </c>
      <c r="BN7" s="39">
        <v>193.57</v>
      </c>
      <c r="BO7" s="39">
        <v>266.61</v>
      </c>
      <c r="BP7" s="39">
        <v>113.79</v>
      </c>
      <c r="BQ7" s="39">
        <v>116.04</v>
      </c>
      <c r="BR7" s="39">
        <v>114.31</v>
      </c>
      <c r="BS7" s="39">
        <v>111.31</v>
      </c>
      <c r="BT7" s="39">
        <v>108.95</v>
      </c>
      <c r="BU7" s="39">
        <v>104.16</v>
      </c>
      <c r="BV7" s="39">
        <v>104.03</v>
      </c>
      <c r="BW7" s="39">
        <v>103.04</v>
      </c>
      <c r="BX7" s="39">
        <v>103.28</v>
      </c>
      <c r="BY7" s="39">
        <v>102.26</v>
      </c>
      <c r="BZ7" s="39">
        <v>103.24</v>
      </c>
      <c r="CA7" s="39">
        <v>186.85</v>
      </c>
      <c r="CB7" s="39">
        <v>183.14</v>
      </c>
      <c r="CC7" s="39">
        <v>185.89</v>
      </c>
      <c r="CD7" s="39">
        <v>191.16</v>
      </c>
      <c r="CE7" s="39">
        <v>194.74</v>
      </c>
      <c r="CF7" s="39">
        <v>171.29</v>
      </c>
      <c r="CG7" s="39">
        <v>171.54</v>
      </c>
      <c r="CH7" s="39">
        <v>173</v>
      </c>
      <c r="CI7" s="39">
        <v>173.11</v>
      </c>
      <c r="CJ7" s="39">
        <v>174.34</v>
      </c>
      <c r="CK7" s="39">
        <v>168.38</v>
      </c>
      <c r="CL7" s="39">
        <v>66.599999999999994</v>
      </c>
      <c r="CM7" s="39">
        <v>66.55</v>
      </c>
      <c r="CN7" s="39">
        <v>67.25</v>
      </c>
      <c r="CO7" s="39">
        <v>67.650000000000006</v>
      </c>
      <c r="CP7" s="39">
        <v>67.260000000000005</v>
      </c>
      <c r="CQ7" s="39">
        <v>58.67</v>
      </c>
      <c r="CR7" s="39">
        <v>59</v>
      </c>
      <c r="CS7" s="39">
        <v>59.36</v>
      </c>
      <c r="CT7" s="39">
        <v>59.32</v>
      </c>
      <c r="CU7" s="39">
        <v>59.12</v>
      </c>
      <c r="CV7" s="39">
        <v>60</v>
      </c>
      <c r="CW7" s="39">
        <v>94.75</v>
      </c>
      <c r="CX7" s="39">
        <v>95.92</v>
      </c>
      <c r="CY7" s="39">
        <v>95.14</v>
      </c>
      <c r="CZ7" s="39">
        <v>95.41</v>
      </c>
      <c r="DA7" s="39">
        <v>95.38</v>
      </c>
      <c r="DB7" s="39">
        <v>93.36</v>
      </c>
      <c r="DC7" s="39">
        <v>93.69</v>
      </c>
      <c r="DD7" s="39">
        <v>93.82</v>
      </c>
      <c r="DE7" s="39">
        <v>93.74</v>
      </c>
      <c r="DF7" s="39">
        <v>93.64</v>
      </c>
      <c r="DG7" s="39">
        <v>89.8</v>
      </c>
      <c r="DH7" s="39">
        <v>43.29</v>
      </c>
      <c r="DI7" s="39">
        <v>43.68</v>
      </c>
      <c r="DJ7" s="39">
        <v>44.48</v>
      </c>
      <c r="DK7" s="39">
        <v>45.2</v>
      </c>
      <c r="DL7" s="39">
        <v>46.21</v>
      </c>
      <c r="DM7" s="39">
        <v>47.39</v>
      </c>
      <c r="DN7" s="39">
        <v>48.05</v>
      </c>
      <c r="DO7" s="39">
        <v>48.64</v>
      </c>
      <c r="DP7" s="39">
        <v>49.23</v>
      </c>
      <c r="DQ7" s="39">
        <v>49.78</v>
      </c>
      <c r="DR7" s="39">
        <v>49.59</v>
      </c>
      <c r="DS7" s="39">
        <v>6.82</v>
      </c>
      <c r="DT7" s="39">
        <v>6.64</v>
      </c>
      <c r="DU7" s="39">
        <v>6.74</v>
      </c>
      <c r="DV7" s="39">
        <v>7.03</v>
      </c>
      <c r="DW7" s="39">
        <v>7.73</v>
      </c>
      <c r="DX7" s="39">
        <v>16.739999999999998</v>
      </c>
      <c r="DY7" s="39">
        <v>17.97</v>
      </c>
      <c r="DZ7" s="39">
        <v>19.95</v>
      </c>
      <c r="EA7" s="39">
        <v>21.62</v>
      </c>
      <c r="EB7" s="39">
        <v>22.79</v>
      </c>
      <c r="EC7" s="39">
        <v>19.440000000000001</v>
      </c>
      <c r="ED7" s="39">
        <v>0.81</v>
      </c>
      <c r="EE7" s="39">
        <v>0.95</v>
      </c>
      <c r="EF7" s="39">
        <v>0.93</v>
      </c>
      <c r="EG7" s="39">
        <v>1.02</v>
      </c>
      <c r="EH7" s="39">
        <v>1.06</v>
      </c>
      <c r="EI7" s="39">
        <v>1.23</v>
      </c>
      <c r="EJ7" s="39">
        <v>1.18</v>
      </c>
      <c r="EK7" s="39">
        <v>0.97</v>
      </c>
      <c r="EL7" s="39">
        <v>1.03</v>
      </c>
      <c r="EM7" s="39">
        <v>0.97</v>
      </c>
      <c r="EN7" s="39">
        <v>0.68</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44</v>
      </c>
      <c r="B10" s="43">
        <f t="shared" ref="B10:E10" si="15">DATEVALUE($B7+12-B11&amp;"/1/"&amp;B12)</f>
        <v>46388</v>
      </c>
      <c r="C10" s="43">
        <f t="shared" si="15"/>
        <v>46753</v>
      </c>
      <c r="D10" s="43">
        <f t="shared" si="15"/>
        <v>47119</v>
      </c>
      <c r="E10" s="43">
        <f t="shared" si="15"/>
        <v>47484</v>
      </c>
      <c r="F10" s="44">
        <f>DATEVALUE($B7+12-F11&amp;"/1/"&amp;F12)</f>
        <v>47849</v>
      </c>
    </row>
    <row r="11" spans="1:144">
      <c r="B11">
        <v>4</v>
      </c>
      <c r="C11">
        <v>3</v>
      </c>
      <c r="D11">
        <v>2</v>
      </c>
      <c r="E11">
        <v>1</v>
      </c>
      <c r="F11">
        <v>0</v>
      </c>
      <c r="G11" t="s">
        <v>105</v>
      </c>
    </row>
    <row r="12" spans="1:144">
      <c r="B12">
        <v>1</v>
      </c>
      <c r="C12">
        <v>1</v>
      </c>
      <c r="D12">
        <v>1</v>
      </c>
      <c r="E12">
        <v>1</v>
      </c>
      <c r="F12">
        <v>1</v>
      </c>
      <c r="G12" t="s">
        <v>106</v>
      </c>
    </row>
    <row r="13" spans="1:144">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