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05 おもてなし推進担当\令和2年度\018 湯来指定管理\01 共通\財政課照会回答\【1月25日期限】公営企業に係る経営比較分析表（令和元年度決算）の分析等について（依頼）\"/>
    </mc:Choice>
  </mc:AlternateContent>
  <xr:revisionPtr revIDLastSave="0" documentId="13_ncr:1_{F7756633-D1F8-4247-BF7C-0DE632BAE465}" xr6:coauthVersionLast="45" xr6:coauthVersionMax="45" xr10:uidLastSave="{00000000-0000-0000-0000-000000000000}"/>
  <bookViews>
    <workbookView xWindow="-24120" yWindow="-120" windowWidth="24240" windowHeight="1314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IX31" i="4" s="1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F88" i="4"/>
  <c r="E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IX52" i="4" l="1"/>
  <c r="BV76" i="4"/>
  <c r="FJ52" i="4"/>
  <c r="IX30" i="4"/>
  <c r="IX76" i="4"/>
  <c r="ML52" i="4"/>
  <c r="ML76" i="4"/>
  <c r="BV52" i="4"/>
  <c r="FJ30" i="4"/>
  <c r="BV30" i="4"/>
  <c r="C11" i="5"/>
  <c r="D11" i="5"/>
  <c r="E11" i="5"/>
  <c r="B11" i="5"/>
  <c r="EH30" i="4" l="1"/>
  <c r="LJ76" i="4"/>
  <c r="HV76" i="4"/>
  <c r="LJ52" i="4"/>
  <c r="AT30" i="4"/>
  <c r="EH52" i="4"/>
  <c r="AT52" i="4"/>
  <c r="HV52" i="4"/>
  <c r="AT76" i="4"/>
  <c r="HV30" i="4"/>
  <c r="HH52" i="4"/>
  <c r="AF76" i="4"/>
  <c r="DT52" i="4"/>
  <c r="KV76" i="4"/>
  <c r="AF52" i="4"/>
  <c r="DT30" i="4"/>
  <c r="HH76" i="4"/>
  <c r="KV52" i="4"/>
  <c r="AF30" i="4"/>
  <c r="HH30" i="4"/>
  <c r="GT76" i="4"/>
  <c r="GT52" i="4"/>
  <c r="R76" i="4"/>
  <c r="DF52" i="4"/>
  <c r="GT30" i="4"/>
  <c r="R30" i="4"/>
  <c r="KH76" i="4"/>
  <c r="R52" i="4"/>
  <c r="DF30" i="4"/>
  <c r="KH52" i="4"/>
  <c r="EV30" i="4"/>
  <c r="IJ76" i="4"/>
  <c r="LX52" i="4"/>
  <c r="IJ52" i="4"/>
  <c r="BH30" i="4"/>
  <c r="BH76" i="4"/>
  <c r="EV52" i="4"/>
  <c r="IJ30" i="4"/>
  <c r="LX76" i="4"/>
  <c r="BH52" i="4"/>
</calcChain>
</file>

<file path=xl/sharedStrings.xml><?xml version="1.0" encoding="utf-8"?>
<sst xmlns="http://schemas.openxmlformats.org/spreadsheetml/2006/main" count="301" uniqueCount="139">
  <si>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</si>
  <si>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</si>
  <si>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</si>
  <si>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</si>
  <si>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</si>
  <si>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</si>
  <si>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</si>
  <si>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</si>
  <si>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</si>
  <si>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</si>
  <si>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</si>
  <si>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</si>
  <si>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</si>
  <si>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</si>
  <si>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</si>
  <si>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</si>
  <si>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</si>
  <si>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</si>
  <si>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</si>
  <si>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</si>
  <si>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</si>
  <si>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</si>
  <si>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</si>
  <si>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</si>
  <si>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</si>
  <si>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</si>
  <si>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</si>
  <si>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</si>
  <si>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</si>
  <si>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</si>
  <si>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</si>
  <si>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</si>
  <si>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</si>
  <si>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</si>
  <si>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</si>
  <si>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</si>
  <si>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</si>
  <si>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</si>
  <si>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</si>
  <si>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</si>
  <si>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</si>
  <si>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</si>
  <si>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</si>
  <si>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</si>
  <si>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</si>
  <si>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</si>
  <si>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</si>
  <si>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</si>
  <si>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</si>
  <si>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</si>
  <si>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</si>
  <si>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</si>
  <si>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</si>
  <si>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</si>
  <si>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</si>
  <si>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</si>
  <si>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</si>
  <si>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</si>
  <si>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</si>
  <si>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</si>
  <si>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</si>
  <si>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</si>
  <si>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</si>
  <si>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</si>
  <si>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</si>
  <si>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</si>
  <si>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</si>
  <si>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</si>
  <si>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</si>
  <si>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</si>
  <si>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</si>
  <si>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</si>
  <si>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</si>
  <si>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</si>
  <si>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</si>
  <si>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</si>
  <si>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</si>
  <si>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</si>
  <si>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</si>
  <si>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</si>
  <si>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</si>
  <si>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</si>
  <si>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</si>
  <si>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</si>
  <si>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</si>
  <si>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</si>
  <si>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</si>
  <si>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</si>
  <si>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</si>
  <si>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</si>
  <si>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</si>
  <si>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</si>
  <si>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</si>
  <si>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</si>
  <si>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</si>
  <si>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</si>
  <si>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</si>
  <si>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</si>
  <si>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</si>
  <si>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</si>
  <si>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</si>
  <si>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</si>
  <si>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当該値(N-2)</t>
    <phoneticPr fontId="5"/>
  </si>
  <si>
    <t>当該値(N-4)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</si>
  <si>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</si>
  <si>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</si>
  <si>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</si>
  <si>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</si>
  <si>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</si>
  <si>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</si>
  <si>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</si>
  <si>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</si>
  <si>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</si>
  <si>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</si>
  <si>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</si>
  <si>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</si>
  <si>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</si>
  <si>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</si>
  <si>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</si>
  <si>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</si>
  <si>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湯来ロッジ</t>
  </si>
  <si>
    <t>法非適用</t>
  </si>
  <si>
    <t>観光施設事業</t>
  </si>
  <si>
    <t>休養宿泊施設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</si>
  <si>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</si>
  <si>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</si>
  <si>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</si>
  <si>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</si>
  <si>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</si>
  <si>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</si>
  <si>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</si>
  <si>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</si>
  <si>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</si>
  <si>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</si>
  <si>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Ａ１Ｂ１</t>
    <phoneticPr fontId="5"/>
  </si>
  <si>
    <t>⑧有形固定資産減価償却率
　該当数値がありません。
⑨施設の資産価値
　旧施設の改築及び宿泊棟の新築を行い、平成21年度にリニューアルオープンし、宿泊部屋、大浴場・露天風呂、ホール、宴会場などを備えています。
⑩設備投資見込額
　改築後11年経過しており、不具合や摩耗などが見られる設備について、適宜改修等を行う見込みです。
⑪累積欠損金比率
　該当数値がありません。
⑫企業債残高対料金収入比率
　類似施設平均値より大幅に数値は高くなっていますが、今後も確実な償還財源の確保に努めていきます。</t>
    <rPh sb="1" eb="7">
      <t>ユウケイコテイシサン</t>
    </rPh>
    <rPh sb="7" eb="12">
      <t>ゲンカショウキャクリツ</t>
    </rPh>
    <rPh sb="14" eb="18">
      <t>ガイトウスウチ</t>
    </rPh>
    <rPh sb="27" eb="29">
      <t>シセツ</t>
    </rPh>
    <rPh sb="30" eb="34">
      <t>シサンカチ</t>
    </rPh>
    <rPh sb="36" eb="39">
      <t>キュウシセツ</t>
    </rPh>
    <rPh sb="40" eb="42">
      <t>カイチク</t>
    </rPh>
    <rPh sb="42" eb="43">
      <t>オヨ</t>
    </rPh>
    <rPh sb="44" eb="47">
      <t>シュクハクトウ</t>
    </rPh>
    <rPh sb="48" eb="50">
      <t>シンチク</t>
    </rPh>
    <rPh sb="51" eb="52">
      <t>オコナ</t>
    </rPh>
    <rPh sb="54" eb="56">
      <t>ヘイセイ</t>
    </rPh>
    <rPh sb="58" eb="60">
      <t>ネンド</t>
    </rPh>
    <rPh sb="73" eb="77">
      <t>シュクハクベヤ</t>
    </rPh>
    <rPh sb="78" eb="81">
      <t>ダイヨクジョウ</t>
    </rPh>
    <rPh sb="82" eb="86">
      <t>ロテンブロ</t>
    </rPh>
    <rPh sb="91" eb="94">
      <t>エンカイジョウ</t>
    </rPh>
    <rPh sb="97" eb="98">
      <t>ソナ</t>
    </rPh>
    <rPh sb="106" eb="108">
      <t>セツビト</t>
    </rPh>
    <rPh sb="108" eb="112">
      <t>ウシミコ</t>
    </rPh>
    <rPh sb="112" eb="113">
      <t>ガク</t>
    </rPh>
    <rPh sb="115" eb="118">
      <t>カイチクゴ</t>
    </rPh>
    <rPh sb="120" eb="121">
      <t>ネン</t>
    </rPh>
    <rPh sb="121" eb="123">
      <t>ケイカ</t>
    </rPh>
    <rPh sb="128" eb="131">
      <t>フグアイ</t>
    </rPh>
    <rPh sb="132" eb="134">
      <t>マモウ</t>
    </rPh>
    <rPh sb="137" eb="138">
      <t>ミ</t>
    </rPh>
    <rPh sb="141" eb="143">
      <t>セツビ</t>
    </rPh>
    <rPh sb="148" eb="150">
      <t>テキギ</t>
    </rPh>
    <rPh sb="150" eb="153">
      <t>カイシュウトウ</t>
    </rPh>
    <rPh sb="154" eb="155">
      <t>オコナ</t>
    </rPh>
    <rPh sb="156" eb="158">
      <t>ミコ</t>
    </rPh>
    <rPh sb="164" eb="169">
      <t>ルイセキケッソンキン</t>
    </rPh>
    <rPh sb="169" eb="171">
      <t>ヒリツ</t>
    </rPh>
    <rPh sb="173" eb="175">
      <t>ガイトウ</t>
    </rPh>
    <rPh sb="175" eb="177">
      <t>スウチ</t>
    </rPh>
    <rPh sb="186" eb="191">
      <t>キギョウサイザンダカ</t>
    </rPh>
    <rPh sb="191" eb="196">
      <t>タイリョウキンシュウニュウ</t>
    </rPh>
    <rPh sb="196" eb="198">
      <t>ヒリツ</t>
    </rPh>
    <rPh sb="200" eb="207">
      <t>ルイジシセツヘイキンチ</t>
    </rPh>
    <rPh sb="209" eb="211">
      <t>オオハバ</t>
    </rPh>
    <rPh sb="212" eb="214">
      <t>スウチ</t>
    </rPh>
    <rPh sb="215" eb="216">
      <t>タカ</t>
    </rPh>
    <rPh sb="225" eb="227">
      <t>コンゴ</t>
    </rPh>
    <rPh sb="228" eb="230">
      <t>カクジツ</t>
    </rPh>
    <rPh sb="231" eb="235">
      <t>ショウカンザイゲン</t>
    </rPh>
    <rPh sb="236" eb="238">
      <t>カクホ</t>
    </rPh>
    <rPh sb="239" eb="240">
      <t>ツト</t>
    </rPh>
    <phoneticPr fontId="5"/>
  </si>
  <si>
    <t>①収益的収支比率
　令和元年度は赤字に転じたため、収益改善に向けた取組を行う必要があります。
②他会計補助金比率
③宿泊者一人当たりの他会計補助金額
　他会計からの補助金はありません。
④定員稼働率
　類似施設平均値を大きく上回っています。
⑤売上高人件費比率
　類似施設平均値を下回っており、安定して推移しています。
⑥売上高ＧＯＰ比率
　類似施設平均値を上回っていますが、数値が低く、経営改善に向けた取組を行う必要があります。
⑦ＥＢＩＴＤＡ
　類似施設平均値を下回っており、経営改善に向けた取組を行う必要があります。</t>
    <rPh sb="25" eb="29">
      <t>シュウエキカイゼン</t>
    </rPh>
    <rPh sb="30" eb="31">
      <t>ム</t>
    </rPh>
    <rPh sb="33" eb="35">
      <t>トリクミ</t>
    </rPh>
    <rPh sb="36" eb="37">
      <t>オコナ</t>
    </rPh>
    <rPh sb="38" eb="40">
      <t>ヒツヨウ</t>
    </rPh>
    <rPh sb="76" eb="79">
      <t>タカイケイ</t>
    </rPh>
    <rPh sb="82" eb="85">
      <t>ホジョキン</t>
    </rPh>
    <phoneticPr fontId="5"/>
  </si>
  <si>
    <t>⑬施設と周辺地域の宿泊客数動向
　所在市町村の数値が増加傾向にある中で、当該施設の数値は下降傾向が続いており、今後、需要促進等への課題を整理し、利用促進に向けた取組を進める必要があります。</t>
    <phoneticPr fontId="5"/>
  </si>
  <si>
    <t>　比較的設備も新しい施設であり、引き続き、経営改善や利用促進に向けた取組を行い、更なる施設の収益性の向上に努める必要があります。</t>
    <rPh sb="1" eb="4">
      <t>ヒカクテキ</t>
    </rPh>
    <rPh sb="4" eb="6">
      <t>セツビ</t>
    </rPh>
    <rPh sb="7" eb="8">
      <t>アタラ</t>
    </rPh>
    <rPh sb="10" eb="12">
      <t>シセツ</t>
    </rPh>
    <rPh sb="16" eb="17">
      <t>ヒ</t>
    </rPh>
    <rPh sb="18" eb="19">
      <t>ツヅ</t>
    </rPh>
    <rPh sb="21" eb="25">
      <t>ケイエイカイゼン</t>
    </rPh>
    <rPh sb="26" eb="30">
      <t>リヨウソクシン</t>
    </rPh>
    <rPh sb="31" eb="32">
      <t>ム</t>
    </rPh>
    <rPh sb="34" eb="36">
      <t>トリクミ</t>
    </rPh>
    <rPh sb="37" eb="38">
      <t>オコナ</t>
    </rPh>
    <rPh sb="40" eb="41">
      <t>サラ</t>
    </rPh>
    <rPh sb="43" eb="45">
      <t>シセツ</t>
    </rPh>
    <rPh sb="46" eb="49">
      <t>シュウエキセイ</t>
    </rPh>
    <rPh sb="50" eb="52">
      <t>コウジョウ</t>
    </rPh>
    <rPh sb="53" eb="54">
      <t>ツト</t>
    </rPh>
    <rPh sb="56" eb="58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</si>
</sst>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F-4D7A-A4C2-DDF7D7A66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4096</c:v>
                </c:pt>
                <c:pt idx="1">
                  <c:v>11889</c:v>
                </c:pt>
                <c:pt idx="2">
                  <c:v>15661</c:v>
                </c:pt>
                <c:pt idx="3">
                  <c:v>8338</c:v>
                </c:pt>
                <c:pt idx="4">
                  <c:v>31210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F-4D7A-A4C2-DDF7D7A66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713-46A6-9DB1-9BE46C81E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3-46A6-9DB1-9BE46C81E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0.58841909403834047</c:v>
                </c:pt>
                <c:pt idx="1">
                  <c:v>0.57697612234366935</c:v>
                </c:pt>
                <c:pt idx="2">
                  <c:v>0.58508001158971179</c:v>
                </c:pt>
                <c:pt idx="3">
                  <c:v>0.61578277994235942</c:v>
                </c:pt>
                <c:pt idx="4">
                  <c:v>0.61829999999999996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2-4F58-8DCF-8FBBED89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1.6517767585818197E-3</c:v>
                </c:pt>
                <c:pt idx="1">
                  <c:v>1.5705774733780552E-3</c:v>
                </c:pt>
                <c:pt idx="2">
                  <c:v>1.5376099646596873E-3</c:v>
                </c:pt>
                <c:pt idx="3">
                  <c:v>1.4299034171206563E-3</c:v>
                </c:pt>
                <c:pt idx="4">
                  <c:v>1.1000000000000001E-3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2-4F58-8DCF-8FBBED89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3-4042-9686-50F0E93D0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35.5</c:v>
                </c:pt>
                <c:pt idx="1">
                  <c:v>34.700000000000003</c:v>
                </c:pt>
                <c:pt idx="2">
                  <c:v>32.299999999999997</c:v>
                </c:pt>
                <c:pt idx="3">
                  <c:v>19.7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3-4042-9686-50F0E93D0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95.9</c:v>
                </c:pt>
                <c:pt idx="1">
                  <c:v>95.4</c:v>
                </c:pt>
                <c:pt idx="2">
                  <c:v>102.9</c:v>
                </c:pt>
                <c:pt idx="3">
                  <c:v>101.1</c:v>
                </c:pt>
                <c:pt idx="4">
                  <c:v>90.4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0-43D4-A1C1-D3180539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90.7</c:v>
                </c:pt>
                <c:pt idx="1">
                  <c:v>86.4</c:v>
                </c:pt>
                <c:pt idx="2">
                  <c:v>93.1</c:v>
                </c:pt>
                <c:pt idx="3">
                  <c:v>90.5</c:v>
                </c:pt>
                <c:pt idx="4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0-43D4-A1C1-D3180539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9176</c:v>
                </c:pt>
                <c:pt idx="1">
                  <c:v>5262</c:v>
                </c:pt>
                <c:pt idx="2">
                  <c:v>23837</c:v>
                </c:pt>
                <c:pt idx="3">
                  <c:v>17639</c:v>
                </c:pt>
                <c:pt idx="4">
                  <c:v>-29969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E16-B71C-E6AFC1986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-9739</c:v>
                </c:pt>
                <c:pt idx="1">
                  <c:v>-10274</c:v>
                </c:pt>
                <c:pt idx="2">
                  <c:v>-13530</c:v>
                </c:pt>
                <c:pt idx="3">
                  <c:v>-14948</c:v>
                </c:pt>
                <c:pt idx="4">
                  <c:v>-20991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3-4E16-B71C-E6AFC1986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-17</c:v>
                </c:pt>
                <c:pt idx="1">
                  <c:v>-21.1</c:v>
                </c:pt>
                <c:pt idx="2">
                  <c:v>-16.2</c:v>
                </c:pt>
                <c:pt idx="3">
                  <c:v>-26.3</c:v>
                </c:pt>
                <c:pt idx="4">
                  <c:v>-10.6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8-4428-9C94-DAA47EB9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-17.100000000000001</c:v>
                </c:pt>
                <c:pt idx="1">
                  <c:v>-18.899999999999999</c:v>
                </c:pt>
                <c:pt idx="2">
                  <c:v>-20.100000000000001</c:v>
                </c:pt>
                <c:pt idx="3">
                  <c:v>-47.7</c:v>
                </c:pt>
                <c:pt idx="4">
                  <c:v>-39.6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8-4428-9C94-DAA47EB9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37.4</c:v>
                </c:pt>
                <c:pt idx="2">
                  <c:v>36</c:v>
                </c:pt>
                <c:pt idx="3">
                  <c:v>37.799999999999997</c:v>
                </c:pt>
                <c:pt idx="4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2-4D23-9AC9-748F16ACB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39.4</c:v>
                </c:pt>
                <c:pt idx="2">
                  <c:v>41.5</c:v>
                </c:pt>
                <c:pt idx="3">
                  <c:v>33.9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2-4D23-9AC9-748F16ACB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53.3</c:v>
                </c:pt>
                <c:pt idx="1">
                  <c:v>51.6</c:v>
                </c:pt>
                <c:pt idx="2">
                  <c:v>50.7</c:v>
                </c:pt>
                <c:pt idx="3">
                  <c:v>48.5</c:v>
                </c:pt>
                <c:pt idx="4">
                  <c:v>42.2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C-411E-99BE-7D86CC6D5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16</c:v>
                </c:pt>
                <c:pt idx="2">
                  <c:v>15.6</c:v>
                </c:pt>
                <c:pt idx="3">
                  <c:v>16.3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C-411E-99BE-7D86CC6D5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853</c:v>
                </c:pt>
                <c:pt idx="1">
                  <c:v>834.6</c:v>
                </c:pt>
                <c:pt idx="2">
                  <c:v>817.8</c:v>
                </c:pt>
                <c:pt idx="3">
                  <c:v>822.4</c:v>
                </c:pt>
                <c:pt idx="4">
                  <c:v>743.6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7-4C3B-8E37-97627A883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41.2</c:v>
                </c:pt>
                <c:pt idx="1">
                  <c:v>38.5</c:v>
                </c:pt>
                <c:pt idx="2">
                  <c:v>34.200000000000003</c:v>
                </c:pt>
                <c:pt idx="3">
                  <c:v>38.5</c:v>
                </c:pt>
                <c:pt idx="4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7-4C3B-8E37-97627A883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516-48E8-9D3D-9E04AD2A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6-48E8-9D3D-9E04AD2A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【9,038】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【△10,941】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【△11.7】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EL1" zoomScaleNormal="100" zoomScaleSheetLayoutView="70" workbookViewId="0">
      <selection activeCell="NI49" sqref="NI49:NW6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  <c r="IW2" s="127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7"/>
      <c r="JT2" s="127"/>
      <c r="JU2" s="127"/>
      <c r="JV2" s="127"/>
      <c r="JW2" s="127"/>
      <c r="JX2" s="127"/>
      <c r="JY2" s="127"/>
      <c r="JZ2" s="127"/>
      <c r="KA2" s="127"/>
      <c r="KB2" s="127"/>
      <c r="KC2" s="127"/>
      <c r="KD2" s="127"/>
      <c r="KE2" s="127"/>
      <c r="KF2" s="127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7"/>
      <c r="LC2" s="127"/>
      <c r="LD2" s="127"/>
      <c r="LE2" s="127"/>
      <c r="LF2" s="127"/>
      <c r="LG2" s="127"/>
      <c r="LH2" s="127"/>
      <c r="LI2" s="127"/>
      <c r="LJ2" s="127"/>
      <c r="LK2" s="127"/>
      <c r="LL2" s="127"/>
      <c r="LM2" s="127"/>
      <c r="LN2" s="127"/>
      <c r="LO2" s="127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7"/>
      <c r="ML2" s="127"/>
      <c r="MM2" s="127"/>
      <c r="MN2" s="127"/>
      <c r="MO2" s="127"/>
      <c r="MP2" s="127"/>
      <c r="MQ2" s="127"/>
      <c r="MR2" s="127"/>
      <c r="MS2" s="127"/>
      <c r="MT2" s="127"/>
      <c r="MU2" s="127"/>
      <c r="MV2" s="127"/>
      <c r="MW2" s="127"/>
      <c r="MX2" s="127"/>
      <c r="MY2" s="127"/>
      <c r="MZ2" s="127"/>
      <c r="NA2" s="127"/>
      <c r="NB2" s="127"/>
      <c r="NC2" s="127"/>
      <c r="ND2" s="127"/>
      <c r="NE2" s="127"/>
      <c r="NF2" s="127"/>
      <c r="NG2" s="127"/>
      <c r="NH2" s="127"/>
      <c r="NI2" s="127"/>
      <c r="NJ2" s="127"/>
      <c r="NK2" s="127"/>
      <c r="NL2" s="127"/>
      <c r="NM2" s="127"/>
      <c r="NN2" s="127"/>
      <c r="NO2" s="127"/>
      <c r="NP2" s="127"/>
      <c r="NQ2" s="127"/>
      <c r="NR2" s="127"/>
      <c r="NS2" s="127"/>
      <c r="NT2" s="127"/>
      <c r="NU2" s="127"/>
      <c r="NV2" s="127"/>
      <c r="NW2" s="127"/>
    </row>
    <row r="3" spans="1:387" ht="9.75" customHeight="1" x14ac:dyDescent="0.15">
      <c r="A3" s="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  <c r="IW3" s="127"/>
      <c r="IX3" s="127"/>
      <c r="IY3" s="127"/>
      <c r="IZ3" s="127"/>
      <c r="JA3" s="127"/>
      <c r="JB3" s="127"/>
      <c r="JC3" s="127"/>
      <c r="JD3" s="127"/>
      <c r="JE3" s="127"/>
      <c r="JF3" s="127"/>
      <c r="JG3" s="127"/>
      <c r="JH3" s="127"/>
      <c r="JI3" s="127"/>
      <c r="JJ3" s="127"/>
      <c r="JK3" s="127"/>
      <c r="JL3" s="127"/>
      <c r="JM3" s="127"/>
      <c r="JN3" s="127"/>
      <c r="JO3" s="127"/>
      <c r="JP3" s="127"/>
      <c r="JQ3" s="127"/>
      <c r="JR3" s="127"/>
      <c r="JS3" s="127"/>
      <c r="JT3" s="127"/>
      <c r="JU3" s="127"/>
      <c r="JV3" s="127"/>
      <c r="JW3" s="127"/>
      <c r="JX3" s="127"/>
      <c r="JY3" s="127"/>
      <c r="JZ3" s="127"/>
      <c r="KA3" s="127"/>
      <c r="KB3" s="127"/>
      <c r="KC3" s="127"/>
      <c r="KD3" s="127"/>
      <c r="KE3" s="127"/>
      <c r="KF3" s="127"/>
      <c r="KG3" s="127"/>
      <c r="KH3" s="127"/>
      <c r="KI3" s="127"/>
      <c r="KJ3" s="127"/>
      <c r="KK3" s="127"/>
      <c r="KL3" s="127"/>
      <c r="KM3" s="127"/>
      <c r="KN3" s="127"/>
      <c r="KO3" s="127"/>
      <c r="KP3" s="127"/>
      <c r="KQ3" s="127"/>
      <c r="KR3" s="127"/>
      <c r="KS3" s="127"/>
      <c r="KT3" s="127"/>
      <c r="KU3" s="127"/>
      <c r="KV3" s="127"/>
      <c r="KW3" s="127"/>
      <c r="KX3" s="127"/>
      <c r="KY3" s="127"/>
      <c r="KZ3" s="127"/>
      <c r="LA3" s="127"/>
      <c r="LB3" s="127"/>
      <c r="LC3" s="127"/>
      <c r="LD3" s="127"/>
      <c r="LE3" s="127"/>
      <c r="LF3" s="127"/>
      <c r="LG3" s="127"/>
      <c r="LH3" s="127"/>
      <c r="LI3" s="127"/>
      <c r="LJ3" s="127"/>
      <c r="LK3" s="127"/>
      <c r="LL3" s="127"/>
      <c r="LM3" s="127"/>
      <c r="LN3" s="127"/>
      <c r="LO3" s="127"/>
      <c r="LP3" s="127"/>
      <c r="LQ3" s="127"/>
      <c r="LR3" s="127"/>
      <c r="LS3" s="127"/>
      <c r="LT3" s="127"/>
      <c r="LU3" s="127"/>
      <c r="LV3" s="127"/>
      <c r="LW3" s="127"/>
      <c r="LX3" s="127"/>
      <c r="LY3" s="127"/>
      <c r="LZ3" s="127"/>
      <c r="MA3" s="127"/>
      <c r="MB3" s="127"/>
      <c r="MC3" s="127"/>
      <c r="MD3" s="127"/>
      <c r="ME3" s="127"/>
      <c r="MF3" s="127"/>
      <c r="MG3" s="127"/>
      <c r="MH3" s="127"/>
      <c r="MI3" s="127"/>
      <c r="MJ3" s="127"/>
      <c r="MK3" s="127"/>
      <c r="ML3" s="127"/>
      <c r="MM3" s="127"/>
      <c r="MN3" s="127"/>
      <c r="MO3" s="127"/>
      <c r="MP3" s="127"/>
      <c r="MQ3" s="127"/>
      <c r="MR3" s="127"/>
      <c r="MS3" s="127"/>
      <c r="MT3" s="127"/>
      <c r="MU3" s="127"/>
      <c r="MV3" s="127"/>
      <c r="MW3" s="127"/>
      <c r="MX3" s="127"/>
      <c r="MY3" s="127"/>
      <c r="MZ3" s="127"/>
      <c r="NA3" s="127"/>
      <c r="NB3" s="127"/>
      <c r="NC3" s="127"/>
      <c r="ND3" s="127"/>
      <c r="NE3" s="127"/>
      <c r="NF3" s="127"/>
      <c r="NG3" s="127"/>
      <c r="NH3" s="127"/>
      <c r="NI3" s="127"/>
      <c r="NJ3" s="127"/>
      <c r="NK3" s="127"/>
      <c r="NL3" s="127"/>
      <c r="NM3" s="127"/>
      <c r="NN3" s="127"/>
      <c r="NO3" s="127"/>
      <c r="NP3" s="127"/>
      <c r="NQ3" s="127"/>
      <c r="NR3" s="127"/>
      <c r="NS3" s="127"/>
      <c r="NT3" s="127"/>
      <c r="NU3" s="127"/>
      <c r="NV3" s="127"/>
      <c r="NW3" s="127"/>
    </row>
    <row r="4" spans="1:387" ht="9.75" customHeight="1" x14ac:dyDescent="0.15">
      <c r="A4" s="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28" t="str">
        <f>データ!H6&amp;"　"&amp;データ!I6</f>
        <v>広島県広島市　湯来ロッジ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18" t="s">
        <v>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20"/>
      <c r="AQ7" s="118" t="s">
        <v>2</v>
      </c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20"/>
      <c r="CF7" s="118" t="s">
        <v>3</v>
      </c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20"/>
      <c r="DU7" s="121" t="s">
        <v>4</v>
      </c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 t="s">
        <v>5</v>
      </c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1" t="s">
        <v>6</v>
      </c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1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1"/>
      <c r="JT7" s="121"/>
      <c r="JU7" s="121"/>
      <c r="JV7" s="121" t="s">
        <v>7</v>
      </c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1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1"/>
      <c r="LC7" s="121"/>
      <c r="LD7" s="121"/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 t="s">
        <v>8</v>
      </c>
      <c r="LP7" s="121"/>
      <c r="LQ7" s="121"/>
      <c r="LR7" s="121"/>
      <c r="LS7" s="121"/>
      <c r="LT7" s="121"/>
      <c r="LU7" s="121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1"/>
      <c r="ML7" s="121"/>
      <c r="MM7" s="121"/>
      <c r="MN7" s="121"/>
      <c r="MO7" s="121"/>
      <c r="MP7" s="121"/>
      <c r="MQ7" s="121"/>
      <c r="MR7" s="121"/>
      <c r="MS7" s="121"/>
      <c r="MT7" s="121"/>
      <c r="MU7" s="121"/>
      <c r="MV7" s="121"/>
      <c r="MW7" s="121"/>
      <c r="MX7" s="121"/>
      <c r="MY7" s="121"/>
      <c r="MZ7" s="121"/>
      <c r="NA7" s="121"/>
      <c r="NB7" s="121"/>
      <c r="NC7" s="121"/>
      <c r="ND7" s="121"/>
      <c r="NE7" s="121"/>
      <c r="NF7" s="121"/>
      <c r="NG7" s="121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観光施設事業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休養宿泊施設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10" t="str">
        <f>データ!M7</f>
        <v>Ａ１Ｂ１</v>
      </c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 t="str">
        <f>データ!N7</f>
        <v>非設置</v>
      </c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09">
        <f>データ!S7</f>
        <v>5354</v>
      </c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 t="str">
        <f>データ!T7</f>
        <v>利用料金制</v>
      </c>
      <c r="JW8" s="110"/>
      <c r="JX8" s="110"/>
      <c r="JY8" s="110"/>
      <c r="JZ8" s="110"/>
      <c r="KA8" s="110"/>
      <c r="KB8" s="110"/>
      <c r="KC8" s="110"/>
      <c r="KD8" s="110"/>
      <c r="KE8" s="110"/>
      <c r="KF8" s="110"/>
      <c r="KG8" s="110"/>
      <c r="KH8" s="110"/>
      <c r="KI8" s="110"/>
      <c r="KJ8" s="110"/>
      <c r="KK8" s="110"/>
      <c r="KL8" s="110"/>
      <c r="KM8" s="110"/>
      <c r="KN8" s="110"/>
      <c r="KO8" s="110"/>
      <c r="KP8" s="110"/>
      <c r="KQ8" s="110"/>
      <c r="KR8" s="110"/>
      <c r="KS8" s="110"/>
      <c r="KT8" s="110"/>
      <c r="KU8" s="110"/>
      <c r="KV8" s="110"/>
      <c r="KW8" s="110"/>
      <c r="KX8" s="110"/>
      <c r="KY8" s="110"/>
      <c r="KZ8" s="110"/>
      <c r="LA8" s="110"/>
      <c r="LB8" s="110"/>
      <c r="LC8" s="110"/>
      <c r="LD8" s="110"/>
      <c r="LE8" s="110"/>
      <c r="LF8" s="110"/>
      <c r="LG8" s="110"/>
      <c r="LH8" s="110"/>
      <c r="LI8" s="110"/>
      <c r="LJ8" s="110"/>
      <c r="LK8" s="110"/>
      <c r="LL8" s="110"/>
      <c r="LM8" s="110"/>
      <c r="LN8" s="110"/>
      <c r="LO8" s="111">
        <f>データ!U7</f>
        <v>29.8</v>
      </c>
      <c r="LP8" s="111"/>
      <c r="LQ8" s="111"/>
      <c r="LR8" s="111"/>
      <c r="LS8" s="111"/>
      <c r="LT8" s="111"/>
      <c r="LU8" s="111"/>
      <c r="LV8" s="111"/>
      <c r="LW8" s="111"/>
      <c r="LX8" s="111"/>
      <c r="LY8" s="111"/>
      <c r="LZ8" s="111"/>
      <c r="MA8" s="111"/>
      <c r="MB8" s="111"/>
      <c r="MC8" s="111"/>
      <c r="MD8" s="111"/>
      <c r="ME8" s="111"/>
      <c r="MF8" s="111"/>
      <c r="MG8" s="111"/>
      <c r="MH8" s="111"/>
      <c r="MI8" s="111"/>
      <c r="MJ8" s="111"/>
      <c r="MK8" s="111"/>
      <c r="ML8" s="111"/>
      <c r="MM8" s="111"/>
      <c r="MN8" s="111"/>
      <c r="MO8" s="111"/>
      <c r="MP8" s="111"/>
      <c r="MQ8" s="111"/>
      <c r="MR8" s="111"/>
      <c r="MS8" s="111"/>
      <c r="MT8" s="111"/>
      <c r="MU8" s="111"/>
      <c r="MV8" s="111"/>
      <c r="MW8" s="111"/>
      <c r="MX8" s="111"/>
      <c r="MY8" s="111"/>
      <c r="MZ8" s="111"/>
      <c r="NA8" s="111"/>
      <c r="NB8" s="111"/>
      <c r="NC8" s="111"/>
      <c r="ND8" s="111"/>
      <c r="NE8" s="111"/>
      <c r="NF8" s="111"/>
      <c r="NG8" s="111"/>
      <c r="NH8" s="3"/>
      <c r="NI8" s="116" t="s">
        <v>10</v>
      </c>
      <c r="NJ8" s="117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18" t="s">
        <v>12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20"/>
      <c r="AQ9" s="118" t="s">
        <v>13</v>
      </c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20"/>
      <c r="CF9" s="118" t="s">
        <v>14</v>
      </c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20"/>
      <c r="DU9" s="121" t="s">
        <v>15</v>
      </c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1" t="s">
        <v>16</v>
      </c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  <c r="IW9" s="121"/>
      <c r="IX9" s="121"/>
      <c r="IY9" s="121"/>
      <c r="IZ9" s="121"/>
      <c r="JA9" s="121"/>
      <c r="JB9" s="121"/>
      <c r="JC9" s="121"/>
      <c r="JD9" s="121"/>
      <c r="JE9" s="121"/>
      <c r="JF9" s="121"/>
      <c r="JG9" s="121"/>
      <c r="JH9" s="121"/>
      <c r="JI9" s="121"/>
      <c r="JJ9" s="121"/>
      <c r="JK9" s="121"/>
      <c r="JL9" s="121"/>
      <c r="JM9" s="121"/>
      <c r="JN9" s="121"/>
      <c r="JO9" s="121"/>
      <c r="JP9" s="121"/>
      <c r="JQ9" s="121"/>
      <c r="JR9" s="121"/>
      <c r="JS9" s="121"/>
      <c r="JT9" s="121"/>
      <c r="JU9" s="121"/>
      <c r="JV9" s="121" t="s">
        <v>17</v>
      </c>
      <c r="JW9" s="121"/>
      <c r="JX9" s="121"/>
      <c r="JY9" s="121"/>
      <c r="JZ9" s="121"/>
      <c r="KA9" s="121"/>
      <c r="KB9" s="121"/>
      <c r="KC9" s="121"/>
      <c r="KD9" s="121"/>
      <c r="KE9" s="121"/>
      <c r="KF9" s="121"/>
      <c r="KG9" s="121"/>
      <c r="KH9" s="121"/>
      <c r="KI9" s="121"/>
      <c r="KJ9" s="121"/>
      <c r="KK9" s="121"/>
      <c r="KL9" s="121"/>
      <c r="KM9" s="121"/>
      <c r="KN9" s="121"/>
      <c r="KO9" s="121"/>
      <c r="KP9" s="121"/>
      <c r="KQ9" s="121"/>
      <c r="KR9" s="121"/>
      <c r="KS9" s="121"/>
      <c r="KT9" s="121"/>
      <c r="KU9" s="121"/>
      <c r="KV9" s="121"/>
      <c r="KW9" s="121"/>
      <c r="KX9" s="121"/>
      <c r="KY9" s="121"/>
      <c r="KZ9" s="121"/>
      <c r="LA9" s="121"/>
      <c r="LB9" s="121"/>
      <c r="LC9" s="121"/>
      <c r="LD9" s="121"/>
      <c r="LE9" s="121"/>
      <c r="LF9" s="121"/>
      <c r="LG9" s="121"/>
      <c r="LH9" s="121"/>
      <c r="LI9" s="121"/>
      <c r="LJ9" s="121"/>
      <c r="LK9" s="121"/>
      <c r="LL9" s="121"/>
      <c r="LM9" s="121"/>
      <c r="LN9" s="121"/>
      <c r="LO9" s="121" t="s">
        <v>18</v>
      </c>
      <c r="LP9" s="121"/>
      <c r="LQ9" s="121"/>
      <c r="LR9" s="121"/>
      <c r="LS9" s="121"/>
      <c r="LT9" s="121"/>
      <c r="LU9" s="121"/>
      <c r="LV9" s="121"/>
      <c r="LW9" s="121"/>
      <c r="LX9" s="121"/>
      <c r="LY9" s="121"/>
      <c r="LZ9" s="121"/>
      <c r="MA9" s="121"/>
      <c r="MB9" s="121"/>
      <c r="MC9" s="121"/>
      <c r="MD9" s="121"/>
      <c r="ME9" s="121"/>
      <c r="MF9" s="121"/>
      <c r="MG9" s="121"/>
      <c r="MH9" s="121"/>
      <c r="MI9" s="121"/>
      <c r="MJ9" s="121"/>
      <c r="MK9" s="121"/>
      <c r="ML9" s="121"/>
      <c r="MM9" s="121"/>
      <c r="MN9" s="121"/>
      <c r="MO9" s="121"/>
      <c r="MP9" s="121"/>
      <c r="MQ9" s="121"/>
      <c r="MR9" s="121"/>
      <c r="MS9" s="121"/>
      <c r="MT9" s="121"/>
      <c r="MU9" s="121"/>
      <c r="MV9" s="121"/>
      <c r="MW9" s="121"/>
      <c r="MX9" s="121"/>
      <c r="MY9" s="121"/>
      <c r="MZ9" s="121"/>
      <c r="NA9" s="121"/>
      <c r="NB9" s="121"/>
      <c r="NC9" s="121"/>
      <c r="ND9" s="121"/>
      <c r="NE9" s="121"/>
      <c r="NF9" s="121"/>
      <c r="NG9" s="121"/>
      <c r="NH9" s="3"/>
      <c r="NI9" s="125" t="s">
        <v>19</v>
      </c>
      <c r="NJ9" s="126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3" t="str">
        <f>データ!O7</f>
        <v>該当数値なし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5"/>
      <c r="AQ10" s="103" t="str">
        <f>データ!P7</f>
        <v>該当数値なし</v>
      </c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5"/>
      <c r="CF10" s="106">
        <f>データ!Q7</f>
        <v>4929</v>
      </c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8"/>
      <c r="DU10" s="109">
        <f>データ!R7</f>
        <v>80</v>
      </c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0" t="str">
        <f>データ!V7</f>
        <v>有</v>
      </c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1">
        <f>データ!W7</f>
        <v>87</v>
      </c>
      <c r="JW10" s="111"/>
      <c r="JX10" s="111"/>
      <c r="JY10" s="111"/>
      <c r="JZ10" s="111"/>
      <c r="KA10" s="111"/>
      <c r="KB10" s="111"/>
      <c r="KC10" s="111"/>
      <c r="KD10" s="111"/>
      <c r="KE10" s="111"/>
      <c r="KF10" s="111"/>
      <c r="KG10" s="111"/>
      <c r="KH10" s="111"/>
      <c r="KI10" s="111"/>
      <c r="KJ10" s="111"/>
      <c r="KK10" s="111"/>
      <c r="KL10" s="111"/>
      <c r="KM10" s="111"/>
      <c r="KN10" s="111"/>
      <c r="KO10" s="111"/>
      <c r="KP10" s="111"/>
      <c r="KQ10" s="111"/>
      <c r="KR10" s="111"/>
      <c r="KS10" s="111"/>
      <c r="KT10" s="111"/>
      <c r="KU10" s="111"/>
      <c r="KV10" s="111"/>
      <c r="KW10" s="111"/>
      <c r="KX10" s="111"/>
      <c r="KY10" s="111"/>
      <c r="KZ10" s="111"/>
      <c r="LA10" s="111"/>
      <c r="LB10" s="111"/>
      <c r="LC10" s="111"/>
      <c r="LD10" s="111"/>
      <c r="LE10" s="111"/>
      <c r="LF10" s="111"/>
      <c r="LG10" s="111"/>
      <c r="LH10" s="111"/>
      <c r="LI10" s="111"/>
      <c r="LJ10" s="111"/>
      <c r="LK10" s="111"/>
      <c r="LL10" s="111"/>
      <c r="LM10" s="111"/>
      <c r="LN10" s="111"/>
      <c r="LO10" s="110" t="str">
        <f>データ!X7</f>
        <v>有</v>
      </c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2"/>
      <c r="NI10" s="112" t="s">
        <v>21</v>
      </c>
      <c r="NJ10" s="113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14" t="s">
        <v>23</v>
      </c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  <c r="NS13" s="115"/>
      <c r="NT13" s="115"/>
      <c r="NU13" s="115"/>
      <c r="NV13" s="115"/>
      <c r="NW13" s="115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8" t="s">
        <v>24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7"/>
      <c r="JO14" s="7"/>
      <c r="JP14" s="7"/>
      <c r="JQ14" s="7"/>
      <c r="JR14" s="7"/>
      <c r="JS14" s="7"/>
      <c r="JT14" s="99" t="s">
        <v>25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100"/>
      <c r="NH14" s="2"/>
      <c r="NI14" s="91" t="s">
        <v>26</v>
      </c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3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20"/>
      <c r="JO15" s="20"/>
      <c r="JP15" s="20"/>
      <c r="JQ15" s="20"/>
      <c r="JR15" s="20"/>
      <c r="JS15" s="20"/>
      <c r="JT15" s="101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102"/>
      <c r="NH15" s="2"/>
      <c r="NI15" s="140" t="s">
        <v>136</v>
      </c>
      <c r="NJ15" s="141"/>
      <c r="NK15" s="141"/>
      <c r="NL15" s="141"/>
      <c r="NM15" s="141"/>
      <c r="NN15" s="141"/>
      <c r="NO15" s="141"/>
      <c r="NP15" s="141"/>
      <c r="NQ15" s="141"/>
      <c r="NR15" s="141"/>
      <c r="NS15" s="141"/>
      <c r="NT15" s="141"/>
      <c r="NU15" s="141"/>
      <c r="NV15" s="141"/>
      <c r="NW15" s="142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40"/>
      <c r="NJ16" s="141"/>
      <c r="NK16" s="141"/>
      <c r="NL16" s="141"/>
      <c r="NM16" s="141"/>
      <c r="NN16" s="141"/>
      <c r="NO16" s="141"/>
      <c r="NP16" s="141"/>
      <c r="NQ16" s="141"/>
      <c r="NR16" s="141"/>
      <c r="NS16" s="141"/>
      <c r="NT16" s="141"/>
      <c r="NU16" s="141"/>
      <c r="NV16" s="141"/>
      <c r="NW16" s="142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40"/>
      <c r="NJ17" s="141"/>
      <c r="NK17" s="141"/>
      <c r="NL17" s="141"/>
      <c r="NM17" s="141"/>
      <c r="NN17" s="141"/>
      <c r="NO17" s="141"/>
      <c r="NP17" s="141"/>
      <c r="NQ17" s="141"/>
      <c r="NR17" s="141"/>
      <c r="NS17" s="141"/>
      <c r="NT17" s="141"/>
      <c r="NU17" s="141"/>
      <c r="NV17" s="141"/>
      <c r="NW17" s="142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40"/>
      <c r="NJ18" s="141"/>
      <c r="NK18" s="141"/>
      <c r="NL18" s="141"/>
      <c r="NM18" s="141"/>
      <c r="NN18" s="141"/>
      <c r="NO18" s="141"/>
      <c r="NP18" s="141"/>
      <c r="NQ18" s="141"/>
      <c r="NR18" s="141"/>
      <c r="NS18" s="141"/>
      <c r="NT18" s="141"/>
      <c r="NU18" s="141"/>
      <c r="NV18" s="141"/>
      <c r="NW18" s="142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40"/>
      <c r="NJ19" s="141"/>
      <c r="NK19" s="141"/>
      <c r="NL19" s="141"/>
      <c r="NM19" s="141"/>
      <c r="NN19" s="141"/>
      <c r="NO19" s="141"/>
      <c r="NP19" s="141"/>
      <c r="NQ19" s="141"/>
      <c r="NR19" s="141"/>
      <c r="NS19" s="141"/>
      <c r="NT19" s="141"/>
      <c r="NU19" s="141"/>
      <c r="NV19" s="141"/>
      <c r="NW19" s="142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40"/>
      <c r="NJ20" s="141"/>
      <c r="NK20" s="141"/>
      <c r="NL20" s="141"/>
      <c r="NM20" s="141"/>
      <c r="NN20" s="141"/>
      <c r="NO20" s="141"/>
      <c r="NP20" s="141"/>
      <c r="NQ20" s="141"/>
      <c r="NR20" s="141"/>
      <c r="NS20" s="141"/>
      <c r="NT20" s="141"/>
      <c r="NU20" s="141"/>
      <c r="NV20" s="141"/>
      <c r="NW20" s="142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40"/>
      <c r="NJ21" s="141"/>
      <c r="NK21" s="141"/>
      <c r="NL21" s="141"/>
      <c r="NM21" s="141"/>
      <c r="NN21" s="141"/>
      <c r="NO21" s="141"/>
      <c r="NP21" s="141"/>
      <c r="NQ21" s="141"/>
      <c r="NR21" s="141"/>
      <c r="NS21" s="141"/>
      <c r="NT21" s="141"/>
      <c r="NU21" s="141"/>
      <c r="NV21" s="141"/>
      <c r="NW21" s="142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40"/>
      <c r="NJ22" s="141"/>
      <c r="NK22" s="141"/>
      <c r="NL22" s="141"/>
      <c r="NM22" s="141"/>
      <c r="NN22" s="141"/>
      <c r="NO22" s="141"/>
      <c r="NP22" s="141"/>
      <c r="NQ22" s="141"/>
      <c r="NR22" s="141"/>
      <c r="NS22" s="141"/>
      <c r="NT22" s="141"/>
      <c r="NU22" s="141"/>
      <c r="NV22" s="141"/>
      <c r="NW22" s="142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40"/>
      <c r="NJ23" s="141"/>
      <c r="NK23" s="141"/>
      <c r="NL23" s="141"/>
      <c r="NM23" s="141"/>
      <c r="NN23" s="141"/>
      <c r="NO23" s="141"/>
      <c r="NP23" s="141"/>
      <c r="NQ23" s="141"/>
      <c r="NR23" s="141"/>
      <c r="NS23" s="141"/>
      <c r="NT23" s="141"/>
      <c r="NU23" s="141"/>
      <c r="NV23" s="141"/>
      <c r="NW23" s="142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40"/>
      <c r="NJ24" s="141"/>
      <c r="NK24" s="141"/>
      <c r="NL24" s="141"/>
      <c r="NM24" s="141"/>
      <c r="NN24" s="141"/>
      <c r="NO24" s="141"/>
      <c r="NP24" s="141"/>
      <c r="NQ24" s="141"/>
      <c r="NR24" s="141"/>
      <c r="NS24" s="141"/>
      <c r="NT24" s="141"/>
      <c r="NU24" s="141"/>
      <c r="NV24" s="141"/>
      <c r="NW24" s="142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40"/>
      <c r="NJ25" s="141"/>
      <c r="NK25" s="141"/>
      <c r="NL25" s="141"/>
      <c r="NM25" s="141"/>
      <c r="NN25" s="141"/>
      <c r="NO25" s="141"/>
      <c r="NP25" s="141"/>
      <c r="NQ25" s="141"/>
      <c r="NR25" s="141"/>
      <c r="NS25" s="141"/>
      <c r="NT25" s="141"/>
      <c r="NU25" s="141"/>
      <c r="NV25" s="141"/>
      <c r="NW25" s="142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40"/>
      <c r="NJ26" s="141"/>
      <c r="NK26" s="141"/>
      <c r="NL26" s="141"/>
      <c r="NM26" s="141"/>
      <c r="NN26" s="141"/>
      <c r="NO26" s="141"/>
      <c r="NP26" s="141"/>
      <c r="NQ26" s="141"/>
      <c r="NR26" s="141"/>
      <c r="NS26" s="141"/>
      <c r="NT26" s="141"/>
      <c r="NU26" s="141"/>
      <c r="NV26" s="141"/>
      <c r="NW26" s="142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40"/>
      <c r="NJ27" s="141"/>
      <c r="NK27" s="141"/>
      <c r="NL27" s="141"/>
      <c r="NM27" s="141"/>
      <c r="NN27" s="141"/>
      <c r="NO27" s="141"/>
      <c r="NP27" s="141"/>
      <c r="NQ27" s="141"/>
      <c r="NR27" s="141"/>
      <c r="NS27" s="141"/>
      <c r="NT27" s="141"/>
      <c r="NU27" s="141"/>
      <c r="NV27" s="141"/>
      <c r="NW27" s="142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40"/>
      <c r="NJ28" s="141"/>
      <c r="NK28" s="141"/>
      <c r="NL28" s="141"/>
      <c r="NM28" s="141"/>
      <c r="NN28" s="141"/>
      <c r="NO28" s="141"/>
      <c r="NP28" s="141"/>
      <c r="NQ28" s="141"/>
      <c r="NR28" s="141"/>
      <c r="NS28" s="141"/>
      <c r="NT28" s="141"/>
      <c r="NU28" s="141"/>
      <c r="NV28" s="141"/>
      <c r="NW28" s="142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40"/>
      <c r="NJ29" s="141"/>
      <c r="NK29" s="141"/>
      <c r="NL29" s="141"/>
      <c r="NM29" s="141"/>
      <c r="NN29" s="141"/>
      <c r="NO29" s="141"/>
      <c r="NP29" s="141"/>
      <c r="NQ29" s="141"/>
      <c r="NR29" s="141"/>
      <c r="NS29" s="141"/>
      <c r="NT29" s="141"/>
      <c r="NU29" s="141"/>
      <c r="NV29" s="141"/>
      <c r="NW29" s="142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7" t="str">
        <f>データ!$B$11</f>
        <v>H27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 t="str">
        <f>データ!$C$11</f>
        <v>H28</v>
      </c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 t="str">
        <f>データ!$D$11</f>
        <v>H29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 t="str">
        <f>データ!$E$11</f>
        <v>H30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 t="str">
        <f>データ!$F$11</f>
        <v>R01</v>
      </c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7" t="str">
        <f>データ!$B$11</f>
        <v>H27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 t="str">
        <f>データ!$C$11</f>
        <v>H28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 t="str">
        <f>データ!$D$11</f>
        <v>H29</v>
      </c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 t="str">
        <f>データ!$E$11</f>
        <v>H30</v>
      </c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 t="str">
        <f>データ!$F$11</f>
        <v>R01</v>
      </c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7" t="str">
        <f>データ!$B$11</f>
        <v>H27</v>
      </c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 t="str">
        <f>データ!$C$11</f>
        <v>H28</v>
      </c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 t="str">
        <f>データ!$D$11</f>
        <v>H29</v>
      </c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 t="str">
        <f>データ!$E$11</f>
        <v>H30</v>
      </c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 t="str">
        <f>データ!$F$11</f>
        <v>R01</v>
      </c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43"/>
      <c r="NJ30" s="144"/>
      <c r="NK30" s="144"/>
      <c r="NL30" s="144"/>
      <c r="NM30" s="144"/>
      <c r="NN30" s="144"/>
      <c r="NO30" s="144"/>
      <c r="NP30" s="144"/>
      <c r="NQ30" s="144"/>
      <c r="NR30" s="144"/>
      <c r="NS30" s="144"/>
      <c r="NT30" s="144"/>
      <c r="NU30" s="144"/>
      <c r="NV30" s="144"/>
      <c r="NW30" s="145"/>
    </row>
    <row r="31" spans="1:387" ht="13.5" customHeight="1" x14ac:dyDescent="0.15">
      <c r="A31" s="2"/>
      <c r="B31" s="21"/>
      <c r="C31" s="4"/>
      <c r="D31" s="4"/>
      <c r="E31" s="4"/>
      <c r="F31" s="4"/>
      <c r="I31" s="86" t="s">
        <v>27</v>
      </c>
      <c r="J31" s="86"/>
      <c r="K31" s="86"/>
      <c r="L31" s="86"/>
      <c r="M31" s="86"/>
      <c r="N31" s="86"/>
      <c r="O31" s="86"/>
      <c r="P31" s="86"/>
      <c r="Q31" s="86"/>
      <c r="R31" s="84">
        <f>データ!Y7</f>
        <v>95.9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95.4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102.9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101.1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90.4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6" t="s">
        <v>27</v>
      </c>
      <c r="CX31" s="86"/>
      <c r="CY31" s="86"/>
      <c r="CZ31" s="86"/>
      <c r="DA31" s="86"/>
      <c r="DB31" s="86"/>
      <c r="DC31" s="86"/>
      <c r="DD31" s="86"/>
      <c r="DE31" s="86"/>
      <c r="DF31" s="84">
        <f>データ!AJ7</f>
        <v>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0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0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6" t="s">
        <v>27</v>
      </c>
      <c r="GL31" s="86"/>
      <c r="GM31" s="86"/>
      <c r="GN31" s="86"/>
      <c r="GO31" s="86"/>
      <c r="GP31" s="86"/>
      <c r="GQ31" s="86"/>
      <c r="GR31" s="86"/>
      <c r="GS31" s="86"/>
      <c r="GT31" s="95">
        <f>データ!AU7</f>
        <v>0</v>
      </c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>
        <f>データ!AV7</f>
        <v>0</v>
      </c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>
        <f>データ!AW7</f>
        <v>0</v>
      </c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>
        <f>データ!AX7</f>
        <v>0</v>
      </c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  <c r="IW31" s="95"/>
      <c r="IX31" s="95">
        <f>データ!AY7</f>
        <v>0</v>
      </c>
      <c r="IY31" s="95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5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1" t="s">
        <v>28</v>
      </c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3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6" t="s">
        <v>29</v>
      </c>
      <c r="J32" s="86"/>
      <c r="K32" s="86"/>
      <c r="L32" s="86"/>
      <c r="M32" s="86"/>
      <c r="N32" s="86"/>
      <c r="O32" s="86"/>
      <c r="P32" s="86"/>
      <c r="Q32" s="86"/>
      <c r="R32" s="84">
        <f>データ!AD7</f>
        <v>90.7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86.4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93.1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90.5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97.6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6" t="s">
        <v>29</v>
      </c>
      <c r="CX32" s="86"/>
      <c r="CY32" s="86"/>
      <c r="CZ32" s="86"/>
      <c r="DA32" s="86"/>
      <c r="DB32" s="86"/>
      <c r="DC32" s="86"/>
      <c r="DD32" s="86"/>
      <c r="DE32" s="86"/>
      <c r="DF32" s="84">
        <f>データ!AO7</f>
        <v>35.5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34.700000000000003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32.299999999999997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19.7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35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6" t="s">
        <v>29</v>
      </c>
      <c r="GL32" s="86"/>
      <c r="GM32" s="86"/>
      <c r="GN32" s="86"/>
      <c r="GO32" s="86"/>
      <c r="GP32" s="86"/>
      <c r="GQ32" s="86"/>
      <c r="GR32" s="86"/>
      <c r="GS32" s="86"/>
      <c r="GT32" s="95">
        <f>データ!AZ7</f>
        <v>4096</v>
      </c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>
        <f>データ!BA7</f>
        <v>11889</v>
      </c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>
        <f>データ!BB7</f>
        <v>15661</v>
      </c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>
        <f>データ!BC7</f>
        <v>8338</v>
      </c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  <c r="IW32" s="95"/>
      <c r="IX32" s="95">
        <f>データ!BD7</f>
        <v>31210</v>
      </c>
      <c r="IY32" s="95"/>
      <c r="IZ32" s="95"/>
      <c r="JA32" s="95"/>
      <c r="JB32" s="95"/>
      <c r="JC32" s="95"/>
      <c r="JD32" s="95"/>
      <c r="JE32" s="95"/>
      <c r="JF32" s="95"/>
      <c r="JG32" s="95"/>
      <c r="JH32" s="95"/>
      <c r="JI32" s="95"/>
      <c r="JJ32" s="95"/>
      <c r="JK32" s="95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40" t="s">
        <v>135</v>
      </c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2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40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2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40"/>
      <c r="NJ34" s="146"/>
      <c r="NK34" s="146"/>
      <c r="NL34" s="146"/>
      <c r="NM34" s="146"/>
      <c r="NN34" s="146"/>
      <c r="NO34" s="146"/>
      <c r="NP34" s="146"/>
      <c r="NQ34" s="146"/>
      <c r="NR34" s="146"/>
      <c r="NS34" s="146"/>
      <c r="NT34" s="146"/>
      <c r="NU34" s="146"/>
      <c r="NV34" s="146"/>
      <c r="NW34" s="142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40"/>
      <c r="NJ35" s="146"/>
      <c r="NK35" s="146"/>
      <c r="NL35" s="146"/>
      <c r="NM35" s="146"/>
      <c r="NN35" s="146"/>
      <c r="NO35" s="146"/>
      <c r="NP35" s="146"/>
      <c r="NQ35" s="146"/>
      <c r="NR35" s="146"/>
      <c r="NS35" s="146"/>
      <c r="NT35" s="146"/>
      <c r="NU35" s="146"/>
      <c r="NV35" s="146"/>
      <c r="NW35" s="142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40"/>
      <c r="NJ36" s="146"/>
      <c r="NK36" s="146"/>
      <c r="NL36" s="146"/>
      <c r="NM36" s="146"/>
      <c r="NN36" s="146"/>
      <c r="NO36" s="146"/>
      <c r="NP36" s="146"/>
      <c r="NQ36" s="146"/>
      <c r="NR36" s="146"/>
      <c r="NS36" s="146"/>
      <c r="NT36" s="146"/>
      <c r="NU36" s="146"/>
      <c r="NV36" s="146"/>
      <c r="NW36" s="142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40"/>
      <c r="NJ37" s="146"/>
      <c r="NK37" s="146"/>
      <c r="NL37" s="146"/>
      <c r="NM37" s="146"/>
      <c r="NN37" s="146"/>
      <c r="NO37" s="146"/>
      <c r="NP37" s="146"/>
      <c r="NQ37" s="146"/>
      <c r="NR37" s="146"/>
      <c r="NS37" s="146"/>
      <c r="NT37" s="146"/>
      <c r="NU37" s="146"/>
      <c r="NV37" s="146"/>
      <c r="NW37" s="142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40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2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40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2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40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2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40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2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40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2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40"/>
      <c r="NJ43" s="146"/>
      <c r="NK43" s="146"/>
      <c r="NL43" s="146"/>
      <c r="NM43" s="146"/>
      <c r="NN43" s="146"/>
      <c r="NO43" s="146"/>
      <c r="NP43" s="146"/>
      <c r="NQ43" s="146"/>
      <c r="NR43" s="146"/>
      <c r="NS43" s="146"/>
      <c r="NT43" s="146"/>
      <c r="NU43" s="146"/>
      <c r="NV43" s="146"/>
      <c r="NW43" s="142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40"/>
      <c r="NJ44" s="146"/>
      <c r="NK44" s="146"/>
      <c r="NL44" s="146"/>
      <c r="NM44" s="146"/>
      <c r="NN44" s="146"/>
      <c r="NO44" s="146"/>
      <c r="NP44" s="146"/>
      <c r="NQ44" s="146"/>
      <c r="NR44" s="146"/>
      <c r="NS44" s="146"/>
      <c r="NT44" s="146"/>
      <c r="NU44" s="146"/>
      <c r="NV44" s="146"/>
      <c r="NW44" s="142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40"/>
      <c r="NJ45" s="146"/>
      <c r="NK45" s="146"/>
      <c r="NL45" s="146"/>
      <c r="NM45" s="146"/>
      <c r="NN45" s="146"/>
      <c r="NO45" s="146"/>
      <c r="NP45" s="146"/>
      <c r="NQ45" s="146"/>
      <c r="NR45" s="146"/>
      <c r="NS45" s="146"/>
      <c r="NT45" s="146"/>
      <c r="NU45" s="146"/>
      <c r="NV45" s="146"/>
      <c r="NW45" s="142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40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2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43"/>
      <c r="NJ47" s="144"/>
      <c r="NK47" s="144"/>
      <c r="NL47" s="144"/>
      <c r="NM47" s="144"/>
      <c r="NN47" s="144"/>
      <c r="NO47" s="144"/>
      <c r="NP47" s="144"/>
      <c r="NQ47" s="144"/>
      <c r="NR47" s="144"/>
      <c r="NS47" s="144"/>
      <c r="NT47" s="144"/>
      <c r="NU47" s="144"/>
      <c r="NV47" s="144"/>
      <c r="NW47" s="145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1" t="s">
        <v>30</v>
      </c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3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40" t="s">
        <v>137</v>
      </c>
      <c r="NJ49" s="141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2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40"/>
      <c r="NJ50" s="141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2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40"/>
      <c r="NJ51" s="141"/>
      <c r="NK51" s="141"/>
      <c r="NL51" s="141"/>
      <c r="NM51" s="141"/>
      <c r="NN51" s="141"/>
      <c r="NO51" s="141"/>
      <c r="NP51" s="141"/>
      <c r="NQ51" s="141"/>
      <c r="NR51" s="141"/>
      <c r="NS51" s="141"/>
      <c r="NT51" s="141"/>
      <c r="NU51" s="141"/>
      <c r="NV51" s="141"/>
      <c r="NW51" s="142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7" t="str">
        <f>データ!$B$11</f>
        <v>H27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 t="str">
        <f>データ!$C$11</f>
        <v>H28</v>
      </c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 t="str">
        <f>データ!$D$11</f>
        <v>H29</v>
      </c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 t="str">
        <f>データ!$E$11</f>
        <v>H30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 t="str">
        <f>データ!$F$11</f>
        <v>R01</v>
      </c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7" t="str">
        <f>データ!$B$11</f>
        <v>H27</v>
      </c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 t="str">
        <f>データ!$C$11</f>
        <v>H28</v>
      </c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 t="str">
        <f>データ!$D$11</f>
        <v>H29</v>
      </c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 t="str">
        <f>データ!$E$11</f>
        <v>H30</v>
      </c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 t="str">
        <f>データ!$F$11</f>
        <v>R01</v>
      </c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7" t="str">
        <f>データ!$B$11</f>
        <v>H27</v>
      </c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 t="str">
        <f>データ!$C$11</f>
        <v>H28</v>
      </c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 t="str">
        <f>データ!$D$11</f>
        <v>H29</v>
      </c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 t="str">
        <f>データ!$E$11</f>
        <v>H30</v>
      </c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  <c r="IW52" s="87"/>
      <c r="IX52" s="87" t="str">
        <f>データ!$F$11</f>
        <v>R01</v>
      </c>
      <c r="IY52" s="87"/>
      <c r="IZ52" s="87"/>
      <c r="JA52" s="87"/>
      <c r="JB52" s="87"/>
      <c r="JC52" s="87"/>
      <c r="JD52" s="87"/>
      <c r="JE52" s="87"/>
      <c r="JF52" s="87"/>
      <c r="JG52" s="87"/>
      <c r="JH52" s="87"/>
      <c r="JI52" s="87"/>
      <c r="JJ52" s="87"/>
      <c r="JK52" s="87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7" t="str">
        <f>データ!$B$11</f>
        <v>H27</v>
      </c>
      <c r="KI52" s="87"/>
      <c r="KJ52" s="87"/>
      <c r="KK52" s="87"/>
      <c r="KL52" s="87"/>
      <c r="KM52" s="87"/>
      <c r="KN52" s="87"/>
      <c r="KO52" s="87"/>
      <c r="KP52" s="87"/>
      <c r="KQ52" s="87"/>
      <c r="KR52" s="87"/>
      <c r="KS52" s="87"/>
      <c r="KT52" s="87"/>
      <c r="KU52" s="87"/>
      <c r="KV52" s="87" t="str">
        <f>データ!$C$11</f>
        <v>H28</v>
      </c>
      <c r="KW52" s="87"/>
      <c r="KX52" s="87"/>
      <c r="KY52" s="87"/>
      <c r="KZ52" s="87"/>
      <c r="LA52" s="87"/>
      <c r="LB52" s="87"/>
      <c r="LC52" s="87"/>
      <c r="LD52" s="87"/>
      <c r="LE52" s="87"/>
      <c r="LF52" s="87"/>
      <c r="LG52" s="87"/>
      <c r="LH52" s="87"/>
      <c r="LI52" s="87"/>
      <c r="LJ52" s="87" t="str">
        <f>データ!$D$11</f>
        <v>H29</v>
      </c>
      <c r="LK52" s="87"/>
      <c r="LL52" s="87"/>
      <c r="LM52" s="87"/>
      <c r="LN52" s="87"/>
      <c r="LO52" s="87"/>
      <c r="LP52" s="87"/>
      <c r="LQ52" s="87"/>
      <c r="LR52" s="87"/>
      <c r="LS52" s="87"/>
      <c r="LT52" s="87"/>
      <c r="LU52" s="87"/>
      <c r="LV52" s="87"/>
      <c r="LW52" s="87"/>
      <c r="LX52" s="87" t="str">
        <f>データ!$E$11</f>
        <v>H30</v>
      </c>
      <c r="LY52" s="87"/>
      <c r="LZ52" s="87"/>
      <c r="MA52" s="87"/>
      <c r="MB52" s="87"/>
      <c r="MC52" s="87"/>
      <c r="MD52" s="87"/>
      <c r="ME52" s="87"/>
      <c r="MF52" s="87"/>
      <c r="MG52" s="87"/>
      <c r="MH52" s="87"/>
      <c r="MI52" s="87"/>
      <c r="MJ52" s="87"/>
      <c r="MK52" s="87"/>
      <c r="ML52" s="87" t="str">
        <f>データ!$F$11</f>
        <v>R01</v>
      </c>
      <c r="MM52" s="87"/>
      <c r="MN52" s="87"/>
      <c r="MO52" s="87"/>
      <c r="MP52" s="87"/>
      <c r="MQ52" s="87"/>
      <c r="MR52" s="87"/>
      <c r="MS52" s="87"/>
      <c r="MT52" s="87"/>
      <c r="MU52" s="87"/>
      <c r="MV52" s="87"/>
      <c r="MW52" s="87"/>
      <c r="MX52" s="87"/>
      <c r="MY52" s="87"/>
      <c r="MZ52" s="4"/>
      <c r="NA52" s="4"/>
      <c r="NB52" s="4"/>
      <c r="NC52" s="4"/>
      <c r="ND52" s="4"/>
      <c r="NE52" s="4"/>
      <c r="NF52" s="4"/>
      <c r="NG52" s="22"/>
      <c r="NH52" s="2"/>
      <c r="NI52" s="140"/>
      <c r="NJ52" s="141"/>
      <c r="NK52" s="141"/>
      <c r="NL52" s="141"/>
      <c r="NM52" s="141"/>
      <c r="NN52" s="141"/>
      <c r="NO52" s="141"/>
      <c r="NP52" s="141"/>
      <c r="NQ52" s="141"/>
      <c r="NR52" s="141"/>
      <c r="NS52" s="141"/>
      <c r="NT52" s="141"/>
      <c r="NU52" s="141"/>
      <c r="NV52" s="141"/>
      <c r="NW52" s="142"/>
    </row>
    <row r="53" spans="1:387" ht="13.5" customHeight="1" x14ac:dyDescent="0.15">
      <c r="A53" s="2"/>
      <c r="B53" s="21"/>
      <c r="C53" s="4"/>
      <c r="D53" s="4"/>
      <c r="E53" s="4"/>
      <c r="F53" s="4"/>
      <c r="I53" s="86" t="s">
        <v>27</v>
      </c>
      <c r="J53" s="86"/>
      <c r="K53" s="86"/>
      <c r="L53" s="86"/>
      <c r="M53" s="86"/>
      <c r="N53" s="86"/>
      <c r="O53" s="86"/>
      <c r="P53" s="86"/>
      <c r="Q53" s="86"/>
      <c r="R53" s="84">
        <f>データ!BF7</f>
        <v>53.3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51.6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50.7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48.5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42.2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6" t="s">
        <v>27</v>
      </c>
      <c r="CX53" s="86"/>
      <c r="CY53" s="86"/>
      <c r="CZ53" s="86"/>
      <c r="DA53" s="86"/>
      <c r="DB53" s="86"/>
      <c r="DC53" s="86"/>
      <c r="DD53" s="86"/>
      <c r="DE53" s="86"/>
      <c r="DF53" s="84">
        <f>データ!BQ7</f>
        <v>35.1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37.4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36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37.799999999999997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37.9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6" t="s">
        <v>27</v>
      </c>
      <c r="GL53" s="86"/>
      <c r="GM53" s="86"/>
      <c r="GN53" s="86"/>
      <c r="GO53" s="86"/>
      <c r="GP53" s="86"/>
      <c r="GQ53" s="86"/>
      <c r="GR53" s="86"/>
      <c r="GS53" s="86"/>
      <c r="GT53" s="84">
        <f>データ!CB7</f>
        <v>-17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-21.1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-16.2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-26.3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-10.6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6" t="s">
        <v>27</v>
      </c>
      <c r="JZ53" s="86"/>
      <c r="KA53" s="86"/>
      <c r="KB53" s="86"/>
      <c r="KC53" s="86"/>
      <c r="KD53" s="86"/>
      <c r="KE53" s="86"/>
      <c r="KF53" s="86"/>
      <c r="KG53" s="86"/>
      <c r="KH53" s="95">
        <f>データ!CM7</f>
        <v>9176</v>
      </c>
      <c r="KI53" s="95"/>
      <c r="KJ53" s="95"/>
      <c r="KK53" s="95"/>
      <c r="KL53" s="95"/>
      <c r="KM53" s="95"/>
      <c r="KN53" s="95"/>
      <c r="KO53" s="95"/>
      <c r="KP53" s="95"/>
      <c r="KQ53" s="95"/>
      <c r="KR53" s="95"/>
      <c r="KS53" s="95"/>
      <c r="KT53" s="95"/>
      <c r="KU53" s="95"/>
      <c r="KV53" s="95">
        <f>データ!CN7</f>
        <v>5262</v>
      </c>
      <c r="KW53" s="95"/>
      <c r="KX53" s="95"/>
      <c r="KY53" s="95"/>
      <c r="KZ53" s="95"/>
      <c r="LA53" s="95"/>
      <c r="LB53" s="95"/>
      <c r="LC53" s="95"/>
      <c r="LD53" s="95"/>
      <c r="LE53" s="95"/>
      <c r="LF53" s="95"/>
      <c r="LG53" s="95"/>
      <c r="LH53" s="95"/>
      <c r="LI53" s="95"/>
      <c r="LJ53" s="95">
        <f>データ!CO7</f>
        <v>23837</v>
      </c>
      <c r="LK53" s="95"/>
      <c r="LL53" s="95"/>
      <c r="LM53" s="95"/>
      <c r="LN53" s="95"/>
      <c r="LO53" s="95"/>
      <c r="LP53" s="95"/>
      <c r="LQ53" s="95"/>
      <c r="LR53" s="95"/>
      <c r="LS53" s="95"/>
      <c r="LT53" s="95"/>
      <c r="LU53" s="95"/>
      <c r="LV53" s="95"/>
      <c r="LW53" s="95"/>
      <c r="LX53" s="95">
        <f>データ!CP7</f>
        <v>17639</v>
      </c>
      <c r="LY53" s="95"/>
      <c r="LZ53" s="95"/>
      <c r="MA53" s="95"/>
      <c r="MB53" s="95"/>
      <c r="MC53" s="95"/>
      <c r="MD53" s="95"/>
      <c r="ME53" s="95"/>
      <c r="MF53" s="95"/>
      <c r="MG53" s="95"/>
      <c r="MH53" s="95"/>
      <c r="MI53" s="95"/>
      <c r="MJ53" s="95"/>
      <c r="MK53" s="95"/>
      <c r="ML53" s="95">
        <f>データ!CQ7</f>
        <v>-29969</v>
      </c>
      <c r="MM53" s="95"/>
      <c r="MN53" s="95"/>
      <c r="MO53" s="95"/>
      <c r="MP53" s="95"/>
      <c r="MQ53" s="95"/>
      <c r="MR53" s="95"/>
      <c r="MS53" s="95"/>
      <c r="MT53" s="95"/>
      <c r="MU53" s="95"/>
      <c r="MV53" s="95"/>
      <c r="MW53" s="95"/>
      <c r="MX53" s="95"/>
      <c r="MY53" s="95"/>
      <c r="MZ53" s="4"/>
      <c r="NA53" s="4"/>
      <c r="NB53" s="4"/>
      <c r="NC53" s="4"/>
      <c r="ND53" s="4"/>
      <c r="NE53" s="4"/>
      <c r="NF53" s="4"/>
      <c r="NG53" s="22"/>
      <c r="NH53" s="2"/>
      <c r="NI53" s="140"/>
      <c r="NJ53" s="141"/>
      <c r="NK53" s="141"/>
      <c r="NL53" s="141"/>
      <c r="NM53" s="141"/>
      <c r="NN53" s="141"/>
      <c r="NO53" s="141"/>
      <c r="NP53" s="141"/>
      <c r="NQ53" s="141"/>
      <c r="NR53" s="141"/>
      <c r="NS53" s="141"/>
      <c r="NT53" s="141"/>
      <c r="NU53" s="141"/>
      <c r="NV53" s="141"/>
      <c r="NW53" s="142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6" t="s">
        <v>29</v>
      </c>
      <c r="J54" s="86"/>
      <c r="K54" s="86"/>
      <c r="L54" s="86"/>
      <c r="M54" s="86"/>
      <c r="N54" s="86"/>
      <c r="O54" s="86"/>
      <c r="P54" s="86"/>
      <c r="Q54" s="86"/>
      <c r="R54" s="84">
        <f>データ!BK7</f>
        <v>17.399999999999999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16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15.6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16.3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17.7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6" t="s">
        <v>29</v>
      </c>
      <c r="CX54" s="86"/>
      <c r="CY54" s="86"/>
      <c r="CZ54" s="86"/>
      <c r="DA54" s="86"/>
      <c r="DB54" s="86"/>
      <c r="DC54" s="86"/>
      <c r="DD54" s="86"/>
      <c r="DE54" s="86"/>
      <c r="DF54" s="84">
        <f>データ!BV7</f>
        <v>35.799999999999997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39.4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41.5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33.9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44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6" t="s">
        <v>29</v>
      </c>
      <c r="GL54" s="86"/>
      <c r="GM54" s="86"/>
      <c r="GN54" s="86"/>
      <c r="GO54" s="86"/>
      <c r="GP54" s="86"/>
      <c r="GQ54" s="86"/>
      <c r="GR54" s="86"/>
      <c r="GS54" s="86"/>
      <c r="GT54" s="84">
        <f>データ!CG7</f>
        <v>-17.100000000000001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-18.899999999999999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-20.100000000000001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-47.7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-39.6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6" t="s">
        <v>29</v>
      </c>
      <c r="JZ54" s="86"/>
      <c r="KA54" s="86"/>
      <c r="KB54" s="86"/>
      <c r="KC54" s="86"/>
      <c r="KD54" s="86"/>
      <c r="KE54" s="86"/>
      <c r="KF54" s="86"/>
      <c r="KG54" s="86"/>
      <c r="KH54" s="96">
        <f>データ!CR7</f>
        <v>-9739</v>
      </c>
      <c r="KI54" s="97"/>
      <c r="KJ54" s="97"/>
      <c r="KK54" s="97"/>
      <c r="KL54" s="97"/>
      <c r="KM54" s="97"/>
      <c r="KN54" s="97"/>
      <c r="KO54" s="97"/>
      <c r="KP54" s="97"/>
      <c r="KQ54" s="97"/>
      <c r="KR54" s="97"/>
      <c r="KS54" s="97"/>
      <c r="KT54" s="97"/>
      <c r="KU54" s="98"/>
      <c r="KV54" s="96">
        <f>データ!CS7</f>
        <v>-10274</v>
      </c>
      <c r="KW54" s="97"/>
      <c r="KX54" s="97"/>
      <c r="KY54" s="97"/>
      <c r="KZ54" s="97"/>
      <c r="LA54" s="97"/>
      <c r="LB54" s="97"/>
      <c r="LC54" s="97"/>
      <c r="LD54" s="97"/>
      <c r="LE54" s="97"/>
      <c r="LF54" s="97"/>
      <c r="LG54" s="97"/>
      <c r="LH54" s="97"/>
      <c r="LI54" s="98"/>
      <c r="LJ54" s="96">
        <f>データ!CT7</f>
        <v>-13530</v>
      </c>
      <c r="LK54" s="97"/>
      <c r="LL54" s="97"/>
      <c r="LM54" s="97"/>
      <c r="LN54" s="97"/>
      <c r="LO54" s="97"/>
      <c r="LP54" s="97"/>
      <c r="LQ54" s="97"/>
      <c r="LR54" s="97"/>
      <c r="LS54" s="97"/>
      <c r="LT54" s="97"/>
      <c r="LU54" s="97"/>
      <c r="LV54" s="97"/>
      <c r="LW54" s="98"/>
      <c r="LX54" s="96">
        <f>データ!CU7</f>
        <v>-14948</v>
      </c>
      <c r="LY54" s="97"/>
      <c r="LZ54" s="97"/>
      <c r="MA54" s="97"/>
      <c r="MB54" s="97"/>
      <c r="MC54" s="97"/>
      <c r="MD54" s="97"/>
      <c r="ME54" s="97"/>
      <c r="MF54" s="97"/>
      <c r="MG54" s="97"/>
      <c r="MH54" s="97"/>
      <c r="MI54" s="97"/>
      <c r="MJ54" s="97"/>
      <c r="MK54" s="98"/>
      <c r="ML54" s="96">
        <f>データ!CV7</f>
        <v>-20991</v>
      </c>
      <c r="MM54" s="97"/>
      <c r="MN54" s="97"/>
      <c r="MO54" s="97"/>
      <c r="MP54" s="97"/>
      <c r="MQ54" s="97"/>
      <c r="MR54" s="97"/>
      <c r="MS54" s="97"/>
      <c r="MT54" s="97"/>
      <c r="MU54" s="97"/>
      <c r="MV54" s="97"/>
      <c r="MW54" s="97"/>
      <c r="MX54" s="97"/>
      <c r="MY54" s="98"/>
      <c r="MZ54" s="4"/>
      <c r="NA54" s="4"/>
      <c r="NB54" s="4"/>
      <c r="NC54" s="4"/>
      <c r="ND54" s="4"/>
      <c r="NE54" s="4"/>
      <c r="NF54" s="4"/>
      <c r="NG54" s="22"/>
      <c r="NH54" s="2"/>
      <c r="NI54" s="140"/>
      <c r="NJ54" s="141"/>
      <c r="NK54" s="141"/>
      <c r="NL54" s="141"/>
      <c r="NM54" s="141"/>
      <c r="NN54" s="141"/>
      <c r="NO54" s="141"/>
      <c r="NP54" s="141"/>
      <c r="NQ54" s="141"/>
      <c r="NR54" s="141"/>
      <c r="NS54" s="141"/>
      <c r="NT54" s="141"/>
      <c r="NU54" s="141"/>
      <c r="NV54" s="141"/>
      <c r="NW54" s="142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40"/>
      <c r="NJ55" s="141"/>
      <c r="NK55" s="141"/>
      <c r="NL55" s="141"/>
      <c r="NM55" s="141"/>
      <c r="NN55" s="141"/>
      <c r="NO55" s="141"/>
      <c r="NP55" s="141"/>
      <c r="NQ55" s="141"/>
      <c r="NR55" s="141"/>
      <c r="NS55" s="141"/>
      <c r="NT55" s="141"/>
      <c r="NU55" s="141"/>
      <c r="NV55" s="141"/>
      <c r="NW55" s="142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40"/>
      <c r="NJ56" s="141"/>
      <c r="NK56" s="141"/>
      <c r="NL56" s="141"/>
      <c r="NM56" s="141"/>
      <c r="NN56" s="141"/>
      <c r="NO56" s="141"/>
      <c r="NP56" s="141"/>
      <c r="NQ56" s="141"/>
      <c r="NR56" s="141"/>
      <c r="NS56" s="141"/>
      <c r="NT56" s="141"/>
      <c r="NU56" s="141"/>
      <c r="NV56" s="141"/>
      <c r="NW56" s="142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40"/>
      <c r="NJ57" s="141"/>
      <c r="NK57" s="141"/>
      <c r="NL57" s="141"/>
      <c r="NM57" s="141"/>
      <c r="NN57" s="141"/>
      <c r="NO57" s="141"/>
      <c r="NP57" s="141"/>
      <c r="NQ57" s="141"/>
      <c r="NR57" s="141"/>
      <c r="NS57" s="141"/>
      <c r="NT57" s="141"/>
      <c r="NU57" s="141"/>
      <c r="NV57" s="141"/>
      <c r="NW57" s="142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40"/>
      <c r="NJ58" s="141"/>
      <c r="NK58" s="141"/>
      <c r="NL58" s="141"/>
      <c r="NM58" s="141"/>
      <c r="NN58" s="141"/>
      <c r="NO58" s="141"/>
      <c r="NP58" s="141"/>
      <c r="NQ58" s="141"/>
      <c r="NR58" s="141"/>
      <c r="NS58" s="141"/>
      <c r="NT58" s="141"/>
      <c r="NU58" s="141"/>
      <c r="NV58" s="141"/>
      <c r="NW58" s="142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40"/>
      <c r="NJ59" s="141"/>
      <c r="NK59" s="141"/>
      <c r="NL59" s="141"/>
      <c r="NM59" s="141"/>
      <c r="NN59" s="141"/>
      <c r="NO59" s="141"/>
      <c r="NP59" s="141"/>
      <c r="NQ59" s="141"/>
      <c r="NR59" s="141"/>
      <c r="NS59" s="141"/>
      <c r="NT59" s="141"/>
      <c r="NU59" s="141"/>
      <c r="NV59" s="141"/>
      <c r="NW59" s="142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8" t="s">
        <v>31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20"/>
      <c r="NC60" s="20"/>
      <c r="ND60" s="20"/>
      <c r="NE60" s="20"/>
      <c r="NF60" s="20"/>
      <c r="NG60" s="32"/>
      <c r="NH60" s="2"/>
      <c r="NI60" s="140"/>
      <c r="NJ60" s="141"/>
      <c r="NK60" s="141"/>
      <c r="NL60" s="141"/>
      <c r="NM60" s="141"/>
      <c r="NN60" s="141"/>
      <c r="NO60" s="141"/>
      <c r="NP60" s="141"/>
      <c r="NQ60" s="141"/>
      <c r="NR60" s="141"/>
      <c r="NS60" s="141"/>
      <c r="NT60" s="141"/>
      <c r="NU60" s="141"/>
      <c r="NV60" s="141"/>
      <c r="NW60" s="142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20"/>
      <c r="NC61" s="20"/>
      <c r="ND61" s="20"/>
      <c r="NE61" s="20"/>
      <c r="NF61" s="20"/>
      <c r="NG61" s="32"/>
      <c r="NH61" s="2"/>
      <c r="NI61" s="140"/>
      <c r="NJ61" s="141"/>
      <c r="NK61" s="141"/>
      <c r="NL61" s="141"/>
      <c r="NM61" s="141"/>
      <c r="NN61" s="141"/>
      <c r="NO61" s="141"/>
      <c r="NP61" s="141"/>
      <c r="NQ61" s="141"/>
      <c r="NR61" s="141"/>
      <c r="NS61" s="141"/>
      <c r="NT61" s="141"/>
      <c r="NU61" s="141"/>
      <c r="NV61" s="141"/>
      <c r="NW61" s="142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40"/>
      <c r="NJ62" s="141"/>
      <c r="NK62" s="141"/>
      <c r="NL62" s="141"/>
      <c r="NM62" s="141"/>
      <c r="NN62" s="141"/>
      <c r="NO62" s="141"/>
      <c r="NP62" s="141"/>
      <c r="NQ62" s="141"/>
      <c r="NR62" s="141"/>
      <c r="NS62" s="141"/>
      <c r="NT62" s="141"/>
      <c r="NU62" s="141"/>
      <c r="NV62" s="141"/>
      <c r="NW62" s="142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32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40"/>
      <c r="NJ63" s="141"/>
      <c r="NK63" s="141"/>
      <c r="NL63" s="141"/>
      <c r="NM63" s="141"/>
      <c r="NN63" s="141"/>
      <c r="NO63" s="141"/>
      <c r="NP63" s="141"/>
      <c r="NQ63" s="141"/>
      <c r="NR63" s="141"/>
      <c r="NS63" s="141"/>
      <c r="NT63" s="141"/>
      <c r="NU63" s="141"/>
      <c r="NV63" s="141"/>
      <c r="NW63" s="142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43"/>
      <c r="NJ64" s="144"/>
      <c r="NK64" s="144"/>
      <c r="NL64" s="144"/>
      <c r="NM64" s="144"/>
      <c r="NN64" s="144"/>
      <c r="NO64" s="144"/>
      <c r="NP64" s="144"/>
      <c r="NQ64" s="144"/>
      <c r="NR64" s="144"/>
      <c r="NS64" s="144"/>
      <c r="NT64" s="144"/>
      <c r="NU64" s="144"/>
      <c r="NV64" s="144"/>
      <c r="NW64" s="145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1" t="s">
        <v>33</v>
      </c>
      <c r="NJ65" s="92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3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40" t="s">
        <v>138</v>
      </c>
      <c r="NJ66" s="146"/>
      <c r="NK66" s="146"/>
      <c r="NL66" s="146"/>
      <c r="NM66" s="146"/>
      <c r="NN66" s="146"/>
      <c r="NO66" s="146"/>
      <c r="NP66" s="146"/>
      <c r="NQ66" s="146"/>
      <c r="NR66" s="146"/>
      <c r="NS66" s="146"/>
      <c r="NT66" s="146"/>
      <c r="NU66" s="146"/>
      <c r="NV66" s="146"/>
      <c r="NW66" s="142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4">
        <f>データ!DI6</f>
        <v>891425</v>
      </c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40"/>
      <c r="NJ67" s="146"/>
      <c r="NK67" s="146"/>
      <c r="NL67" s="146"/>
      <c r="NM67" s="146"/>
      <c r="NN67" s="146"/>
      <c r="NO67" s="146"/>
      <c r="NP67" s="146"/>
      <c r="NQ67" s="146"/>
      <c r="NR67" s="146"/>
      <c r="NS67" s="146"/>
      <c r="NT67" s="146"/>
      <c r="NU67" s="146"/>
      <c r="NV67" s="146"/>
      <c r="NW67" s="142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40"/>
      <c r="NJ68" s="146"/>
      <c r="NK68" s="146"/>
      <c r="NL68" s="146"/>
      <c r="NM68" s="146"/>
      <c r="NN68" s="146"/>
      <c r="NO68" s="146"/>
      <c r="NP68" s="146"/>
      <c r="NQ68" s="146"/>
      <c r="NR68" s="146"/>
      <c r="NS68" s="146"/>
      <c r="NT68" s="146"/>
      <c r="NU68" s="146"/>
      <c r="NV68" s="146"/>
      <c r="NW68" s="142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40"/>
      <c r="NJ69" s="146"/>
      <c r="NK69" s="146"/>
      <c r="NL69" s="146"/>
      <c r="NM69" s="146"/>
      <c r="NN69" s="146"/>
      <c r="NO69" s="146"/>
      <c r="NP69" s="146"/>
      <c r="NQ69" s="146"/>
      <c r="NR69" s="146"/>
      <c r="NS69" s="146"/>
      <c r="NT69" s="146"/>
      <c r="NU69" s="146"/>
      <c r="NV69" s="146"/>
      <c r="NW69" s="142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40"/>
      <c r="NJ70" s="146"/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2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40"/>
      <c r="NJ71" s="146"/>
      <c r="NK71" s="146"/>
      <c r="NL71" s="146"/>
      <c r="NM71" s="146"/>
      <c r="NN71" s="146"/>
      <c r="NO71" s="146"/>
      <c r="NP71" s="146"/>
      <c r="NQ71" s="146"/>
      <c r="NR71" s="146"/>
      <c r="NS71" s="146"/>
      <c r="NT71" s="146"/>
      <c r="NU71" s="146"/>
      <c r="NV71" s="146"/>
      <c r="NW71" s="142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34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40"/>
      <c r="NJ72" s="146"/>
      <c r="NK72" s="146"/>
      <c r="NL72" s="146"/>
      <c r="NM72" s="146"/>
      <c r="NN72" s="146"/>
      <c r="NO72" s="146"/>
      <c r="NP72" s="146"/>
      <c r="NQ72" s="146"/>
      <c r="NR72" s="146"/>
      <c r="NS72" s="146"/>
      <c r="NT72" s="146"/>
      <c r="NU72" s="146"/>
      <c r="NV72" s="146"/>
      <c r="NW72" s="142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40"/>
      <c r="NJ73" s="146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2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40"/>
      <c r="NJ74" s="146"/>
      <c r="NK74" s="146"/>
      <c r="NL74" s="146"/>
      <c r="NM74" s="146"/>
      <c r="NN74" s="146"/>
      <c r="NO74" s="146"/>
      <c r="NP74" s="146"/>
      <c r="NQ74" s="146"/>
      <c r="NR74" s="146"/>
      <c r="NS74" s="146"/>
      <c r="NT74" s="146"/>
      <c r="NU74" s="146"/>
      <c r="NV74" s="146"/>
      <c r="NW74" s="142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40"/>
      <c r="NJ75" s="146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2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7" t="str">
        <f>データ!$B$11</f>
        <v>H27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 t="str">
        <f>データ!$C$11</f>
        <v>H28</v>
      </c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 t="str">
        <f>データ!$D$11</f>
        <v>H29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 t="str">
        <f>データ!$E$11</f>
        <v>H30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 t="str">
        <f>データ!$F$11</f>
        <v>R01</v>
      </c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4">
        <f>データ!DJ6</f>
        <v>23275</v>
      </c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7" t="str">
        <f>データ!$B$11</f>
        <v>H27</v>
      </c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 t="str">
        <f>データ!$C$11</f>
        <v>H28</v>
      </c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 t="str">
        <f>データ!$D$11</f>
        <v>H29</v>
      </c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 t="str">
        <f>データ!$E$11</f>
        <v>H30</v>
      </c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 t="str">
        <f>データ!$F$11</f>
        <v>R01</v>
      </c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7" t="str">
        <f>データ!$B$11</f>
        <v>H27</v>
      </c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 t="str">
        <f>データ!$C$11</f>
        <v>H28</v>
      </c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 t="str">
        <f>データ!$D$11</f>
        <v>H29</v>
      </c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 t="str">
        <f>データ!$E$11</f>
        <v>H30</v>
      </c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 t="str">
        <f>データ!$F$11</f>
        <v>R01</v>
      </c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4"/>
      <c r="NA76" s="4"/>
      <c r="NB76" s="4"/>
      <c r="NC76" s="4"/>
      <c r="ND76" s="4"/>
      <c r="NE76" s="4"/>
      <c r="NF76" s="37"/>
      <c r="NG76" s="22"/>
      <c r="NH76" s="2"/>
      <c r="NI76" s="140"/>
      <c r="NJ76" s="146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2"/>
    </row>
    <row r="77" spans="1:387" ht="13.5" customHeight="1" x14ac:dyDescent="0.15">
      <c r="A77" s="2"/>
      <c r="B77" s="21"/>
      <c r="C77" s="4"/>
      <c r="D77" s="4"/>
      <c r="E77" s="4"/>
      <c r="F77" s="4"/>
      <c r="I77" s="86" t="s">
        <v>27</v>
      </c>
      <c r="J77" s="86"/>
      <c r="K77" s="86"/>
      <c r="L77" s="86"/>
      <c r="M77" s="86"/>
      <c r="N77" s="86"/>
      <c r="O77" s="86"/>
      <c r="P77" s="86"/>
      <c r="Q77" s="86"/>
      <c r="R77" s="85" t="str">
        <f>データ!CX7</f>
        <v xml:space="preserve"> </v>
      </c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 t="str">
        <f>データ!CY7</f>
        <v xml:space="preserve"> 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 t="str">
        <f>データ!CZ7</f>
        <v xml:space="preserve"> </v>
      </c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 t="str">
        <f>データ!DA7</f>
        <v xml:space="preserve"> </v>
      </c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 t="str">
        <f>データ!DB7</f>
        <v xml:space="preserve"> </v>
      </c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6" t="s">
        <v>27</v>
      </c>
      <c r="GL77" s="86"/>
      <c r="GM77" s="86"/>
      <c r="GN77" s="86"/>
      <c r="GO77" s="86"/>
      <c r="GP77" s="86"/>
      <c r="GQ77" s="86"/>
      <c r="GR77" s="86"/>
      <c r="GS77" s="86"/>
      <c r="GT77" s="85" t="str">
        <f>データ!DK7</f>
        <v xml:space="preserve"> </v>
      </c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 t="str">
        <f>データ!DL7</f>
        <v xml:space="preserve"> </v>
      </c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 t="str">
        <f>データ!DM7</f>
        <v xml:space="preserve"> </v>
      </c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 t="str">
        <f>データ!DN7</f>
        <v xml:space="preserve"> </v>
      </c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 t="str">
        <f>データ!DO7</f>
        <v xml:space="preserve"> </v>
      </c>
      <c r="IY77" s="85"/>
      <c r="IZ77" s="85"/>
      <c r="JA77" s="85"/>
      <c r="JB77" s="85"/>
      <c r="JC77" s="85"/>
      <c r="JD77" s="85"/>
      <c r="JE77" s="85"/>
      <c r="JF77" s="85"/>
      <c r="JG77" s="85"/>
      <c r="JH77" s="85"/>
      <c r="JI77" s="85"/>
      <c r="JJ77" s="85"/>
      <c r="JK77" s="85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6" t="s">
        <v>27</v>
      </c>
      <c r="JZ77" s="86"/>
      <c r="KA77" s="86"/>
      <c r="KB77" s="86"/>
      <c r="KC77" s="86"/>
      <c r="KD77" s="86"/>
      <c r="KE77" s="86"/>
      <c r="KF77" s="86"/>
      <c r="KG77" s="86"/>
      <c r="KH77" s="84">
        <f>データ!DV7</f>
        <v>853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834.6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817.8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822.4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743.6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7"/>
      <c r="NG77" s="22"/>
      <c r="NH77" s="2"/>
      <c r="NI77" s="140"/>
      <c r="NJ77" s="146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2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6" t="s">
        <v>29</v>
      </c>
      <c r="J78" s="86"/>
      <c r="K78" s="86"/>
      <c r="L78" s="86"/>
      <c r="M78" s="86"/>
      <c r="N78" s="86"/>
      <c r="O78" s="86"/>
      <c r="P78" s="86"/>
      <c r="Q78" s="86"/>
      <c r="R78" s="85" t="str">
        <f>データ!DC7</f>
        <v xml:space="preserve"> 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 t="str">
        <f>データ!DD7</f>
        <v xml:space="preserve"> 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 t="str">
        <f>データ!DE7</f>
        <v xml:space="preserve"> </v>
      </c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 t="str">
        <f>データ!DF7</f>
        <v xml:space="preserve"> </v>
      </c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 t="str">
        <f>データ!DG7</f>
        <v xml:space="preserve"> </v>
      </c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6" t="s">
        <v>29</v>
      </c>
      <c r="GL78" s="86"/>
      <c r="GM78" s="86"/>
      <c r="GN78" s="86"/>
      <c r="GO78" s="86"/>
      <c r="GP78" s="86"/>
      <c r="GQ78" s="86"/>
      <c r="GR78" s="86"/>
      <c r="GS78" s="86"/>
      <c r="GT78" s="85" t="str">
        <f>データ!DP7</f>
        <v xml:space="preserve"> 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 t="str">
        <f>データ!DQ7</f>
        <v xml:space="preserve"> </v>
      </c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 t="str">
        <f>データ!DR7</f>
        <v xml:space="preserve"> </v>
      </c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 t="str">
        <f>データ!DS7</f>
        <v xml:space="preserve"> </v>
      </c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 t="str">
        <f>データ!DT7</f>
        <v xml:space="preserve"> </v>
      </c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6" t="s">
        <v>29</v>
      </c>
      <c r="JZ78" s="86"/>
      <c r="KA78" s="86"/>
      <c r="KB78" s="86"/>
      <c r="KC78" s="86"/>
      <c r="KD78" s="86"/>
      <c r="KE78" s="86"/>
      <c r="KF78" s="86"/>
      <c r="KG78" s="86"/>
      <c r="KH78" s="84">
        <f>データ!EA7</f>
        <v>41.2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38.5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34.200000000000003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38.5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44.7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7"/>
      <c r="NG78" s="22"/>
      <c r="NH78" s="2"/>
      <c r="NI78" s="140"/>
      <c r="NJ78" s="146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2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40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2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40"/>
      <c r="NJ80" s="146"/>
      <c r="NK80" s="146"/>
      <c r="NL80" s="146"/>
      <c r="NM80" s="146"/>
      <c r="NN80" s="146"/>
      <c r="NO80" s="146"/>
      <c r="NP80" s="146"/>
      <c r="NQ80" s="146"/>
      <c r="NR80" s="146"/>
      <c r="NS80" s="146"/>
      <c r="NT80" s="146"/>
      <c r="NU80" s="146"/>
      <c r="NV80" s="146"/>
      <c r="NW80" s="142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40"/>
      <c r="NJ81" s="146"/>
      <c r="NK81" s="146"/>
      <c r="NL81" s="146"/>
      <c r="NM81" s="146"/>
      <c r="NN81" s="146"/>
      <c r="NO81" s="146"/>
      <c r="NP81" s="146"/>
      <c r="NQ81" s="146"/>
      <c r="NR81" s="146"/>
      <c r="NS81" s="146"/>
      <c r="NT81" s="146"/>
      <c r="NU81" s="146"/>
      <c r="NV81" s="146"/>
      <c r="NW81" s="142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43"/>
      <c r="NJ82" s="144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5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【104.1】</v>
      </c>
      <c r="C88" s="39" t="str">
        <f>データ!AT6</f>
        <v>【27.8】</v>
      </c>
      <c r="D88" s="39" t="str">
        <f>データ!BE6</f>
        <v>【9,038】</v>
      </c>
      <c r="E88" s="39" t="str">
        <f>データ!BP6</f>
        <v>【19.7】</v>
      </c>
      <c r="F88" s="39" t="str">
        <f>データ!CA6</f>
        <v>【37.3】</v>
      </c>
      <c r="G88" s="39" t="str">
        <f>データ!CL6</f>
        <v>【△11.7】</v>
      </c>
      <c r="H88" s="39" t="str">
        <f>データ!CW6</f>
        <v>【△10,941】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【27.4】</v>
      </c>
      <c r="N88" s="39" t="str">
        <f>データ!EF6</f>
        <v>【27.4】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EH32:EU32"/>
    <mergeCell ref="EV32:FI32"/>
    <mergeCell ref="FJ32:FW32"/>
    <mergeCell ref="GK32:GS32"/>
    <mergeCell ref="GT32:HG32"/>
    <mergeCell ref="HH32:HU32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GK53:GS53"/>
    <mergeCell ref="GT53:HG53"/>
    <mergeCell ref="HH53:HU53"/>
    <mergeCell ref="HV53:II53"/>
    <mergeCell ref="IJ53:IW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20"/>
  <sheetViews>
    <sheetView showGridLines="0" topLeftCell="AQ1" workbookViewId="0">
      <selection activeCell="AY9" sqref="AY9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6" t="s">
        <v>58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25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61</v>
      </c>
      <c r="B4" s="51"/>
      <c r="C4" s="51"/>
      <c r="D4" s="51"/>
      <c r="E4" s="51"/>
      <c r="F4" s="51"/>
      <c r="G4" s="51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1" t="s">
        <v>62</v>
      </c>
      <c r="Z4" s="132"/>
      <c r="AA4" s="132"/>
      <c r="AB4" s="132"/>
      <c r="AC4" s="132"/>
      <c r="AD4" s="132"/>
      <c r="AE4" s="132"/>
      <c r="AF4" s="132"/>
      <c r="AG4" s="132"/>
      <c r="AH4" s="132"/>
      <c r="AI4" s="133"/>
      <c r="AJ4" s="129" t="s">
        <v>63</v>
      </c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30" t="s">
        <v>64</v>
      </c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31" t="s">
        <v>65</v>
      </c>
      <c r="BG4" s="132"/>
      <c r="BH4" s="132"/>
      <c r="BI4" s="132"/>
      <c r="BJ4" s="132"/>
      <c r="BK4" s="132"/>
      <c r="BL4" s="132"/>
      <c r="BM4" s="132"/>
      <c r="BN4" s="132"/>
      <c r="BO4" s="132"/>
      <c r="BP4" s="133"/>
      <c r="BQ4" s="129" t="s">
        <v>66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30" t="s">
        <v>67</v>
      </c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 t="s">
        <v>68</v>
      </c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31" t="s">
        <v>69</v>
      </c>
      <c r="CY4" s="132"/>
      <c r="CZ4" s="132"/>
      <c r="DA4" s="132"/>
      <c r="DB4" s="132"/>
      <c r="DC4" s="132"/>
      <c r="DD4" s="132"/>
      <c r="DE4" s="132"/>
      <c r="DF4" s="132"/>
      <c r="DG4" s="132"/>
      <c r="DH4" s="133"/>
      <c r="DI4" s="134" t="s">
        <v>70</v>
      </c>
      <c r="DJ4" s="134" t="s">
        <v>71</v>
      </c>
      <c r="DK4" s="129" t="s">
        <v>72</v>
      </c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 t="s">
        <v>73</v>
      </c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52" t="s">
        <v>74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75</v>
      </c>
      <c r="B5" s="55"/>
      <c r="C5" s="55"/>
      <c r="D5" s="55"/>
      <c r="E5" s="55"/>
      <c r="F5" s="55"/>
      <c r="G5" s="55"/>
      <c r="H5" s="56" t="s">
        <v>76</v>
      </c>
      <c r="I5" s="56" t="s">
        <v>77</v>
      </c>
      <c r="J5" s="56" t="s">
        <v>78</v>
      </c>
      <c r="K5" s="56" t="s">
        <v>79</v>
      </c>
      <c r="L5" s="56" t="s">
        <v>80</v>
      </c>
      <c r="M5" s="56" t="s">
        <v>4</v>
      </c>
      <c r="N5" s="56" t="s">
        <v>5</v>
      </c>
      <c r="O5" s="56" t="s">
        <v>81</v>
      </c>
      <c r="P5" s="56" t="s">
        <v>82</v>
      </c>
      <c r="Q5" s="56" t="s">
        <v>83</v>
      </c>
      <c r="R5" s="56" t="s">
        <v>84</v>
      </c>
      <c r="S5" s="56" t="s">
        <v>85</v>
      </c>
      <c r="T5" s="56" t="s">
        <v>7</v>
      </c>
      <c r="U5" s="56" t="s">
        <v>86</v>
      </c>
      <c r="V5" s="56" t="s">
        <v>87</v>
      </c>
      <c r="W5" s="56" t="s">
        <v>88</v>
      </c>
      <c r="X5" s="56" t="s">
        <v>18</v>
      </c>
      <c r="Y5" s="56" t="s">
        <v>89</v>
      </c>
      <c r="Z5" s="56" t="s">
        <v>90</v>
      </c>
      <c r="AA5" s="56" t="s">
        <v>91</v>
      </c>
      <c r="AB5" s="56" t="s">
        <v>92</v>
      </c>
      <c r="AC5" s="56" t="s">
        <v>93</v>
      </c>
      <c r="AD5" s="56" t="s">
        <v>94</v>
      </c>
      <c r="AE5" s="56" t="s">
        <v>95</v>
      </c>
      <c r="AF5" s="56" t="s">
        <v>96</v>
      </c>
      <c r="AG5" s="56" t="s">
        <v>97</v>
      </c>
      <c r="AH5" s="56" t="s">
        <v>98</v>
      </c>
      <c r="AI5" s="56" t="s">
        <v>99</v>
      </c>
      <c r="AJ5" s="56" t="s">
        <v>89</v>
      </c>
      <c r="AK5" s="56" t="s">
        <v>100</v>
      </c>
      <c r="AL5" s="56" t="s">
        <v>91</v>
      </c>
      <c r="AM5" s="56" t="s">
        <v>101</v>
      </c>
      <c r="AN5" s="56" t="s">
        <v>93</v>
      </c>
      <c r="AO5" s="56" t="s">
        <v>94</v>
      </c>
      <c r="AP5" s="56" t="s">
        <v>95</v>
      </c>
      <c r="AQ5" s="56" t="s">
        <v>96</v>
      </c>
      <c r="AR5" s="56" t="s">
        <v>97</v>
      </c>
      <c r="AS5" s="56" t="s">
        <v>98</v>
      </c>
      <c r="AT5" s="56" t="s">
        <v>99</v>
      </c>
      <c r="AU5" s="56" t="s">
        <v>89</v>
      </c>
      <c r="AV5" s="56" t="s">
        <v>100</v>
      </c>
      <c r="AW5" s="56" t="s">
        <v>102</v>
      </c>
      <c r="AX5" s="56" t="s">
        <v>101</v>
      </c>
      <c r="AY5" s="56" t="s">
        <v>93</v>
      </c>
      <c r="AZ5" s="56" t="s">
        <v>94</v>
      </c>
      <c r="BA5" s="56" t="s">
        <v>95</v>
      </c>
      <c r="BB5" s="56" t="s">
        <v>96</v>
      </c>
      <c r="BC5" s="56" t="s">
        <v>97</v>
      </c>
      <c r="BD5" s="56" t="s">
        <v>98</v>
      </c>
      <c r="BE5" s="56" t="s">
        <v>99</v>
      </c>
      <c r="BF5" s="56" t="s">
        <v>89</v>
      </c>
      <c r="BG5" s="56" t="s">
        <v>100</v>
      </c>
      <c r="BH5" s="56" t="s">
        <v>91</v>
      </c>
      <c r="BI5" s="56" t="s">
        <v>101</v>
      </c>
      <c r="BJ5" s="56" t="s">
        <v>93</v>
      </c>
      <c r="BK5" s="56" t="s">
        <v>94</v>
      </c>
      <c r="BL5" s="56" t="s">
        <v>95</v>
      </c>
      <c r="BM5" s="56" t="s">
        <v>96</v>
      </c>
      <c r="BN5" s="56" t="s">
        <v>97</v>
      </c>
      <c r="BO5" s="56" t="s">
        <v>98</v>
      </c>
      <c r="BP5" s="56" t="s">
        <v>99</v>
      </c>
      <c r="BQ5" s="56" t="s">
        <v>89</v>
      </c>
      <c r="BR5" s="56" t="s">
        <v>90</v>
      </c>
      <c r="BS5" s="56" t="s">
        <v>91</v>
      </c>
      <c r="BT5" s="56" t="s">
        <v>101</v>
      </c>
      <c r="BU5" s="56" t="s">
        <v>93</v>
      </c>
      <c r="BV5" s="56" t="s">
        <v>94</v>
      </c>
      <c r="BW5" s="56" t="s">
        <v>95</v>
      </c>
      <c r="BX5" s="56" t="s">
        <v>96</v>
      </c>
      <c r="BY5" s="56" t="s">
        <v>97</v>
      </c>
      <c r="BZ5" s="56" t="s">
        <v>98</v>
      </c>
      <c r="CA5" s="56" t="s">
        <v>99</v>
      </c>
      <c r="CB5" s="56" t="s">
        <v>89</v>
      </c>
      <c r="CC5" s="56" t="s">
        <v>100</v>
      </c>
      <c r="CD5" s="56" t="s">
        <v>91</v>
      </c>
      <c r="CE5" s="56" t="s">
        <v>101</v>
      </c>
      <c r="CF5" s="56" t="s">
        <v>93</v>
      </c>
      <c r="CG5" s="56" t="s">
        <v>94</v>
      </c>
      <c r="CH5" s="56" t="s">
        <v>95</v>
      </c>
      <c r="CI5" s="56" t="s">
        <v>96</v>
      </c>
      <c r="CJ5" s="56" t="s">
        <v>97</v>
      </c>
      <c r="CK5" s="56" t="s">
        <v>98</v>
      </c>
      <c r="CL5" s="56" t="s">
        <v>99</v>
      </c>
      <c r="CM5" s="56" t="s">
        <v>89</v>
      </c>
      <c r="CN5" s="56" t="s">
        <v>100</v>
      </c>
      <c r="CO5" s="56" t="s">
        <v>102</v>
      </c>
      <c r="CP5" s="56" t="s">
        <v>101</v>
      </c>
      <c r="CQ5" s="56" t="s">
        <v>93</v>
      </c>
      <c r="CR5" s="56" t="s">
        <v>94</v>
      </c>
      <c r="CS5" s="56" t="s">
        <v>95</v>
      </c>
      <c r="CT5" s="56" t="s">
        <v>96</v>
      </c>
      <c r="CU5" s="56" t="s">
        <v>97</v>
      </c>
      <c r="CV5" s="56" t="s">
        <v>98</v>
      </c>
      <c r="CW5" s="56" t="s">
        <v>99</v>
      </c>
      <c r="CX5" s="56" t="s">
        <v>89</v>
      </c>
      <c r="CY5" s="56" t="s">
        <v>100</v>
      </c>
      <c r="CZ5" s="56" t="s">
        <v>91</v>
      </c>
      <c r="DA5" s="56" t="s">
        <v>101</v>
      </c>
      <c r="DB5" s="56" t="s">
        <v>93</v>
      </c>
      <c r="DC5" s="56" t="s">
        <v>94</v>
      </c>
      <c r="DD5" s="56" t="s">
        <v>95</v>
      </c>
      <c r="DE5" s="56" t="s">
        <v>96</v>
      </c>
      <c r="DF5" s="56" t="s">
        <v>97</v>
      </c>
      <c r="DG5" s="56" t="s">
        <v>98</v>
      </c>
      <c r="DH5" s="56" t="s">
        <v>99</v>
      </c>
      <c r="DI5" s="135"/>
      <c r="DJ5" s="135"/>
      <c r="DK5" s="56" t="s">
        <v>103</v>
      </c>
      <c r="DL5" s="56" t="s">
        <v>100</v>
      </c>
      <c r="DM5" s="56" t="s">
        <v>91</v>
      </c>
      <c r="DN5" s="56" t="s">
        <v>101</v>
      </c>
      <c r="DO5" s="56" t="s">
        <v>104</v>
      </c>
      <c r="DP5" s="56" t="s">
        <v>94</v>
      </c>
      <c r="DQ5" s="56" t="s">
        <v>95</v>
      </c>
      <c r="DR5" s="56" t="s">
        <v>96</v>
      </c>
      <c r="DS5" s="56" t="s">
        <v>97</v>
      </c>
      <c r="DT5" s="56" t="s">
        <v>98</v>
      </c>
      <c r="DU5" s="56" t="s">
        <v>35</v>
      </c>
      <c r="DV5" s="56" t="s">
        <v>103</v>
      </c>
      <c r="DW5" s="56" t="s">
        <v>100</v>
      </c>
      <c r="DX5" s="56" t="s">
        <v>91</v>
      </c>
      <c r="DY5" s="56" t="s">
        <v>92</v>
      </c>
      <c r="DZ5" s="56" t="s">
        <v>93</v>
      </c>
      <c r="EA5" s="56" t="s">
        <v>94</v>
      </c>
      <c r="EB5" s="56" t="s">
        <v>95</v>
      </c>
      <c r="EC5" s="56" t="s">
        <v>96</v>
      </c>
      <c r="ED5" s="56" t="s">
        <v>97</v>
      </c>
      <c r="EE5" s="56" t="s">
        <v>98</v>
      </c>
      <c r="EF5" s="56" t="s">
        <v>99</v>
      </c>
      <c r="EG5" s="56" t="s">
        <v>105</v>
      </c>
      <c r="EH5" s="56" t="s">
        <v>106</v>
      </c>
      <c r="EI5" s="56" t="s">
        <v>107</v>
      </c>
      <c r="EJ5" s="56" t="s">
        <v>108</v>
      </c>
      <c r="EK5" s="56" t="s">
        <v>109</v>
      </c>
      <c r="EL5" s="56" t="s">
        <v>110</v>
      </c>
      <c r="EM5" s="56" t="s">
        <v>111</v>
      </c>
      <c r="EN5" s="56" t="s">
        <v>112</v>
      </c>
      <c r="EO5" s="56" t="s">
        <v>113</v>
      </c>
      <c r="EP5" s="56" t="s">
        <v>114</v>
      </c>
    </row>
    <row r="6" spans="1:146" s="66" customFormat="1" x14ac:dyDescent="0.15">
      <c r="A6" s="42" t="s">
        <v>115</v>
      </c>
      <c r="B6" s="57">
        <f>B8</f>
        <v>2019</v>
      </c>
      <c r="C6" s="57">
        <f t="shared" ref="C6:X6" si="2">C8</f>
        <v>341002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2</v>
      </c>
      <c r="H6" s="57" t="str">
        <f>SUBSTITUTE(H8,"　","")</f>
        <v>広島県広島市</v>
      </c>
      <c r="I6" s="57" t="str">
        <f t="shared" si="2"/>
        <v>湯来ロッジ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Ａ１Ｂ１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4929</v>
      </c>
      <c r="R6" s="60">
        <f t="shared" si="2"/>
        <v>80</v>
      </c>
      <c r="S6" s="61">
        <f t="shared" si="2"/>
        <v>5354</v>
      </c>
      <c r="T6" s="62" t="str">
        <f t="shared" si="2"/>
        <v>利用料金制</v>
      </c>
      <c r="U6" s="58">
        <f t="shared" si="2"/>
        <v>29.8</v>
      </c>
      <c r="V6" s="62" t="str">
        <f t="shared" si="2"/>
        <v>有</v>
      </c>
      <c r="W6" s="63">
        <f t="shared" si="2"/>
        <v>87</v>
      </c>
      <c r="X6" s="62" t="str">
        <f t="shared" si="2"/>
        <v>有</v>
      </c>
      <c r="Y6" s="64">
        <f>IF(Y8="-",NA(),Y8)</f>
        <v>95.9</v>
      </c>
      <c r="Z6" s="64">
        <f t="shared" ref="Z6:AH6" si="3">IF(Z8="-",NA(),Z8)</f>
        <v>95.4</v>
      </c>
      <c r="AA6" s="64">
        <f t="shared" si="3"/>
        <v>102.9</v>
      </c>
      <c r="AB6" s="64">
        <f t="shared" si="3"/>
        <v>101.1</v>
      </c>
      <c r="AC6" s="64">
        <f t="shared" si="3"/>
        <v>90.4</v>
      </c>
      <c r="AD6" s="64">
        <f t="shared" si="3"/>
        <v>90.7</v>
      </c>
      <c r="AE6" s="64">
        <f t="shared" si="3"/>
        <v>86.4</v>
      </c>
      <c r="AF6" s="64">
        <f t="shared" si="3"/>
        <v>93.1</v>
      </c>
      <c r="AG6" s="64">
        <f t="shared" si="3"/>
        <v>90.5</v>
      </c>
      <c r="AH6" s="64">
        <f t="shared" si="3"/>
        <v>97.6</v>
      </c>
      <c r="AI6" s="64" t="str">
        <f>IF(AI8="-","【-】","【"&amp;SUBSTITUTE(TEXT(AI8,"#,##0.0"),"-","△")&amp;"】")</f>
        <v>【104.1】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35.5</v>
      </c>
      <c r="AP6" s="64">
        <f t="shared" si="4"/>
        <v>34.700000000000003</v>
      </c>
      <c r="AQ6" s="64">
        <f t="shared" si="4"/>
        <v>32.299999999999997</v>
      </c>
      <c r="AR6" s="64">
        <f t="shared" si="4"/>
        <v>19.7</v>
      </c>
      <c r="AS6" s="64">
        <f t="shared" si="4"/>
        <v>35</v>
      </c>
      <c r="AT6" s="64" t="str">
        <f>IF(AT8="-","【-】","【"&amp;SUBSTITUTE(TEXT(AT8,"#,##0.0"),"-","△")&amp;"】")</f>
        <v>【27.8】</v>
      </c>
      <c r="AU6" s="59">
        <f>IF(AU8="-",NA(),AU8)</f>
        <v>0</v>
      </c>
      <c r="AV6" s="59">
        <f t="shared" ref="AV6:BD6" si="5">IF(AV8="-",NA(),AV8)</f>
        <v>0</v>
      </c>
      <c r="AW6" s="59">
        <f t="shared" si="5"/>
        <v>0</v>
      </c>
      <c r="AX6" s="59">
        <f t="shared" si="5"/>
        <v>0</v>
      </c>
      <c r="AY6" s="59">
        <f t="shared" si="5"/>
        <v>0</v>
      </c>
      <c r="AZ6" s="59">
        <f t="shared" si="5"/>
        <v>4096</v>
      </c>
      <c r="BA6" s="59">
        <f t="shared" si="5"/>
        <v>11889</v>
      </c>
      <c r="BB6" s="59">
        <f t="shared" si="5"/>
        <v>15661</v>
      </c>
      <c r="BC6" s="59">
        <f t="shared" si="5"/>
        <v>8338</v>
      </c>
      <c r="BD6" s="59">
        <f t="shared" si="5"/>
        <v>31210</v>
      </c>
      <c r="BE6" s="59" t="str">
        <f>IF(BE8="-","【-】","【"&amp;SUBSTITUTE(TEXT(BE8,"#,##0"),"-","△")&amp;"】")</f>
        <v>【9,038】</v>
      </c>
      <c r="BF6" s="64">
        <f>IF(BF8="-",NA(),BF8)</f>
        <v>53.3</v>
      </c>
      <c r="BG6" s="64">
        <f t="shared" ref="BG6:BO6" si="6">IF(BG8="-",NA(),BG8)</f>
        <v>51.6</v>
      </c>
      <c r="BH6" s="64">
        <f t="shared" si="6"/>
        <v>50.7</v>
      </c>
      <c r="BI6" s="64">
        <f t="shared" si="6"/>
        <v>48.5</v>
      </c>
      <c r="BJ6" s="64">
        <f t="shared" si="6"/>
        <v>42.2</v>
      </c>
      <c r="BK6" s="64">
        <f t="shared" si="6"/>
        <v>17.399999999999999</v>
      </c>
      <c r="BL6" s="64">
        <f t="shared" si="6"/>
        <v>16</v>
      </c>
      <c r="BM6" s="64">
        <f t="shared" si="6"/>
        <v>15.6</v>
      </c>
      <c r="BN6" s="64">
        <f t="shared" si="6"/>
        <v>16.3</v>
      </c>
      <c r="BO6" s="64">
        <f t="shared" si="6"/>
        <v>17.7</v>
      </c>
      <c r="BP6" s="64" t="str">
        <f>IF(BP8="-","【-】","【"&amp;SUBSTITUTE(TEXT(BP8,"#,##0.0"),"-","△")&amp;"】")</f>
        <v>【19.7】</v>
      </c>
      <c r="BQ6" s="64">
        <f>IF(BQ8="-",NA(),BQ8)</f>
        <v>35.1</v>
      </c>
      <c r="BR6" s="64">
        <f t="shared" ref="BR6:BZ6" si="7">IF(BR8="-",NA(),BR8)</f>
        <v>37.4</v>
      </c>
      <c r="BS6" s="64">
        <f t="shared" si="7"/>
        <v>36</v>
      </c>
      <c r="BT6" s="64">
        <f t="shared" si="7"/>
        <v>37.799999999999997</v>
      </c>
      <c r="BU6" s="64">
        <f t="shared" si="7"/>
        <v>37.9</v>
      </c>
      <c r="BV6" s="64">
        <f t="shared" si="7"/>
        <v>35.799999999999997</v>
      </c>
      <c r="BW6" s="64">
        <f t="shared" si="7"/>
        <v>39.4</v>
      </c>
      <c r="BX6" s="64">
        <f t="shared" si="7"/>
        <v>41.5</v>
      </c>
      <c r="BY6" s="64">
        <f t="shared" si="7"/>
        <v>33.9</v>
      </c>
      <c r="BZ6" s="64">
        <f t="shared" si="7"/>
        <v>44</v>
      </c>
      <c r="CA6" s="64" t="str">
        <f>IF(CA8="-","【-】","【"&amp;SUBSTITUTE(TEXT(CA8,"#,##0.0"),"-","△")&amp;"】")</f>
        <v>【37.3】</v>
      </c>
      <c r="CB6" s="64">
        <f>IF(CB8="-",NA(),CB8)</f>
        <v>-17</v>
      </c>
      <c r="CC6" s="64">
        <f t="shared" ref="CC6:CK6" si="8">IF(CC8="-",NA(),CC8)</f>
        <v>-21.1</v>
      </c>
      <c r="CD6" s="64">
        <f t="shared" si="8"/>
        <v>-16.2</v>
      </c>
      <c r="CE6" s="64">
        <f t="shared" si="8"/>
        <v>-26.3</v>
      </c>
      <c r="CF6" s="64">
        <f t="shared" si="8"/>
        <v>-10.6</v>
      </c>
      <c r="CG6" s="64">
        <f t="shared" si="8"/>
        <v>-17.100000000000001</v>
      </c>
      <c r="CH6" s="64">
        <f t="shared" si="8"/>
        <v>-18.899999999999999</v>
      </c>
      <c r="CI6" s="64">
        <f t="shared" si="8"/>
        <v>-20.100000000000001</v>
      </c>
      <c r="CJ6" s="64">
        <f t="shared" si="8"/>
        <v>-47.7</v>
      </c>
      <c r="CK6" s="64">
        <f t="shared" si="8"/>
        <v>-39.6</v>
      </c>
      <c r="CL6" s="64" t="str">
        <f>IF(CL8="-","【-】","【"&amp;SUBSTITUTE(TEXT(CL8,"#,##0.0"),"-","△")&amp;"】")</f>
        <v>【△11.7】</v>
      </c>
      <c r="CM6" s="59">
        <f>IF(CM8="-",NA(),CM8)</f>
        <v>9176</v>
      </c>
      <c r="CN6" s="59">
        <f t="shared" ref="CN6:CV6" si="9">IF(CN8="-",NA(),CN8)</f>
        <v>5262</v>
      </c>
      <c r="CO6" s="59">
        <f t="shared" si="9"/>
        <v>23837</v>
      </c>
      <c r="CP6" s="59">
        <f t="shared" si="9"/>
        <v>17639</v>
      </c>
      <c r="CQ6" s="59">
        <f t="shared" si="9"/>
        <v>-29969</v>
      </c>
      <c r="CR6" s="59">
        <f t="shared" si="9"/>
        <v>-9739</v>
      </c>
      <c r="CS6" s="59">
        <f t="shared" si="9"/>
        <v>-10274</v>
      </c>
      <c r="CT6" s="59">
        <f t="shared" si="9"/>
        <v>-13530</v>
      </c>
      <c r="CU6" s="59">
        <f t="shared" si="9"/>
        <v>-14948</v>
      </c>
      <c r="CV6" s="59">
        <f t="shared" si="9"/>
        <v>-20991</v>
      </c>
      <c r="CW6" s="59" t="str">
        <f>IF(CW8="-","【-】","【"&amp;SUBSTITUTE(TEXT(CW8,"#,##0"),"-","△")&amp;"】")</f>
        <v>【△10,941】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116</v>
      </c>
      <c r="DI6" s="60">
        <f t="shared" ref="DI6:DJ6" si="10">DI8</f>
        <v>891425</v>
      </c>
      <c r="DJ6" s="60">
        <f t="shared" si="10"/>
        <v>23275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116</v>
      </c>
      <c r="DV6" s="64">
        <f>IF(DV8="-",NA(),DV8)</f>
        <v>853</v>
      </c>
      <c r="DW6" s="64">
        <f t="shared" ref="DW6:EE6" si="11">IF(DW8="-",NA(),DW8)</f>
        <v>834.6</v>
      </c>
      <c r="DX6" s="64">
        <f t="shared" si="11"/>
        <v>817.8</v>
      </c>
      <c r="DY6" s="64">
        <f t="shared" si="11"/>
        <v>822.4</v>
      </c>
      <c r="DZ6" s="64">
        <f t="shared" si="11"/>
        <v>743.6</v>
      </c>
      <c r="EA6" s="64">
        <f t="shared" si="11"/>
        <v>41.2</v>
      </c>
      <c r="EB6" s="64">
        <f t="shared" si="11"/>
        <v>38.5</v>
      </c>
      <c r="EC6" s="64">
        <f t="shared" si="11"/>
        <v>34.200000000000003</v>
      </c>
      <c r="ED6" s="64">
        <f t="shared" si="11"/>
        <v>38.5</v>
      </c>
      <c r="EE6" s="64">
        <f t="shared" si="11"/>
        <v>44.7</v>
      </c>
      <c r="EF6" s="64" t="str">
        <f>IF(EF8="-","【-】","【"&amp;SUBSTITUTE(TEXT(EF8,"#,##0.0"),"-","△")&amp;"】")</f>
        <v>【27.4】</v>
      </c>
      <c r="EG6" s="65">
        <f>IF(EG8="-",NA(),EG8)</f>
        <v>1.6517767585818197E-3</v>
      </c>
      <c r="EH6" s="65">
        <f t="shared" ref="EH6:EP6" si="12">IF(EH8="-",NA(),EH8)</f>
        <v>1.5705774733780552E-3</v>
      </c>
      <c r="EI6" s="65">
        <f t="shared" si="12"/>
        <v>1.5376099646596873E-3</v>
      </c>
      <c r="EJ6" s="65">
        <f t="shared" si="12"/>
        <v>1.4299034171206563E-3</v>
      </c>
      <c r="EK6" s="65">
        <f t="shared" si="12"/>
        <v>1.1000000000000001E-3</v>
      </c>
      <c r="EL6" s="65">
        <f t="shared" si="12"/>
        <v>0.58841909403834047</v>
      </c>
      <c r="EM6" s="65">
        <f t="shared" si="12"/>
        <v>0.57697612234366935</v>
      </c>
      <c r="EN6" s="65">
        <f t="shared" si="12"/>
        <v>0.58508001158971179</v>
      </c>
      <c r="EO6" s="65">
        <f t="shared" si="12"/>
        <v>0.61578277994235942</v>
      </c>
      <c r="EP6" s="65">
        <f t="shared" si="12"/>
        <v>0.61829999999999996</v>
      </c>
    </row>
    <row r="7" spans="1:146" s="66" customFormat="1" x14ac:dyDescent="0.15">
      <c r="A7" s="42" t="s">
        <v>117</v>
      </c>
      <c r="B7" s="57">
        <f t="shared" ref="B7:X7" si="13">B8</f>
        <v>2019</v>
      </c>
      <c r="C7" s="57">
        <f t="shared" si="13"/>
        <v>341002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2</v>
      </c>
      <c r="H7" s="57" t="str">
        <f t="shared" si="13"/>
        <v>広島県　広島市</v>
      </c>
      <c r="I7" s="57" t="str">
        <f t="shared" si="13"/>
        <v>湯来ロッジ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Ａ１Ｂ１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4929</v>
      </c>
      <c r="R7" s="60">
        <f t="shared" si="13"/>
        <v>80</v>
      </c>
      <c r="S7" s="61">
        <f t="shared" si="13"/>
        <v>5354</v>
      </c>
      <c r="T7" s="62" t="str">
        <f t="shared" si="13"/>
        <v>利用料金制</v>
      </c>
      <c r="U7" s="58">
        <f t="shared" si="13"/>
        <v>29.8</v>
      </c>
      <c r="V7" s="62" t="str">
        <f t="shared" si="13"/>
        <v>有</v>
      </c>
      <c r="W7" s="63">
        <f t="shared" si="13"/>
        <v>87</v>
      </c>
      <c r="X7" s="62" t="str">
        <f t="shared" si="13"/>
        <v>有</v>
      </c>
      <c r="Y7" s="64">
        <f>Y8</f>
        <v>95.9</v>
      </c>
      <c r="Z7" s="64">
        <f t="shared" ref="Z7:AH7" si="14">Z8</f>
        <v>95.4</v>
      </c>
      <c r="AA7" s="64">
        <f t="shared" si="14"/>
        <v>102.9</v>
      </c>
      <c r="AB7" s="64">
        <f t="shared" si="14"/>
        <v>101.1</v>
      </c>
      <c r="AC7" s="64">
        <f t="shared" si="14"/>
        <v>90.4</v>
      </c>
      <c r="AD7" s="64">
        <f t="shared" si="14"/>
        <v>90.7</v>
      </c>
      <c r="AE7" s="64">
        <f t="shared" si="14"/>
        <v>86.4</v>
      </c>
      <c r="AF7" s="64">
        <f t="shared" si="14"/>
        <v>93.1</v>
      </c>
      <c r="AG7" s="64">
        <f t="shared" si="14"/>
        <v>90.5</v>
      </c>
      <c r="AH7" s="64">
        <f t="shared" si="14"/>
        <v>97.6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0</v>
      </c>
      <c r="AN7" s="64">
        <f t="shared" si="15"/>
        <v>0</v>
      </c>
      <c r="AO7" s="64">
        <f t="shared" si="15"/>
        <v>35.5</v>
      </c>
      <c r="AP7" s="64">
        <f t="shared" si="15"/>
        <v>34.700000000000003</v>
      </c>
      <c r="AQ7" s="64">
        <f t="shared" si="15"/>
        <v>32.299999999999997</v>
      </c>
      <c r="AR7" s="64">
        <f t="shared" si="15"/>
        <v>19.7</v>
      </c>
      <c r="AS7" s="64">
        <f t="shared" si="15"/>
        <v>35</v>
      </c>
      <c r="AT7" s="64"/>
      <c r="AU7" s="59">
        <f>AU8</f>
        <v>0</v>
      </c>
      <c r="AV7" s="59">
        <f t="shared" ref="AV7:BD7" si="16">AV8</f>
        <v>0</v>
      </c>
      <c r="AW7" s="59">
        <f t="shared" si="16"/>
        <v>0</v>
      </c>
      <c r="AX7" s="59">
        <f t="shared" si="16"/>
        <v>0</v>
      </c>
      <c r="AY7" s="59">
        <f t="shared" si="16"/>
        <v>0</v>
      </c>
      <c r="AZ7" s="59">
        <f t="shared" si="16"/>
        <v>4096</v>
      </c>
      <c r="BA7" s="59">
        <f t="shared" si="16"/>
        <v>11889</v>
      </c>
      <c r="BB7" s="59">
        <f t="shared" si="16"/>
        <v>15661</v>
      </c>
      <c r="BC7" s="59">
        <f t="shared" si="16"/>
        <v>8338</v>
      </c>
      <c r="BD7" s="59">
        <f t="shared" si="16"/>
        <v>31210</v>
      </c>
      <c r="BE7" s="59"/>
      <c r="BF7" s="64">
        <f>BF8</f>
        <v>53.3</v>
      </c>
      <c r="BG7" s="64">
        <f t="shared" ref="BG7:BO7" si="17">BG8</f>
        <v>51.6</v>
      </c>
      <c r="BH7" s="64">
        <f t="shared" si="17"/>
        <v>50.7</v>
      </c>
      <c r="BI7" s="64">
        <f t="shared" si="17"/>
        <v>48.5</v>
      </c>
      <c r="BJ7" s="64">
        <f t="shared" si="17"/>
        <v>42.2</v>
      </c>
      <c r="BK7" s="64">
        <f t="shared" si="17"/>
        <v>17.399999999999999</v>
      </c>
      <c r="BL7" s="64">
        <f t="shared" si="17"/>
        <v>16</v>
      </c>
      <c r="BM7" s="64">
        <f t="shared" si="17"/>
        <v>15.6</v>
      </c>
      <c r="BN7" s="64">
        <f t="shared" si="17"/>
        <v>16.3</v>
      </c>
      <c r="BO7" s="64">
        <f t="shared" si="17"/>
        <v>17.7</v>
      </c>
      <c r="BP7" s="64"/>
      <c r="BQ7" s="64">
        <f>BQ8</f>
        <v>35.1</v>
      </c>
      <c r="BR7" s="64">
        <f t="shared" ref="BR7:BZ7" si="18">BR8</f>
        <v>37.4</v>
      </c>
      <c r="BS7" s="64">
        <f t="shared" si="18"/>
        <v>36</v>
      </c>
      <c r="BT7" s="64">
        <f t="shared" si="18"/>
        <v>37.799999999999997</v>
      </c>
      <c r="BU7" s="64">
        <f t="shared" si="18"/>
        <v>37.9</v>
      </c>
      <c r="BV7" s="64">
        <f t="shared" si="18"/>
        <v>35.799999999999997</v>
      </c>
      <c r="BW7" s="64">
        <f t="shared" si="18"/>
        <v>39.4</v>
      </c>
      <c r="BX7" s="64">
        <f t="shared" si="18"/>
        <v>41.5</v>
      </c>
      <c r="BY7" s="64">
        <f t="shared" si="18"/>
        <v>33.9</v>
      </c>
      <c r="BZ7" s="64">
        <f t="shared" si="18"/>
        <v>44</v>
      </c>
      <c r="CA7" s="64"/>
      <c r="CB7" s="64">
        <f>CB8</f>
        <v>-17</v>
      </c>
      <c r="CC7" s="64">
        <f t="shared" ref="CC7:CK7" si="19">CC8</f>
        <v>-21.1</v>
      </c>
      <c r="CD7" s="64">
        <f t="shared" si="19"/>
        <v>-16.2</v>
      </c>
      <c r="CE7" s="64">
        <f t="shared" si="19"/>
        <v>-26.3</v>
      </c>
      <c r="CF7" s="64">
        <f t="shared" si="19"/>
        <v>-10.6</v>
      </c>
      <c r="CG7" s="64">
        <f t="shared" si="19"/>
        <v>-17.100000000000001</v>
      </c>
      <c r="CH7" s="64">
        <f t="shared" si="19"/>
        <v>-18.899999999999999</v>
      </c>
      <c r="CI7" s="64">
        <f t="shared" si="19"/>
        <v>-20.100000000000001</v>
      </c>
      <c r="CJ7" s="64">
        <f t="shared" si="19"/>
        <v>-47.7</v>
      </c>
      <c r="CK7" s="64">
        <f t="shared" si="19"/>
        <v>-39.6</v>
      </c>
      <c r="CL7" s="64"/>
      <c r="CM7" s="59">
        <f>CM8</f>
        <v>9176</v>
      </c>
      <c r="CN7" s="59">
        <f t="shared" ref="CN7:CV7" si="20">CN8</f>
        <v>5262</v>
      </c>
      <c r="CO7" s="59">
        <f t="shared" si="20"/>
        <v>23837</v>
      </c>
      <c r="CP7" s="59">
        <f t="shared" si="20"/>
        <v>17639</v>
      </c>
      <c r="CQ7" s="59">
        <f t="shared" si="20"/>
        <v>-29969</v>
      </c>
      <c r="CR7" s="59">
        <f t="shared" si="20"/>
        <v>-9739</v>
      </c>
      <c r="CS7" s="59">
        <f t="shared" si="20"/>
        <v>-10274</v>
      </c>
      <c r="CT7" s="59">
        <f t="shared" si="20"/>
        <v>-13530</v>
      </c>
      <c r="CU7" s="59">
        <f t="shared" si="20"/>
        <v>-14948</v>
      </c>
      <c r="CV7" s="59">
        <f t="shared" si="20"/>
        <v>-20991</v>
      </c>
      <c r="CW7" s="59"/>
      <c r="CX7" s="64" t="s">
        <v>118</v>
      </c>
      <c r="CY7" s="64" t="s">
        <v>118</v>
      </c>
      <c r="CZ7" s="64" t="s">
        <v>118</v>
      </c>
      <c r="DA7" s="64" t="s">
        <v>118</v>
      </c>
      <c r="DB7" s="64" t="s">
        <v>118</v>
      </c>
      <c r="DC7" s="64" t="s">
        <v>118</v>
      </c>
      <c r="DD7" s="64" t="s">
        <v>118</v>
      </c>
      <c r="DE7" s="64" t="s">
        <v>118</v>
      </c>
      <c r="DF7" s="64" t="s">
        <v>118</v>
      </c>
      <c r="DG7" s="64" t="s">
        <v>116</v>
      </c>
      <c r="DH7" s="64"/>
      <c r="DI7" s="60">
        <f>DI8</f>
        <v>891425</v>
      </c>
      <c r="DJ7" s="60">
        <f>DJ8</f>
        <v>23275</v>
      </c>
      <c r="DK7" s="64" t="s">
        <v>118</v>
      </c>
      <c r="DL7" s="64" t="s">
        <v>118</v>
      </c>
      <c r="DM7" s="64" t="s">
        <v>118</v>
      </c>
      <c r="DN7" s="64" t="s">
        <v>118</v>
      </c>
      <c r="DO7" s="64" t="s">
        <v>118</v>
      </c>
      <c r="DP7" s="64" t="s">
        <v>118</v>
      </c>
      <c r="DQ7" s="64" t="s">
        <v>118</v>
      </c>
      <c r="DR7" s="64" t="s">
        <v>118</v>
      </c>
      <c r="DS7" s="64" t="s">
        <v>118</v>
      </c>
      <c r="DT7" s="64" t="s">
        <v>116</v>
      </c>
      <c r="DU7" s="64"/>
      <c r="DV7" s="64">
        <f>DV8</f>
        <v>853</v>
      </c>
      <c r="DW7" s="64">
        <f t="shared" ref="DW7:EE7" si="21">DW8</f>
        <v>834.6</v>
      </c>
      <c r="DX7" s="64">
        <f t="shared" si="21"/>
        <v>817.8</v>
      </c>
      <c r="DY7" s="64">
        <f t="shared" si="21"/>
        <v>822.4</v>
      </c>
      <c r="DZ7" s="64">
        <f t="shared" si="21"/>
        <v>743.6</v>
      </c>
      <c r="EA7" s="64">
        <f t="shared" si="21"/>
        <v>41.2</v>
      </c>
      <c r="EB7" s="64">
        <f t="shared" si="21"/>
        <v>38.5</v>
      </c>
      <c r="EC7" s="64">
        <f t="shared" si="21"/>
        <v>34.200000000000003</v>
      </c>
      <c r="ED7" s="64">
        <f t="shared" si="21"/>
        <v>38.5</v>
      </c>
      <c r="EE7" s="64">
        <f t="shared" si="21"/>
        <v>44.7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2019</v>
      </c>
      <c r="C8" s="67">
        <v>341002</v>
      </c>
      <c r="D8" s="67">
        <v>47</v>
      </c>
      <c r="E8" s="67">
        <v>11</v>
      </c>
      <c r="F8" s="67">
        <v>1</v>
      </c>
      <c r="G8" s="67">
        <v>2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134</v>
      </c>
      <c r="N8" s="67" t="s">
        <v>124</v>
      </c>
      <c r="O8" s="68" t="s">
        <v>125</v>
      </c>
      <c r="P8" s="68" t="s">
        <v>125</v>
      </c>
      <c r="Q8" s="69">
        <v>4929</v>
      </c>
      <c r="R8" s="69">
        <v>80</v>
      </c>
      <c r="S8" s="70">
        <v>5354</v>
      </c>
      <c r="T8" s="71" t="s">
        <v>126</v>
      </c>
      <c r="U8" s="68">
        <v>29.8</v>
      </c>
      <c r="V8" s="71" t="s">
        <v>127</v>
      </c>
      <c r="W8" s="72">
        <v>87</v>
      </c>
      <c r="X8" s="71" t="s">
        <v>127</v>
      </c>
      <c r="Y8" s="73">
        <v>95.9</v>
      </c>
      <c r="Z8" s="73">
        <v>95.4</v>
      </c>
      <c r="AA8" s="73">
        <v>102.9</v>
      </c>
      <c r="AB8" s="73">
        <v>101.1</v>
      </c>
      <c r="AC8" s="73">
        <v>90.4</v>
      </c>
      <c r="AD8" s="73">
        <v>90.7</v>
      </c>
      <c r="AE8" s="73">
        <v>86.4</v>
      </c>
      <c r="AF8" s="73">
        <v>93.1</v>
      </c>
      <c r="AG8" s="73">
        <v>90.5</v>
      </c>
      <c r="AH8" s="73">
        <v>97.6</v>
      </c>
      <c r="AI8" s="73">
        <v>104.1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35.5</v>
      </c>
      <c r="AP8" s="73">
        <v>34.700000000000003</v>
      </c>
      <c r="AQ8" s="73">
        <v>32.299999999999997</v>
      </c>
      <c r="AR8" s="73">
        <v>19.7</v>
      </c>
      <c r="AS8" s="73">
        <v>35</v>
      </c>
      <c r="AT8" s="73">
        <v>27.8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4096</v>
      </c>
      <c r="BA8" s="74">
        <v>11889</v>
      </c>
      <c r="BB8" s="74">
        <v>15661</v>
      </c>
      <c r="BC8" s="74">
        <v>8338</v>
      </c>
      <c r="BD8" s="74">
        <v>31210</v>
      </c>
      <c r="BE8" s="74">
        <v>9038</v>
      </c>
      <c r="BF8" s="73">
        <v>53.3</v>
      </c>
      <c r="BG8" s="73">
        <v>51.6</v>
      </c>
      <c r="BH8" s="73">
        <v>50.7</v>
      </c>
      <c r="BI8" s="73">
        <v>48.5</v>
      </c>
      <c r="BJ8" s="73">
        <v>42.2</v>
      </c>
      <c r="BK8" s="73">
        <v>17.399999999999999</v>
      </c>
      <c r="BL8" s="73">
        <v>16</v>
      </c>
      <c r="BM8" s="73">
        <v>15.6</v>
      </c>
      <c r="BN8" s="73">
        <v>16.3</v>
      </c>
      <c r="BO8" s="73">
        <v>17.7</v>
      </c>
      <c r="BP8" s="73">
        <v>19.7</v>
      </c>
      <c r="BQ8" s="73">
        <v>35.1</v>
      </c>
      <c r="BR8" s="73">
        <v>37.4</v>
      </c>
      <c r="BS8" s="73">
        <v>36</v>
      </c>
      <c r="BT8" s="73">
        <v>37.799999999999997</v>
      </c>
      <c r="BU8" s="73">
        <v>37.9</v>
      </c>
      <c r="BV8" s="73">
        <v>35.799999999999997</v>
      </c>
      <c r="BW8" s="73">
        <v>39.4</v>
      </c>
      <c r="BX8" s="73">
        <v>41.5</v>
      </c>
      <c r="BY8" s="73">
        <v>33.9</v>
      </c>
      <c r="BZ8" s="73">
        <v>44</v>
      </c>
      <c r="CA8" s="73">
        <v>37.299999999999997</v>
      </c>
      <c r="CB8" s="73">
        <v>-17</v>
      </c>
      <c r="CC8" s="73">
        <v>-21.1</v>
      </c>
      <c r="CD8" s="73">
        <v>-16.2</v>
      </c>
      <c r="CE8" s="75">
        <v>-26.3</v>
      </c>
      <c r="CF8" s="75">
        <v>-10.6</v>
      </c>
      <c r="CG8" s="73">
        <v>-17.100000000000001</v>
      </c>
      <c r="CH8" s="73">
        <v>-18.899999999999999</v>
      </c>
      <c r="CI8" s="73">
        <v>-20.100000000000001</v>
      </c>
      <c r="CJ8" s="73">
        <v>-47.7</v>
      </c>
      <c r="CK8" s="73">
        <v>-39.6</v>
      </c>
      <c r="CL8" s="73">
        <v>-11.7</v>
      </c>
      <c r="CM8" s="74">
        <v>9176</v>
      </c>
      <c r="CN8" s="74">
        <v>5262</v>
      </c>
      <c r="CO8" s="74">
        <v>23837</v>
      </c>
      <c r="CP8" s="74">
        <v>17639</v>
      </c>
      <c r="CQ8" s="74">
        <v>-29969</v>
      </c>
      <c r="CR8" s="74">
        <v>-9739</v>
      </c>
      <c r="CS8" s="74">
        <v>-10274</v>
      </c>
      <c r="CT8" s="74">
        <v>-13530</v>
      </c>
      <c r="CU8" s="74">
        <v>-14948</v>
      </c>
      <c r="CV8" s="74">
        <v>-20991</v>
      </c>
      <c r="CW8" s="74">
        <v>-10941</v>
      </c>
      <c r="CX8" s="73" t="s">
        <v>128</v>
      </c>
      <c r="CY8" s="73" t="s">
        <v>128</v>
      </c>
      <c r="CZ8" s="73" t="s">
        <v>128</v>
      </c>
      <c r="DA8" s="73" t="s">
        <v>128</v>
      </c>
      <c r="DB8" s="73" t="s">
        <v>128</v>
      </c>
      <c r="DC8" s="73" t="s">
        <v>128</v>
      </c>
      <c r="DD8" s="73" t="s">
        <v>128</v>
      </c>
      <c r="DE8" s="73" t="s">
        <v>128</v>
      </c>
      <c r="DF8" s="73" t="s">
        <v>128</v>
      </c>
      <c r="DG8" s="73" t="s">
        <v>128</v>
      </c>
      <c r="DH8" s="73" t="s">
        <v>128</v>
      </c>
      <c r="DI8" s="69">
        <v>891425</v>
      </c>
      <c r="DJ8" s="69">
        <v>23275</v>
      </c>
      <c r="DK8" s="73" t="s">
        <v>128</v>
      </c>
      <c r="DL8" s="73" t="s">
        <v>128</v>
      </c>
      <c r="DM8" s="73" t="s">
        <v>128</v>
      </c>
      <c r="DN8" s="73" t="s">
        <v>128</v>
      </c>
      <c r="DO8" s="73" t="s">
        <v>128</v>
      </c>
      <c r="DP8" s="73" t="s">
        <v>128</v>
      </c>
      <c r="DQ8" s="73" t="s">
        <v>128</v>
      </c>
      <c r="DR8" s="73" t="s">
        <v>128</v>
      </c>
      <c r="DS8" s="73" t="s">
        <v>128</v>
      </c>
      <c r="DT8" s="73" t="s">
        <v>128</v>
      </c>
      <c r="DU8" s="73" t="s">
        <v>128</v>
      </c>
      <c r="DV8" s="73">
        <v>853</v>
      </c>
      <c r="DW8" s="73">
        <v>834.6</v>
      </c>
      <c r="DX8" s="73">
        <v>817.8</v>
      </c>
      <c r="DY8" s="73">
        <v>822.4</v>
      </c>
      <c r="DZ8" s="73">
        <v>743.6</v>
      </c>
      <c r="EA8" s="73">
        <v>41.2</v>
      </c>
      <c r="EB8" s="73">
        <v>38.5</v>
      </c>
      <c r="EC8" s="73">
        <v>34.200000000000003</v>
      </c>
      <c r="ED8" s="73">
        <v>38.5</v>
      </c>
      <c r="EE8" s="73">
        <v>44.7</v>
      </c>
      <c r="EF8" s="73">
        <v>27.4</v>
      </c>
      <c r="EG8" s="76">
        <v>1.6517767585818197E-3</v>
      </c>
      <c r="EH8" s="77">
        <v>1.5705774733780552E-3</v>
      </c>
      <c r="EI8" s="77">
        <v>1.5376099646596873E-3</v>
      </c>
      <c r="EJ8" s="77">
        <v>1.4299034171206563E-3</v>
      </c>
      <c r="EK8" s="77">
        <v>1.1000000000000001E-3</v>
      </c>
      <c r="EL8" s="77">
        <v>0.58841909403834047</v>
      </c>
      <c r="EM8" s="77">
        <v>0.57697612234366935</v>
      </c>
      <c r="EN8" s="77">
        <v>0.58508001158971179</v>
      </c>
      <c r="EO8" s="77">
        <v>0.61578277994235942</v>
      </c>
      <c r="EP8" s="77">
        <v>0.61829999999999996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129</v>
      </c>
      <c r="C10" s="82" t="s">
        <v>130</v>
      </c>
      <c r="D10" s="82" t="s">
        <v>131</v>
      </c>
      <c r="E10" s="82" t="s">
        <v>132</v>
      </c>
      <c r="F10" s="82" t="s">
        <v>133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52</v>
      </c>
      <c r="B11" s="83" t="str">
        <f>IF(VALUE($B$6)=0,"",IF(VALUE($B$6)&gt;2022,"R"&amp;TEXT(VALUE($B$6)-2022,"00"),"H"&amp;VALUE($B$6)-1992))</f>
        <v>H27</v>
      </c>
      <c r="C11" s="83" t="str">
        <f>IF(VALUE($B$6)=0,"",IF(VALUE($B$6)&gt;2021,"R"&amp;TEXT(VALUE($B$6)-2021,"00"),"H"&amp;VALUE($B$6)-1991))</f>
        <v>H28</v>
      </c>
      <c r="D11" s="83" t="str">
        <f>IF(VALUE($B$6)=0,"",IF(VALUE($B$6)&gt;2020,"R"&amp;TEXT(VALUE($B$6)-2020,"00"),"H"&amp;VALUE($B$6)-1990))</f>
        <v>H29</v>
      </c>
      <c r="E11" s="83" t="str">
        <f>IF(VALUE($B$6)=0,"",IF(VALUE($B$6)&gt;2019,"R"&amp;TEXT(VALUE($B$6)-2019,"00"),"H"&amp;VALUE($B$6)-1989))</f>
        <v>H30</v>
      </c>
      <c r="F11" s="83" t="str">
        <f>IF(VALUE($B$6)=0,"",IF(VALUE($B$6)&gt;2018,"R"&amp;TEXT(VALUE($B$6)-2018,"00"),"H"&amp;VALUE($B$6)-1988))</f>
        <v>R01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原 昇平</cp:lastModifiedBy>
  <cp:lastPrinted>2021-01-27T00:01:24Z</cp:lastPrinted>
  <dcterms:created xsi:type="dcterms:W3CDTF">2020-12-04T03:24:46Z</dcterms:created>
  <dcterms:modified xsi:type="dcterms:W3CDTF">2021-01-27T00:01:30Z</dcterms:modified>
  <cp:category/>
</cp:coreProperties>
</file>