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05 おもてなし推進担当\令和2年度\018 湯来指定管理\01 共通\財政課照会回答\【1月25日期限】公営企業に係る経営比較分析表（令和元年度決算）の分析等について（依頼）\"/>
    </mc:Choice>
  </mc:AlternateContent>
  <xr:revisionPtr revIDLastSave="0" documentId="13_ncr:1_{FA973FF7-8191-4AA9-A5ED-75BEC1393A90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BD7" i="5"/>
  <c r="IX32" i="4" s="1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G88" i="4"/>
  <c r="F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H53" i="4"/>
  <c r="AT53" i="4"/>
  <c r="AF53" i="4"/>
  <c r="R53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CF8" i="4"/>
  <c r="AQ8" i="4"/>
  <c r="B8" i="4"/>
  <c r="IX76" i="4" l="1"/>
  <c r="BV30" i="4"/>
  <c r="IX52" i="4"/>
  <c r="IX30" i="4"/>
  <c r="BV76" i="4"/>
  <c r="ML76" i="4"/>
  <c r="BV52" i="4"/>
  <c r="FJ30" i="4"/>
  <c r="ML52" i="4"/>
  <c r="FJ52" i="4"/>
  <c r="C11" i="5"/>
  <c r="D11" i="5"/>
  <c r="E11" i="5"/>
  <c r="B11" i="5"/>
  <c r="AT76" i="4" l="1"/>
  <c r="HV30" i="4"/>
  <c r="LJ76" i="4"/>
  <c r="AT52" i="4"/>
  <c r="EH30" i="4"/>
  <c r="HV76" i="4"/>
  <c r="HV52" i="4"/>
  <c r="EH52" i="4"/>
  <c r="LJ52" i="4"/>
  <c r="AT30" i="4"/>
  <c r="AF76" i="4"/>
  <c r="DT52" i="4"/>
  <c r="HH30" i="4"/>
  <c r="DT30" i="4"/>
  <c r="KV76" i="4"/>
  <c r="HH76" i="4"/>
  <c r="KV52" i="4"/>
  <c r="AF30" i="4"/>
  <c r="HH52" i="4"/>
  <c r="AF52" i="4"/>
  <c r="GT52" i="4"/>
  <c r="DF52" i="4"/>
  <c r="R76" i="4"/>
  <c r="GT30" i="4"/>
  <c r="KH76" i="4"/>
  <c r="R52" i="4"/>
  <c r="DF30" i="4"/>
  <c r="GT76" i="4"/>
  <c r="KH52" i="4"/>
  <c r="R30" i="4"/>
  <c r="BH52" i="4"/>
  <c r="IJ76" i="4"/>
  <c r="LX52" i="4"/>
  <c r="BH30" i="4"/>
  <c r="IJ52" i="4"/>
  <c r="BH76" i="4"/>
  <c r="EV52" i="4"/>
  <c r="IJ30" i="4"/>
  <c r="LX76" i="4"/>
  <c r="EV30" i="4"/>
</calcChain>
</file>

<file path=xl/sharedStrings.xml><?xml version="1.0" encoding="utf-8"?>
<sst xmlns="http://schemas.openxmlformats.org/spreadsheetml/2006/main" count="331" uniqueCount="143">
  <si>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</si>
  <si>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</si>
  <si>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</si>
  <si>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</si>
  <si>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</si>
  <si>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</si>
  <si>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</si>
  <si>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</si>
  <si>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</si>
  <si>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</si>
  <si>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</si>
  <si>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</si>
  <si>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</si>
  <si>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</si>
  <si>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</si>
  <si>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</si>
  <si>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</si>
  <si>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</si>
  <si>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</si>
  <si>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</si>
  <si>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</si>
  <si>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</si>
  <si>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</si>
  <si>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</si>
  <si>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</si>
  <si>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</si>
  <si>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</si>
  <si>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</si>
  <si>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</si>
  <si>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</si>
  <si>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</si>
  <si>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</si>
  <si>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</si>
  <si>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</si>
  <si>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</si>
  <si>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</si>
  <si>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</si>
  <si>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</si>
  <si>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</si>
  <si>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</si>
  <si>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</si>
  <si>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</si>
  <si>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</si>
  <si>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</si>
  <si>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</si>
  <si>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</si>
  <si>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</si>
  <si>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</si>
  <si>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</si>
  <si>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</si>
  <si>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</si>
  <si>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</si>
  <si>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</si>
  <si>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</si>
  <si>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</si>
  <si>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</si>
  <si>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</si>
  <si>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</si>
  <si>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</si>
  <si>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</si>
  <si>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</si>
  <si>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</si>
  <si>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</si>
  <si>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</si>
  <si>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</si>
  <si>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</si>
  <si>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</si>
  <si>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</si>
  <si>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</si>
  <si>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</si>
  <si>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</si>
  <si>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</si>
  <si>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</si>
  <si>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</si>
  <si>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</si>
  <si>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</si>
  <si>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</si>
  <si>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</si>
  <si>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</si>
  <si>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</si>
  <si>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</si>
  <si>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</si>
  <si>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</si>
  <si>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</si>
  <si>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</si>
  <si>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</si>
  <si>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</si>
  <si>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</si>
  <si>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</si>
  <si>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</si>
  <si>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</si>
  <si>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</si>
  <si>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</si>
  <si>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</si>
  <si>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</si>
  <si>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</si>
  <si>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</si>
  <si>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</si>
  <si>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</si>
  <si>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</si>
  <si>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</si>
  <si>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</si>
  <si>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</si>
  <si>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</si>
  <si>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</si>
  <si>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</si>
  <si>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</si>
  <si>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当該値(N-2)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</si>
  <si>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</si>
  <si>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</si>
  <si>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</si>
  <si>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</si>
  <si>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</si>
  <si>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</si>
  <si>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</si>
  <si>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</si>
  <si>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</si>
  <si>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</si>
  <si>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</si>
  <si>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</si>
  <si>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</si>
  <si>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</si>
  <si>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</si>
  <si>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</si>
  <si>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湯の山温泉館</t>
  </si>
  <si>
    <t>法非適用</t>
  </si>
  <si>
    <t>観光施設事業</t>
  </si>
  <si>
    <t>休養宿泊施設</t>
  </si>
  <si>
    <t>非設置</t>
  </si>
  <si>
    <t>該当数値なし</t>
  </si>
  <si>
    <t>利用料金制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</si>
  <si>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</si>
  <si>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</si>
  <si>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</si>
  <si>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</si>
  <si>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</si>
  <si>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</si>
  <si>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</si>
  <si>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Ｃ</t>
  </si>
  <si>
    <t>⑬施設と周辺地域の宿泊客数動向
　宿泊施設ではないため、該当数値はありません。</t>
    <phoneticPr fontId="5"/>
  </si>
  <si>
    <t>　今後は、施設老朽化に伴う設備投資も必要と考えられるため、引き続き、経営改善や利用促進に向けた取組を行い、施設の収益性を継続して確保する必要があります。</t>
    <phoneticPr fontId="5"/>
  </si>
  <si>
    <t>①収益的収支比率
　類似施設平均値と同程度ですが、減少傾向にあるため、収益改善に向けた取組を行う必要があります。
②他会計補助金比率
③宿泊者１人あたりの他会計補助金額
　他会計からの補助金はありません。
④定員稼働率
　該当数値はありません。
⑤売上高人件費比率
　委託料として計上しているため、人件費数値はありません。
⑥売上高ＧＯＰ比率
　類似施設平均値を上回っていますが、数値が低いため、経営改善に向けた取組を行なう必要があります。
⑦ＥＢＩＴＤＡ
　類似施設平均値を上回っていますが、減少傾向にあるため、経営改善に向けた取組を行なう必要があります。</t>
    <rPh sb="181" eb="182">
      <t>ウエ</t>
    </rPh>
    <phoneticPr fontId="5"/>
  </si>
  <si>
    <t>⑧有形固定資産減価償却率
　該当数値はありません。
⑨施設の資産価値
　昭和48年開業であることから、現在では施設の老朽化も進んでおり、民有地に設置している施設でもあります。
⑩設備投資見込額
　老朽化した設備については、適宜、改修等を行う見込みです。
⑪累積欠損金比率
　該当数値はありません。
⑫企業債残高対料金収入比率
　企業債残高はありません。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</si>
</sst>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2-48DB-9A6D-BA6FF4440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2-48DB-9A6D-BA6FF4440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7BD-4875-BD9B-B7E769C8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D-4875-BD9B-B7E769C8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8-4F0F-8F2C-7718F8CA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8-4F0F-8F2C-7718F8CA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6-4D6B-82EE-0D0B9698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34.799999999999997</c:v>
                </c:pt>
                <c:pt idx="2">
                  <c:v>28.4</c:v>
                </c:pt>
                <c:pt idx="3">
                  <c:v>0</c:v>
                </c:pt>
                <c:pt idx="4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6-4D6B-82EE-0D0B9698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110.2</c:v>
                </c:pt>
                <c:pt idx="1">
                  <c:v>109.7</c:v>
                </c:pt>
                <c:pt idx="2">
                  <c:v>100.3</c:v>
                </c:pt>
                <c:pt idx="3">
                  <c:v>93.4</c:v>
                </c:pt>
                <c:pt idx="4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9-4DBD-8EFA-60264655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122.4</c:v>
                </c:pt>
                <c:pt idx="1">
                  <c:v>157.1</c:v>
                </c:pt>
                <c:pt idx="2">
                  <c:v>103</c:v>
                </c:pt>
                <c:pt idx="3">
                  <c:v>94.7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9-4DBD-8EFA-60264655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1299</c:v>
                </c:pt>
                <c:pt idx="1">
                  <c:v>1151</c:v>
                </c:pt>
                <c:pt idx="2">
                  <c:v>32</c:v>
                </c:pt>
                <c:pt idx="3">
                  <c:v>-871</c:v>
                </c:pt>
                <c:pt idx="4">
                  <c:v>-1391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A-4701-9945-206410789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126</c:v>
                </c:pt>
                <c:pt idx="1">
                  <c:v>-4620</c:v>
                </c:pt>
                <c:pt idx="2">
                  <c:v>-16835</c:v>
                </c:pt>
                <c:pt idx="3">
                  <c:v>-1007</c:v>
                </c:pt>
                <c:pt idx="4">
                  <c:v>-16609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A-4701-9945-206410789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-0.7</c:v>
                </c:pt>
                <c:pt idx="1">
                  <c:v>0.7</c:v>
                </c:pt>
                <c:pt idx="2">
                  <c:v>-9.6999999999999993</c:v>
                </c:pt>
                <c:pt idx="3">
                  <c:v>-18.7</c:v>
                </c:pt>
                <c:pt idx="4">
                  <c:v>-9.1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9-4763-AE5D-39EDB67C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2.4</c:v>
                </c:pt>
                <c:pt idx="1">
                  <c:v>4</c:v>
                </c:pt>
                <c:pt idx="2">
                  <c:v>-91</c:v>
                </c:pt>
                <c:pt idx="3">
                  <c:v>92.9</c:v>
                </c:pt>
                <c:pt idx="4">
                  <c:v>-17.3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9-4763-AE5D-39EDB67C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6-459D-9A45-2CB71C0BB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12</c:v>
                </c:pt>
                <c:pt idx="1">
                  <c:v>12.7</c:v>
                </c:pt>
                <c:pt idx="2">
                  <c:v>64.5</c:v>
                </c:pt>
                <c:pt idx="3">
                  <c:v>16</c:v>
                </c:pt>
                <c:pt idx="4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6-459D-9A45-2CB71C0BB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2-4CCA-8123-1CEDF9FE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2-4CCA-8123-1CEDF9FE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BA9-BE0F-2B37CA90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BA9-BE0F-2B37CA90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8F-46DD-9376-081FDFD3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F-46DD-9376-081FDFD3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CC25" zoomScale="85" zoomScaleNormal="85" zoomScaleSheetLayoutView="70" workbookViewId="0">
      <selection activeCell="NI32" sqref="NI32:NW47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</row>
    <row r="3" spans="1:387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</row>
    <row r="4" spans="1:387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3" t="str">
        <f>データ!H6&amp;"　"&amp;データ!I6</f>
        <v>広島県広島市　湯の山温泉館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3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3" t="s">
        <v>2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/>
      <c r="CF7" s="123" t="s">
        <v>3</v>
      </c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5"/>
      <c r="DU7" s="126" t="s">
        <v>4</v>
      </c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 t="s">
        <v>5</v>
      </c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6" t="s">
        <v>6</v>
      </c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6" t="s">
        <v>7</v>
      </c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 t="s">
        <v>8</v>
      </c>
      <c r="LP7" s="126"/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7" t="str">
        <f>データ!J7</f>
        <v>法非適用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127" t="str">
        <f>データ!K7</f>
        <v>観光施設事業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9"/>
      <c r="CF8" s="127" t="str">
        <f>データ!L7</f>
        <v>休養宿泊施設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9"/>
      <c r="DU8" s="115" t="str">
        <f>データ!M7</f>
        <v>Ｃ</v>
      </c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 t="str">
        <f>データ!N7</f>
        <v>非設置</v>
      </c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4">
        <f>データ!S7</f>
        <v>0</v>
      </c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 t="str">
        <f>データ!T7</f>
        <v>利用料金制</v>
      </c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6">
        <f>データ!U7</f>
        <v>0</v>
      </c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3"/>
      <c r="NI8" s="121" t="s">
        <v>10</v>
      </c>
      <c r="NJ8" s="12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3" t="s">
        <v>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3" t="s">
        <v>13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123" t="s">
        <v>14</v>
      </c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5"/>
      <c r="DU9" s="126" t="s">
        <v>15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6" t="s">
        <v>16</v>
      </c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6" t="s">
        <v>17</v>
      </c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6" t="s">
        <v>18</v>
      </c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3"/>
      <c r="NI9" s="130" t="s">
        <v>19</v>
      </c>
      <c r="NJ9" s="131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8" t="str">
        <f>データ!O7</f>
        <v>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08" t="str">
        <f>データ!P7</f>
        <v>該当数値なし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10"/>
      <c r="CF10" s="111">
        <f>データ!Q7</f>
        <v>327</v>
      </c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3"/>
      <c r="DU10" s="114">
        <f>データ!R7</f>
        <v>0</v>
      </c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5" t="str">
        <f>データ!V7</f>
        <v>無</v>
      </c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6">
        <f>データ!W7</f>
        <v>100</v>
      </c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5" t="str">
        <f>データ!X7</f>
        <v>無</v>
      </c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2"/>
      <c r="NI10" s="117" t="s">
        <v>21</v>
      </c>
      <c r="NJ10" s="118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9" t="s">
        <v>23</v>
      </c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7" t="s">
        <v>24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7"/>
      <c r="JO14" s="7"/>
      <c r="JP14" s="7"/>
      <c r="JQ14" s="7"/>
      <c r="JR14" s="7"/>
      <c r="JS14" s="7"/>
      <c r="JT14" s="104" t="s">
        <v>25</v>
      </c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105"/>
      <c r="NH14" s="2"/>
      <c r="NI14" s="90" t="s">
        <v>26</v>
      </c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2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20"/>
      <c r="JO15" s="20"/>
      <c r="JP15" s="20"/>
      <c r="JQ15" s="20"/>
      <c r="JR15" s="20"/>
      <c r="JS15" s="20"/>
      <c r="JT15" s="106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107"/>
      <c r="NH15" s="2"/>
      <c r="NI15" s="93" t="s">
        <v>141</v>
      </c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5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3"/>
      <c r="NJ16" s="94"/>
      <c r="NK16" s="94"/>
      <c r="NL16" s="94"/>
      <c r="NM16" s="94"/>
      <c r="NN16" s="94"/>
      <c r="NO16" s="94"/>
      <c r="NP16" s="94"/>
      <c r="NQ16" s="94"/>
      <c r="NR16" s="94"/>
      <c r="NS16" s="94"/>
      <c r="NT16" s="94"/>
      <c r="NU16" s="94"/>
      <c r="NV16" s="94"/>
      <c r="NW16" s="95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3"/>
      <c r="NJ17" s="94"/>
      <c r="NK17" s="94"/>
      <c r="NL17" s="94"/>
      <c r="NM17" s="94"/>
      <c r="NN17" s="94"/>
      <c r="NO17" s="94"/>
      <c r="NP17" s="94"/>
      <c r="NQ17" s="94"/>
      <c r="NR17" s="94"/>
      <c r="NS17" s="94"/>
      <c r="NT17" s="94"/>
      <c r="NU17" s="94"/>
      <c r="NV17" s="94"/>
      <c r="NW17" s="95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3"/>
      <c r="NJ18" s="94"/>
      <c r="NK18" s="94"/>
      <c r="NL18" s="94"/>
      <c r="NM18" s="94"/>
      <c r="NN18" s="94"/>
      <c r="NO18" s="94"/>
      <c r="NP18" s="94"/>
      <c r="NQ18" s="94"/>
      <c r="NR18" s="94"/>
      <c r="NS18" s="94"/>
      <c r="NT18" s="94"/>
      <c r="NU18" s="94"/>
      <c r="NV18" s="94"/>
      <c r="NW18" s="95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3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5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3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5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3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5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3"/>
      <c r="NJ22" s="94"/>
      <c r="NK22" s="94"/>
      <c r="NL22" s="94"/>
      <c r="NM22" s="94"/>
      <c r="NN22" s="94"/>
      <c r="NO22" s="94"/>
      <c r="NP22" s="94"/>
      <c r="NQ22" s="94"/>
      <c r="NR22" s="94"/>
      <c r="NS22" s="94"/>
      <c r="NT22" s="94"/>
      <c r="NU22" s="94"/>
      <c r="NV22" s="94"/>
      <c r="NW22" s="95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3"/>
      <c r="NJ23" s="94"/>
      <c r="NK23" s="94"/>
      <c r="NL23" s="94"/>
      <c r="NM23" s="94"/>
      <c r="NN23" s="94"/>
      <c r="NO23" s="94"/>
      <c r="NP23" s="94"/>
      <c r="NQ23" s="94"/>
      <c r="NR23" s="94"/>
      <c r="NS23" s="94"/>
      <c r="NT23" s="94"/>
      <c r="NU23" s="94"/>
      <c r="NV23" s="94"/>
      <c r="NW23" s="95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3"/>
      <c r="NJ24" s="94"/>
      <c r="NK24" s="94"/>
      <c r="NL24" s="94"/>
      <c r="NM24" s="94"/>
      <c r="NN24" s="94"/>
      <c r="NO24" s="94"/>
      <c r="NP24" s="94"/>
      <c r="NQ24" s="94"/>
      <c r="NR24" s="94"/>
      <c r="NS24" s="94"/>
      <c r="NT24" s="94"/>
      <c r="NU24" s="94"/>
      <c r="NV24" s="94"/>
      <c r="NW24" s="95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3"/>
      <c r="NJ25" s="94"/>
      <c r="NK25" s="94"/>
      <c r="NL25" s="94"/>
      <c r="NM25" s="94"/>
      <c r="NN25" s="94"/>
      <c r="NO25" s="94"/>
      <c r="NP25" s="94"/>
      <c r="NQ25" s="94"/>
      <c r="NR25" s="94"/>
      <c r="NS25" s="94"/>
      <c r="NT25" s="94"/>
      <c r="NU25" s="94"/>
      <c r="NV25" s="94"/>
      <c r="NW25" s="95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3"/>
      <c r="NJ26" s="94"/>
      <c r="NK26" s="94"/>
      <c r="NL26" s="94"/>
      <c r="NM26" s="94"/>
      <c r="NN26" s="94"/>
      <c r="NO26" s="94"/>
      <c r="NP26" s="94"/>
      <c r="NQ26" s="94"/>
      <c r="NR26" s="94"/>
      <c r="NS26" s="94"/>
      <c r="NT26" s="94"/>
      <c r="NU26" s="94"/>
      <c r="NV26" s="94"/>
      <c r="NW26" s="95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3"/>
      <c r="NJ27" s="94"/>
      <c r="NK27" s="94"/>
      <c r="NL27" s="94"/>
      <c r="NM27" s="94"/>
      <c r="NN27" s="94"/>
      <c r="NO27" s="94"/>
      <c r="NP27" s="94"/>
      <c r="NQ27" s="94"/>
      <c r="NR27" s="94"/>
      <c r="NS27" s="94"/>
      <c r="NT27" s="94"/>
      <c r="NU27" s="94"/>
      <c r="NV27" s="94"/>
      <c r="NW27" s="95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3"/>
      <c r="NJ28" s="94"/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5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3"/>
      <c r="NJ29" s="94"/>
      <c r="NK29" s="94"/>
      <c r="NL29" s="94"/>
      <c r="NM29" s="94"/>
      <c r="NN29" s="94"/>
      <c r="NO29" s="94"/>
      <c r="NP29" s="94"/>
      <c r="NQ29" s="94"/>
      <c r="NR29" s="94"/>
      <c r="NS29" s="94"/>
      <c r="NT29" s="94"/>
      <c r="NU29" s="94"/>
      <c r="NV29" s="94"/>
      <c r="NW29" s="95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 t="str">
        <f>データ!$B$11</f>
        <v>H27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 t="str">
        <f>データ!$C$11</f>
        <v>H28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 t="str">
        <f>データ!$D$11</f>
        <v>H29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 t="str">
        <f>データ!$E$11</f>
        <v>H30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 t="str">
        <f>データ!$F$11</f>
        <v>R01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 t="str">
        <f>データ!$B$11</f>
        <v>H27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 t="str">
        <f>データ!$C$11</f>
        <v>H28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 t="str">
        <f>データ!$D$11</f>
        <v>H29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 t="str">
        <f>データ!$E$11</f>
        <v>H30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 t="str">
        <f>データ!$F$11</f>
        <v>R01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 t="str">
        <f>データ!$B$11</f>
        <v>H27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 t="str">
        <f>データ!$C$11</f>
        <v>H28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 t="str">
        <f>データ!$D$11</f>
        <v>H29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 t="str">
        <f>データ!$E$11</f>
        <v>H30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 t="str">
        <f>データ!$F$11</f>
        <v>R01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6"/>
      <c r="NJ30" s="97"/>
      <c r="NK30" s="97"/>
      <c r="NL30" s="97"/>
      <c r="NM30" s="97"/>
      <c r="NN30" s="97"/>
      <c r="NO30" s="97"/>
      <c r="NP30" s="97"/>
      <c r="NQ30" s="97"/>
      <c r="NR30" s="97"/>
      <c r="NS30" s="97"/>
      <c r="NT30" s="97"/>
      <c r="NU30" s="97"/>
      <c r="NV30" s="97"/>
      <c r="NW30" s="98"/>
    </row>
    <row r="31" spans="1:387" ht="13.5" customHeight="1" x14ac:dyDescent="0.15">
      <c r="A31" s="2"/>
      <c r="B31" s="21"/>
      <c r="C31" s="4"/>
      <c r="D31" s="4"/>
      <c r="E31" s="4"/>
      <c r="F31" s="4"/>
      <c r="I31" s="85" t="s">
        <v>27</v>
      </c>
      <c r="J31" s="85"/>
      <c r="K31" s="85"/>
      <c r="L31" s="85"/>
      <c r="M31" s="85"/>
      <c r="N31" s="85"/>
      <c r="O31" s="85"/>
      <c r="P31" s="85"/>
      <c r="Q31" s="85"/>
      <c r="R31" s="83">
        <f>データ!Y7</f>
        <v>110.2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データ!Z7</f>
        <v>109.7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データ!AA7</f>
        <v>100.3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データ!AB7</f>
        <v>93.4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データ!AC7</f>
        <v>91.6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27</v>
      </c>
      <c r="CX31" s="85"/>
      <c r="CY31" s="85"/>
      <c r="CZ31" s="85"/>
      <c r="DA31" s="85"/>
      <c r="DB31" s="85"/>
      <c r="DC31" s="85"/>
      <c r="DD31" s="85"/>
      <c r="DE31" s="85"/>
      <c r="DF31" s="83">
        <f>データ!AJ7</f>
        <v>0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データ!AK7</f>
        <v>0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データ!AL7</f>
        <v>0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データ!AM7</f>
        <v>0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データ!AN7</f>
        <v>0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27</v>
      </c>
      <c r="GL31" s="85"/>
      <c r="GM31" s="85"/>
      <c r="GN31" s="85"/>
      <c r="GO31" s="85"/>
      <c r="GP31" s="85"/>
      <c r="GQ31" s="85"/>
      <c r="GR31" s="85"/>
      <c r="GS31" s="85"/>
      <c r="GT31" s="100" t="str">
        <f>データ!AU7</f>
        <v>-</v>
      </c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 t="str">
        <f>データ!AV7</f>
        <v>-</v>
      </c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 t="str">
        <f>データ!AW7</f>
        <v>-</v>
      </c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 t="str">
        <f>データ!AX7</f>
        <v>-</v>
      </c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 t="str">
        <f>データ!AY7</f>
        <v>-</v>
      </c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0" t="s">
        <v>28</v>
      </c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2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5" t="s">
        <v>29</v>
      </c>
      <c r="J32" s="85"/>
      <c r="K32" s="85"/>
      <c r="L32" s="85"/>
      <c r="M32" s="85"/>
      <c r="N32" s="85"/>
      <c r="O32" s="85"/>
      <c r="P32" s="85"/>
      <c r="Q32" s="85"/>
      <c r="R32" s="83">
        <f>データ!AD7</f>
        <v>122.4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データ!AE7</f>
        <v>157.1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データ!AF7</f>
        <v>103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データ!AG7</f>
        <v>94.7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データ!AH7</f>
        <v>92.8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29</v>
      </c>
      <c r="CX32" s="85"/>
      <c r="CY32" s="85"/>
      <c r="CZ32" s="85"/>
      <c r="DA32" s="85"/>
      <c r="DB32" s="85"/>
      <c r="DC32" s="85"/>
      <c r="DD32" s="85"/>
      <c r="DE32" s="85"/>
      <c r="DF32" s="83">
        <f>データ!AO7</f>
        <v>5.7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データ!AP7</f>
        <v>34.799999999999997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データ!AQ7</f>
        <v>28.4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データ!AR7</f>
        <v>0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データ!AS7</f>
        <v>22.5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29</v>
      </c>
      <c r="GL32" s="85"/>
      <c r="GM32" s="85"/>
      <c r="GN32" s="85"/>
      <c r="GO32" s="85"/>
      <c r="GP32" s="85"/>
      <c r="GQ32" s="85"/>
      <c r="GR32" s="85"/>
      <c r="GS32" s="85"/>
      <c r="GT32" s="100" t="str">
        <f>データ!AZ7</f>
        <v>-</v>
      </c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 t="str">
        <f>データ!BA7</f>
        <v>-</v>
      </c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 t="str">
        <f>データ!BB7</f>
        <v>-</v>
      </c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 t="str">
        <f>データ!BC7</f>
        <v>-</v>
      </c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 t="str">
        <f>データ!BD7</f>
        <v>-</v>
      </c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3" t="s">
        <v>142</v>
      </c>
      <c r="NJ32" s="94"/>
      <c r="NK32" s="94"/>
      <c r="NL32" s="94"/>
      <c r="NM32" s="94"/>
      <c r="NN32" s="94"/>
      <c r="NO32" s="94"/>
      <c r="NP32" s="94"/>
      <c r="NQ32" s="94"/>
      <c r="NR32" s="94"/>
      <c r="NS32" s="94"/>
      <c r="NT32" s="94"/>
      <c r="NU32" s="94"/>
      <c r="NV32" s="94"/>
      <c r="NW32" s="95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3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5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3"/>
      <c r="NJ34" s="94"/>
      <c r="NK34" s="94"/>
      <c r="NL34" s="94"/>
      <c r="NM34" s="94"/>
      <c r="NN34" s="94"/>
      <c r="NO34" s="94"/>
      <c r="NP34" s="94"/>
      <c r="NQ34" s="94"/>
      <c r="NR34" s="94"/>
      <c r="NS34" s="94"/>
      <c r="NT34" s="94"/>
      <c r="NU34" s="94"/>
      <c r="NV34" s="94"/>
      <c r="NW34" s="95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3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5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3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5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3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5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3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5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3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5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3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5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3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5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3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5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3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5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3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5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3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5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3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5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6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8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0" t="s">
        <v>30</v>
      </c>
      <c r="NJ48" s="91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2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3" t="s">
        <v>139</v>
      </c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5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3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5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3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5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 t="str">
        <f>データ!$B$11</f>
        <v>H27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 t="str">
        <f>データ!$C$11</f>
        <v>H28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 t="str">
        <f>データ!$D$11</f>
        <v>H29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 t="str">
        <f>データ!$E$11</f>
        <v>H30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 t="str">
        <f>データ!$F$11</f>
        <v>R01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 t="str">
        <f>データ!$B$11</f>
        <v>H27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 t="str">
        <f>データ!$C$11</f>
        <v>H28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 t="str">
        <f>データ!$D$11</f>
        <v>H29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 t="str">
        <f>データ!$E$11</f>
        <v>H30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 t="str">
        <f>データ!$F$11</f>
        <v>R01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 t="str">
        <f>データ!$B$11</f>
        <v>H27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 t="str">
        <f>データ!$C$11</f>
        <v>H28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 t="str">
        <f>データ!$D$11</f>
        <v>H29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 t="str">
        <f>データ!$E$11</f>
        <v>H30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 t="str">
        <f>データ!$F$11</f>
        <v>R01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 t="str">
        <f>データ!$B$11</f>
        <v>H27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 t="str">
        <f>データ!$C$11</f>
        <v>H28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 t="str">
        <f>データ!$D$11</f>
        <v>H29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 t="str">
        <f>データ!$E$11</f>
        <v>H30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 t="str">
        <f>データ!$F$11</f>
        <v>R01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3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5"/>
    </row>
    <row r="53" spans="1:387" ht="13.5" customHeight="1" x14ac:dyDescent="0.15">
      <c r="A53" s="2"/>
      <c r="B53" s="21"/>
      <c r="C53" s="4"/>
      <c r="D53" s="4"/>
      <c r="E53" s="4"/>
      <c r="F53" s="4"/>
      <c r="I53" s="85" t="s">
        <v>27</v>
      </c>
      <c r="J53" s="85"/>
      <c r="K53" s="85"/>
      <c r="L53" s="85"/>
      <c r="M53" s="85"/>
      <c r="N53" s="85"/>
      <c r="O53" s="85"/>
      <c r="P53" s="85"/>
      <c r="Q53" s="85"/>
      <c r="R53" s="83" t="str">
        <f>データ!BF7</f>
        <v>-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 t="str">
        <f>データ!BG7</f>
        <v>-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 t="str">
        <f>データ!BH7</f>
        <v>-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 t="str">
        <f>データ!BI7</f>
        <v>-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 t="str">
        <f>データ!BJ7</f>
        <v>-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27</v>
      </c>
      <c r="CX53" s="85"/>
      <c r="CY53" s="85"/>
      <c r="CZ53" s="85"/>
      <c r="DA53" s="85"/>
      <c r="DB53" s="85"/>
      <c r="DC53" s="85"/>
      <c r="DD53" s="85"/>
      <c r="DE53" s="85"/>
      <c r="DF53" s="83">
        <f>データ!BQ7</f>
        <v>0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データ!BR7</f>
        <v>0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データ!BS7</f>
        <v>0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データ!BT7</f>
        <v>0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データ!BU7</f>
        <v>0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27</v>
      </c>
      <c r="GL53" s="85"/>
      <c r="GM53" s="85"/>
      <c r="GN53" s="85"/>
      <c r="GO53" s="85"/>
      <c r="GP53" s="85"/>
      <c r="GQ53" s="85"/>
      <c r="GR53" s="85"/>
      <c r="GS53" s="85"/>
      <c r="GT53" s="83">
        <f>データ!CB7</f>
        <v>-0.7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データ!CC7</f>
        <v>0.7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データ!CD7</f>
        <v>-9.6999999999999993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データ!CE7</f>
        <v>-18.7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データ!CF7</f>
        <v>-9.1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27</v>
      </c>
      <c r="JZ53" s="85"/>
      <c r="KA53" s="85"/>
      <c r="KB53" s="85"/>
      <c r="KC53" s="85"/>
      <c r="KD53" s="85"/>
      <c r="KE53" s="85"/>
      <c r="KF53" s="85"/>
      <c r="KG53" s="85"/>
      <c r="KH53" s="100">
        <f>データ!CM7</f>
        <v>1299</v>
      </c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>
        <f>データ!CN7</f>
        <v>1151</v>
      </c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>
        <f>データ!CO7</f>
        <v>32</v>
      </c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>
        <f>データ!CP7</f>
        <v>-871</v>
      </c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>
        <f>データ!CQ7</f>
        <v>-1391</v>
      </c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4"/>
      <c r="NA53" s="4"/>
      <c r="NB53" s="4"/>
      <c r="NC53" s="4"/>
      <c r="ND53" s="4"/>
      <c r="NE53" s="4"/>
      <c r="NF53" s="4"/>
      <c r="NG53" s="22"/>
      <c r="NH53" s="2"/>
      <c r="NI53" s="93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5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5" t="s">
        <v>29</v>
      </c>
      <c r="J54" s="85"/>
      <c r="K54" s="85"/>
      <c r="L54" s="85"/>
      <c r="M54" s="85"/>
      <c r="N54" s="85"/>
      <c r="O54" s="85"/>
      <c r="P54" s="85"/>
      <c r="Q54" s="85"/>
      <c r="R54" s="83" t="str">
        <f>データ!BK7</f>
        <v>-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 t="str">
        <f>データ!BL7</f>
        <v>-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 t="str">
        <f>データ!BM7</f>
        <v>-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 t="str">
        <f>データ!BN7</f>
        <v>-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 t="str">
        <f>データ!BO7</f>
        <v>-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29</v>
      </c>
      <c r="CX54" s="85"/>
      <c r="CY54" s="85"/>
      <c r="CZ54" s="85"/>
      <c r="DA54" s="85"/>
      <c r="DB54" s="85"/>
      <c r="DC54" s="85"/>
      <c r="DD54" s="85"/>
      <c r="DE54" s="85"/>
      <c r="DF54" s="83">
        <f>データ!BV7</f>
        <v>12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データ!BW7</f>
        <v>12.7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データ!BX7</f>
        <v>64.5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データ!BY7</f>
        <v>16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データ!BZ7</f>
        <v>38.9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29</v>
      </c>
      <c r="GL54" s="85"/>
      <c r="GM54" s="85"/>
      <c r="GN54" s="85"/>
      <c r="GO54" s="85"/>
      <c r="GP54" s="85"/>
      <c r="GQ54" s="85"/>
      <c r="GR54" s="85"/>
      <c r="GS54" s="85"/>
      <c r="GT54" s="83">
        <f>データ!CG7</f>
        <v>2.4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データ!CH7</f>
        <v>4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データ!CI7</f>
        <v>-91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データ!CJ7</f>
        <v>92.9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データ!CK7</f>
        <v>-17.3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29</v>
      </c>
      <c r="JZ54" s="85"/>
      <c r="KA54" s="85"/>
      <c r="KB54" s="85"/>
      <c r="KC54" s="85"/>
      <c r="KD54" s="85"/>
      <c r="KE54" s="85"/>
      <c r="KF54" s="85"/>
      <c r="KG54" s="85"/>
      <c r="KH54" s="101">
        <f>データ!CR7</f>
        <v>126</v>
      </c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2"/>
      <c r="KU54" s="103"/>
      <c r="KV54" s="101">
        <f>データ!CS7</f>
        <v>-4620</v>
      </c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データ!CT7</f>
        <v>-16835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3"/>
      <c r="LX54" s="101">
        <f>データ!CU7</f>
        <v>-1007</v>
      </c>
      <c r="LY54" s="102"/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3"/>
      <c r="ML54" s="101">
        <f>データ!CV7</f>
        <v>-16609</v>
      </c>
      <c r="MM54" s="102"/>
      <c r="MN54" s="102"/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3"/>
      <c r="MZ54" s="4"/>
      <c r="NA54" s="4"/>
      <c r="NB54" s="4"/>
      <c r="NC54" s="4"/>
      <c r="ND54" s="4"/>
      <c r="NE54" s="4"/>
      <c r="NF54" s="4"/>
      <c r="NG54" s="22"/>
      <c r="NH54" s="2"/>
      <c r="NI54" s="93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5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3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5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3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5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3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5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3"/>
      <c r="NJ58" s="94"/>
      <c r="NK58" s="94"/>
      <c r="NL58" s="94"/>
      <c r="NM58" s="94"/>
      <c r="NN58" s="94"/>
      <c r="NO58" s="94"/>
      <c r="NP58" s="94"/>
      <c r="NQ58" s="94"/>
      <c r="NR58" s="94"/>
      <c r="NS58" s="94"/>
      <c r="NT58" s="94"/>
      <c r="NU58" s="94"/>
      <c r="NV58" s="94"/>
      <c r="NW58" s="95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3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5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7" t="s">
        <v>31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20"/>
      <c r="NC60" s="20"/>
      <c r="ND60" s="20"/>
      <c r="NE60" s="20"/>
      <c r="NF60" s="20"/>
      <c r="NG60" s="32"/>
      <c r="NH60" s="2"/>
      <c r="NI60" s="93"/>
      <c r="NJ60" s="94"/>
      <c r="NK60" s="94"/>
      <c r="NL60" s="94"/>
      <c r="NM60" s="94"/>
      <c r="NN60" s="94"/>
      <c r="NO60" s="94"/>
      <c r="NP60" s="94"/>
      <c r="NQ60" s="94"/>
      <c r="NR60" s="94"/>
      <c r="NS60" s="94"/>
      <c r="NT60" s="94"/>
      <c r="NU60" s="94"/>
      <c r="NV60" s="94"/>
      <c r="NW60" s="95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88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88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88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88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88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88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  <c r="MC61" s="88"/>
      <c r="MD61" s="88"/>
      <c r="ME61" s="88"/>
      <c r="MF61" s="88"/>
      <c r="MG61" s="88"/>
      <c r="MH61" s="88"/>
      <c r="MI61" s="88"/>
      <c r="MJ61" s="88"/>
      <c r="MK61" s="88"/>
      <c r="ML61" s="88"/>
      <c r="MM61" s="88"/>
      <c r="MN61" s="88"/>
      <c r="MO61" s="88"/>
      <c r="MP61" s="88"/>
      <c r="MQ61" s="88"/>
      <c r="MR61" s="88"/>
      <c r="MS61" s="88"/>
      <c r="MT61" s="88"/>
      <c r="MU61" s="88"/>
      <c r="MV61" s="88"/>
      <c r="MW61" s="88"/>
      <c r="MX61" s="88"/>
      <c r="MY61" s="88"/>
      <c r="MZ61" s="88"/>
      <c r="NA61" s="88"/>
      <c r="NB61" s="20"/>
      <c r="NC61" s="20"/>
      <c r="ND61" s="20"/>
      <c r="NE61" s="20"/>
      <c r="NF61" s="20"/>
      <c r="NG61" s="32"/>
      <c r="NH61" s="2"/>
      <c r="NI61" s="93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5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3"/>
      <c r="NJ62" s="94"/>
      <c r="NK62" s="94"/>
      <c r="NL62" s="94"/>
      <c r="NM62" s="94"/>
      <c r="NN62" s="94"/>
      <c r="NO62" s="94"/>
      <c r="NP62" s="94"/>
      <c r="NQ62" s="94"/>
      <c r="NR62" s="94"/>
      <c r="NS62" s="94"/>
      <c r="NT62" s="94"/>
      <c r="NU62" s="94"/>
      <c r="NV62" s="94"/>
      <c r="NW62" s="95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89" t="s">
        <v>32</v>
      </c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3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5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6"/>
      <c r="NJ64" s="97"/>
      <c r="NK64" s="97"/>
      <c r="NL64" s="97"/>
      <c r="NM64" s="97"/>
      <c r="NN64" s="97"/>
      <c r="NO64" s="97"/>
      <c r="NP64" s="97"/>
      <c r="NQ64" s="97"/>
      <c r="NR64" s="97"/>
      <c r="NS64" s="97"/>
      <c r="NT64" s="97"/>
      <c r="NU64" s="97"/>
      <c r="NV64" s="97"/>
      <c r="NW64" s="98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0" t="s">
        <v>33</v>
      </c>
      <c r="NJ65" s="91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2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3" t="s">
        <v>140</v>
      </c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5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9">
        <f>データ!DI6</f>
        <v>10029</v>
      </c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3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5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3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5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3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5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3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5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3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5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89" t="s">
        <v>34</v>
      </c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3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5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3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5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3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5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3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5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 t="str">
        <f>データ!$B$11</f>
        <v>H27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 t="str">
        <f>データ!$C$11</f>
        <v>H28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 t="str">
        <f>データ!$D$11</f>
        <v>H29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 t="str">
        <f>データ!$E$11</f>
        <v>H30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 t="str">
        <f>データ!$F$11</f>
        <v>R01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9">
        <f>データ!DJ6</f>
        <v>8117</v>
      </c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 t="str">
        <f>データ!$B$11</f>
        <v>H27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 t="str">
        <f>データ!$C$11</f>
        <v>H28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 t="str">
        <f>データ!$D$11</f>
        <v>H29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 t="str">
        <f>データ!$E$11</f>
        <v>H30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 t="str">
        <f>データ!$F$11</f>
        <v>R01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 t="str">
        <f>データ!$B$11</f>
        <v>H27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 t="str">
        <f>データ!$C$11</f>
        <v>H28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 t="str">
        <f>データ!$D$11</f>
        <v>H29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 t="str">
        <f>データ!$E$11</f>
        <v>H30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 t="str">
        <f>データ!$F$11</f>
        <v>R01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3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5"/>
    </row>
    <row r="77" spans="1:387" ht="13.5" customHeight="1" x14ac:dyDescent="0.15">
      <c r="A77" s="2"/>
      <c r="B77" s="21"/>
      <c r="C77" s="4"/>
      <c r="D77" s="4"/>
      <c r="E77" s="4"/>
      <c r="F77" s="4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4" t="str">
        <f>データ!CX7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データ!CY7</f>
        <v xml:space="preserve">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データ!CZ7</f>
        <v xml:space="preserve">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データ!DA7</f>
        <v xml:space="preserve">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データ!DB7</f>
        <v xml:space="preserve">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27</v>
      </c>
      <c r="GL77" s="85"/>
      <c r="GM77" s="85"/>
      <c r="GN77" s="85"/>
      <c r="GO77" s="85"/>
      <c r="GP77" s="85"/>
      <c r="GQ77" s="85"/>
      <c r="GR77" s="85"/>
      <c r="GS77" s="85"/>
      <c r="GT77" s="84" t="str">
        <f>データ!DK7</f>
        <v xml:space="preserve">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データ!DL7</f>
        <v xml:space="preserve">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データ!DM7</f>
        <v xml:space="preserve">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データ!DN7</f>
        <v xml:space="preserve">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データ!DO7</f>
        <v xml:space="preserve">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27</v>
      </c>
      <c r="JZ77" s="85"/>
      <c r="KA77" s="85"/>
      <c r="KB77" s="85"/>
      <c r="KC77" s="85"/>
      <c r="KD77" s="85"/>
      <c r="KE77" s="85"/>
      <c r="KF77" s="85"/>
      <c r="KG77" s="85"/>
      <c r="KH77" s="83">
        <f>データ!DV7</f>
        <v>0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データ!DW7</f>
        <v>0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データ!DX7</f>
        <v>0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データ!DY7</f>
        <v>0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データ!DZ7</f>
        <v>0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3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5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4" t="str">
        <f>データ!DC7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データ!DD7</f>
        <v xml:space="preserve">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データ!DE7</f>
        <v xml:space="preserve">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データ!DF7</f>
        <v xml:space="preserve">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データ!DG7</f>
        <v xml:space="preserve">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29</v>
      </c>
      <c r="GL78" s="85"/>
      <c r="GM78" s="85"/>
      <c r="GN78" s="85"/>
      <c r="GO78" s="85"/>
      <c r="GP78" s="85"/>
      <c r="GQ78" s="85"/>
      <c r="GR78" s="85"/>
      <c r="GS78" s="85"/>
      <c r="GT78" s="84" t="str">
        <f>データ!DP7</f>
        <v xml:space="preserve">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データ!DQ7</f>
        <v xml:space="preserve">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データ!DR7</f>
        <v xml:space="preserve">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データ!DS7</f>
        <v xml:space="preserve">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データ!DT7</f>
        <v xml:space="preserve">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29</v>
      </c>
      <c r="JZ78" s="85"/>
      <c r="KA78" s="85"/>
      <c r="KB78" s="85"/>
      <c r="KC78" s="85"/>
      <c r="KD78" s="85"/>
      <c r="KE78" s="85"/>
      <c r="KF78" s="85"/>
      <c r="KG78" s="85"/>
      <c r="KH78" s="83">
        <f>データ!EA7</f>
        <v>0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データ!EB7</f>
        <v>0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データ!EC7</f>
        <v>0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データ!ED7</f>
        <v>0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データ!EE7</f>
        <v>0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3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5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3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5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3"/>
      <c r="NJ80" s="94"/>
      <c r="NK80" s="94"/>
      <c r="NL80" s="94"/>
      <c r="NM80" s="94"/>
      <c r="NN80" s="94"/>
      <c r="NO80" s="94"/>
      <c r="NP80" s="94"/>
      <c r="NQ80" s="94"/>
      <c r="NR80" s="94"/>
      <c r="NS80" s="94"/>
      <c r="NT80" s="94"/>
      <c r="NU80" s="94"/>
      <c r="NV80" s="94"/>
      <c r="NW80" s="95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3"/>
      <c r="NJ81" s="94"/>
      <c r="NK81" s="94"/>
      <c r="NL81" s="94"/>
      <c r="NM81" s="94"/>
      <c r="NN81" s="94"/>
      <c r="NO81" s="94"/>
      <c r="NP81" s="94"/>
      <c r="NQ81" s="94"/>
      <c r="NR81" s="94"/>
      <c r="NS81" s="94"/>
      <c r="NT81" s="94"/>
      <c r="NU81" s="94"/>
      <c r="NV81" s="94"/>
      <c r="NW81" s="95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6"/>
      <c r="NJ82" s="97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8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【104.1】</v>
      </c>
      <c r="C88" s="39" t="str">
        <f>データ!AT6</f>
        <v>【27.8】</v>
      </c>
      <c r="D88" s="39" t="str">
        <f>データ!BE6</f>
        <v>【9,038】</v>
      </c>
      <c r="E88" s="39" t="str">
        <f>データ!BP6</f>
        <v>【19.7】</v>
      </c>
      <c r="F88" s="39" t="str">
        <f>データ!CA6</f>
        <v>【37.3】</v>
      </c>
      <c r="G88" s="39" t="str">
        <f>データ!CL6</f>
        <v>【△11.7】</v>
      </c>
      <c r="H88" s="39" t="str">
        <f>データ!CW6</f>
        <v>【△10,941】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【27.4】</v>
      </c>
      <c r="N88" s="39" t="str">
        <f>データ!EF6</f>
        <v>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topLeftCell="AQ3" workbookViewId="0">
      <selection activeCell="AZ6" sqref="AZ6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41" t="s">
        <v>59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62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63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6" t="s">
        <v>64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4" t="s">
        <v>65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66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6" t="s">
        <v>67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4" t="s">
        <v>68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 t="s">
        <v>69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70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6" t="s">
        <v>71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39" t="s">
        <v>72</v>
      </c>
      <c r="DJ4" s="139" t="s">
        <v>73</v>
      </c>
      <c r="DK4" s="134" t="s">
        <v>74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75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76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77</v>
      </c>
      <c r="B5" s="55"/>
      <c r="C5" s="55"/>
      <c r="D5" s="55"/>
      <c r="E5" s="55"/>
      <c r="F5" s="55"/>
      <c r="G5" s="55"/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4</v>
      </c>
      <c r="N5" s="56" t="s">
        <v>5</v>
      </c>
      <c r="O5" s="56" t="s">
        <v>83</v>
      </c>
      <c r="P5" s="56" t="s">
        <v>84</v>
      </c>
      <c r="Q5" s="56" t="s">
        <v>85</v>
      </c>
      <c r="R5" s="56" t="s">
        <v>86</v>
      </c>
      <c r="S5" s="56" t="s">
        <v>87</v>
      </c>
      <c r="T5" s="56" t="s">
        <v>7</v>
      </c>
      <c r="U5" s="56" t="s">
        <v>88</v>
      </c>
      <c r="V5" s="56" t="s">
        <v>89</v>
      </c>
      <c r="W5" s="56" t="s">
        <v>90</v>
      </c>
      <c r="X5" s="56" t="s">
        <v>18</v>
      </c>
      <c r="Y5" s="56" t="s">
        <v>91</v>
      </c>
      <c r="Z5" s="56" t="s">
        <v>92</v>
      </c>
      <c r="AA5" s="56" t="s">
        <v>93</v>
      </c>
      <c r="AB5" s="56" t="s">
        <v>94</v>
      </c>
      <c r="AC5" s="56" t="s">
        <v>95</v>
      </c>
      <c r="AD5" s="56" t="s">
        <v>96</v>
      </c>
      <c r="AE5" s="56" t="s">
        <v>97</v>
      </c>
      <c r="AF5" s="56" t="s">
        <v>98</v>
      </c>
      <c r="AG5" s="56" t="s">
        <v>99</v>
      </c>
      <c r="AH5" s="56" t="s">
        <v>100</v>
      </c>
      <c r="AI5" s="56" t="s">
        <v>101</v>
      </c>
      <c r="AJ5" s="56" t="s">
        <v>91</v>
      </c>
      <c r="AK5" s="56" t="s">
        <v>92</v>
      </c>
      <c r="AL5" s="56" t="s">
        <v>93</v>
      </c>
      <c r="AM5" s="56" t="s">
        <v>94</v>
      </c>
      <c r="AN5" s="56" t="s">
        <v>95</v>
      </c>
      <c r="AO5" s="56" t="s">
        <v>96</v>
      </c>
      <c r="AP5" s="56" t="s">
        <v>97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102</v>
      </c>
      <c r="AV5" s="56" t="s">
        <v>103</v>
      </c>
      <c r="AW5" s="56" t="s">
        <v>104</v>
      </c>
      <c r="AX5" s="56" t="s">
        <v>94</v>
      </c>
      <c r="AY5" s="56" t="s">
        <v>105</v>
      </c>
      <c r="AZ5" s="56" t="s">
        <v>96</v>
      </c>
      <c r="BA5" s="56" t="s">
        <v>97</v>
      </c>
      <c r="BB5" s="56" t="s">
        <v>98</v>
      </c>
      <c r="BC5" s="56" t="s">
        <v>99</v>
      </c>
      <c r="BD5" s="56" t="s">
        <v>100</v>
      </c>
      <c r="BE5" s="56" t="s">
        <v>101</v>
      </c>
      <c r="BF5" s="56" t="s">
        <v>102</v>
      </c>
      <c r="BG5" s="56" t="s">
        <v>103</v>
      </c>
      <c r="BH5" s="56" t="s">
        <v>93</v>
      </c>
      <c r="BI5" s="56" t="s">
        <v>94</v>
      </c>
      <c r="BJ5" s="56" t="s">
        <v>106</v>
      </c>
      <c r="BK5" s="56" t="s">
        <v>96</v>
      </c>
      <c r="BL5" s="56" t="s">
        <v>97</v>
      </c>
      <c r="BM5" s="56" t="s">
        <v>98</v>
      </c>
      <c r="BN5" s="56" t="s">
        <v>99</v>
      </c>
      <c r="BO5" s="56" t="s">
        <v>100</v>
      </c>
      <c r="BP5" s="56" t="s">
        <v>101</v>
      </c>
      <c r="BQ5" s="56" t="s">
        <v>91</v>
      </c>
      <c r="BR5" s="56" t="s">
        <v>92</v>
      </c>
      <c r="BS5" s="56" t="s">
        <v>93</v>
      </c>
      <c r="BT5" s="56" t="s">
        <v>94</v>
      </c>
      <c r="BU5" s="56" t="s">
        <v>106</v>
      </c>
      <c r="BV5" s="56" t="s">
        <v>96</v>
      </c>
      <c r="BW5" s="56" t="s">
        <v>97</v>
      </c>
      <c r="BX5" s="56" t="s">
        <v>98</v>
      </c>
      <c r="BY5" s="56" t="s">
        <v>99</v>
      </c>
      <c r="BZ5" s="56" t="s">
        <v>100</v>
      </c>
      <c r="CA5" s="56" t="s">
        <v>101</v>
      </c>
      <c r="CB5" s="56" t="s">
        <v>91</v>
      </c>
      <c r="CC5" s="56" t="s">
        <v>92</v>
      </c>
      <c r="CD5" s="56" t="s">
        <v>93</v>
      </c>
      <c r="CE5" s="56" t="s">
        <v>94</v>
      </c>
      <c r="CF5" s="56" t="s">
        <v>95</v>
      </c>
      <c r="CG5" s="56" t="s">
        <v>96</v>
      </c>
      <c r="CH5" s="56" t="s">
        <v>97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91</v>
      </c>
      <c r="CN5" s="56" t="s">
        <v>92</v>
      </c>
      <c r="CO5" s="56" t="s">
        <v>93</v>
      </c>
      <c r="CP5" s="56" t="s">
        <v>94</v>
      </c>
      <c r="CQ5" s="56" t="s">
        <v>95</v>
      </c>
      <c r="CR5" s="56" t="s">
        <v>96</v>
      </c>
      <c r="CS5" s="56" t="s">
        <v>97</v>
      </c>
      <c r="CT5" s="56" t="s">
        <v>98</v>
      </c>
      <c r="CU5" s="56" t="s">
        <v>99</v>
      </c>
      <c r="CV5" s="56" t="s">
        <v>100</v>
      </c>
      <c r="CW5" s="56" t="s">
        <v>101</v>
      </c>
      <c r="CX5" s="56" t="s">
        <v>91</v>
      </c>
      <c r="CY5" s="56" t="s">
        <v>92</v>
      </c>
      <c r="CZ5" s="56" t="s">
        <v>93</v>
      </c>
      <c r="DA5" s="56" t="s">
        <v>94</v>
      </c>
      <c r="DB5" s="56" t="s">
        <v>95</v>
      </c>
      <c r="DC5" s="56" t="s">
        <v>96</v>
      </c>
      <c r="DD5" s="56" t="s">
        <v>97</v>
      </c>
      <c r="DE5" s="56" t="s">
        <v>98</v>
      </c>
      <c r="DF5" s="56" t="s">
        <v>99</v>
      </c>
      <c r="DG5" s="56" t="s">
        <v>100</v>
      </c>
      <c r="DH5" s="56" t="s">
        <v>101</v>
      </c>
      <c r="DI5" s="140"/>
      <c r="DJ5" s="140"/>
      <c r="DK5" s="56" t="s">
        <v>91</v>
      </c>
      <c r="DL5" s="56" t="s">
        <v>103</v>
      </c>
      <c r="DM5" s="56" t="s">
        <v>107</v>
      </c>
      <c r="DN5" s="56" t="s">
        <v>94</v>
      </c>
      <c r="DO5" s="56" t="s">
        <v>95</v>
      </c>
      <c r="DP5" s="56" t="s">
        <v>96</v>
      </c>
      <c r="DQ5" s="56" t="s">
        <v>97</v>
      </c>
      <c r="DR5" s="56" t="s">
        <v>98</v>
      </c>
      <c r="DS5" s="56" t="s">
        <v>99</v>
      </c>
      <c r="DT5" s="56" t="s">
        <v>100</v>
      </c>
      <c r="DU5" s="56" t="s">
        <v>35</v>
      </c>
      <c r="DV5" s="56" t="s">
        <v>108</v>
      </c>
      <c r="DW5" s="56" t="s">
        <v>92</v>
      </c>
      <c r="DX5" s="56" t="s">
        <v>93</v>
      </c>
      <c r="DY5" s="56" t="s">
        <v>94</v>
      </c>
      <c r="DZ5" s="56" t="s">
        <v>95</v>
      </c>
      <c r="EA5" s="56" t="s">
        <v>96</v>
      </c>
      <c r="EB5" s="56" t="s">
        <v>97</v>
      </c>
      <c r="EC5" s="56" t="s">
        <v>98</v>
      </c>
      <c r="ED5" s="56" t="s">
        <v>99</v>
      </c>
      <c r="EE5" s="56" t="s">
        <v>100</v>
      </c>
      <c r="EF5" s="56" t="s">
        <v>101</v>
      </c>
      <c r="EG5" s="56" t="s">
        <v>109</v>
      </c>
      <c r="EH5" s="56" t="s">
        <v>110</v>
      </c>
      <c r="EI5" s="56" t="s">
        <v>111</v>
      </c>
      <c r="EJ5" s="56" t="s">
        <v>112</v>
      </c>
      <c r="EK5" s="56" t="s">
        <v>113</v>
      </c>
      <c r="EL5" s="56" t="s">
        <v>114</v>
      </c>
      <c r="EM5" s="56" t="s">
        <v>115</v>
      </c>
      <c r="EN5" s="56" t="s">
        <v>116</v>
      </c>
      <c r="EO5" s="56" t="s">
        <v>117</v>
      </c>
      <c r="EP5" s="56" t="s">
        <v>118</v>
      </c>
    </row>
    <row r="6" spans="1:146" s="66" customFormat="1" x14ac:dyDescent="0.15">
      <c r="A6" s="42" t="s">
        <v>119</v>
      </c>
      <c r="B6" s="57">
        <f>B8</f>
        <v>2019</v>
      </c>
      <c r="C6" s="57">
        <f t="shared" ref="C6:X6" si="2">C8</f>
        <v>341002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3</v>
      </c>
      <c r="H6" s="57" t="str">
        <f>SUBSTITUTE(H8,"　","")</f>
        <v>広島県広島市</v>
      </c>
      <c r="I6" s="57" t="str">
        <f t="shared" si="2"/>
        <v>湯の山温泉館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Ｃ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327</v>
      </c>
      <c r="R6" s="60">
        <f t="shared" si="2"/>
        <v>0</v>
      </c>
      <c r="S6" s="61">
        <f t="shared" si="2"/>
        <v>0</v>
      </c>
      <c r="T6" s="62" t="str">
        <f t="shared" si="2"/>
        <v>利用料金制</v>
      </c>
      <c r="U6" s="58">
        <f t="shared" si="2"/>
        <v>0</v>
      </c>
      <c r="V6" s="62" t="str">
        <f t="shared" si="2"/>
        <v>無</v>
      </c>
      <c r="W6" s="63">
        <f t="shared" si="2"/>
        <v>100</v>
      </c>
      <c r="X6" s="62" t="str">
        <f t="shared" si="2"/>
        <v>無</v>
      </c>
      <c r="Y6" s="64">
        <f>IF(Y8="-",NA(),Y8)</f>
        <v>110.2</v>
      </c>
      <c r="Z6" s="64">
        <f t="shared" ref="Z6:AH6" si="3">IF(Z8="-",NA(),Z8)</f>
        <v>109.7</v>
      </c>
      <c r="AA6" s="64">
        <f t="shared" si="3"/>
        <v>100.3</v>
      </c>
      <c r="AB6" s="64">
        <f t="shared" si="3"/>
        <v>93.4</v>
      </c>
      <c r="AC6" s="64">
        <f t="shared" si="3"/>
        <v>91.6</v>
      </c>
      <c r="AD6" s="64">
        <f t="shared" si="3"/>
        <v>122.4</v>
      </c>
      <c r="AE6" s="64">
        <f t="shared" si="3"/>
        <v>157.1</v>
      </c>
      <c r="AF6" s="64">
        <f t="shared" si="3"/>
        <v>103</v>
      </c>
      <c r="AG6" s="64">
        <f t="shared" si="3"/>
        <v>94.7</v>
      </c>
      <c r="AH6" s="64">
        <f t="shared" si="3"/>
        <v>92.8</v>
      </c>
      <c r="AI6" s="64" t="str">
        <f>IF(AI8="-","【-】","【"&amp;SUBSTITUTE(TEXT(AI8,"#,##0.0"),"-","△")&amp;"】")</f>
        <v>【104.1】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5.7</v>
      </c>
      <c r="AP6" s="64">
        <f t="shared" si="4"/>
        <v>34.799999999999997</v>
      </c>
      <c r="AQ6" s="64">
        <f t="shared" si="4"/>
        <v>28.4</v>
      </c>
      <c r="AR6" s="64">
        <f t="shared" si="4"/>
        <v>0</v>
      </c>
      <c r="AS6" s="64">
        <f t="shared" si="4"/>
        <v>22.5</v>
      </c>
      <c r="AT6" s="64" t="str">
        <f>IF(AT8="-","【-】","【"&amp;SUBSTITUTE(TEXT(AT8,"#,##0.0"),"-","△")&amp;"】")</f>
        <v>【27.8】</v>
      </c>
      <c r="AU6" s="59" t="e">
        <f>IF(AU8="-",NA(),AU8)</f>
        <v>#N/A</v>
      </c>
      <c r="AV6" s="59" t="e">
        <f t="shared" ref="AV6:BD6" si="5">IF(AV8="-",NA(),AV8)</f>
        <v>#N/A</v>
      </c>
      <c r="AW6" s="59" t="e">
        <f t="shared" si="5"/>
        <v>#N/A</v>
      </c>
      <c r="AX6" s="59" t="e">
        <f t="shared" si="5"/>
        <v>#N/A</v>
      </c>
      <c r="AY6" s="59" t="e">
        <f t="shared" si="5"/>
        <v>#N/A</v>
      </c>
      <c r="AZ6" s="59" t="e">
        <f t="shared" si="5"/>
        <v>#N/A</v>
      </c>
      <c r="BA6" s="59" t="e">
        <f t="shared" si="5"/>
        <v>#N/A</v>
      </c>
      <c r="BB6" s="59" t="e">
        <f t="shared" si="5"/>
        <v>#N/A</v>
      </c>
      <c r="BC6" s="59" t="e">
        <f t="shared" si="5"/>
        <v>#N/A</v>
      </c>
      <c r="BD6" s="59" t="e">
        <f t="shared" si="5"/>
        <v>#N/A</v>
      </c>
      <c r="BE6" s="59" t="str">
        <f>IF(BE8="-","【-】","【"&amp;SUBSTITUTE(TEXT(BE8,"#,##0"),"-","△")&amp;"】")</f>
        <v>【9,038】</v>
      </c>
      <c r="BF6" s="64" t="e">
        <f>IF(BF8="-",NA(),BF8)</f>
        <v>#N/A</v>
      </c>
      <c r="BG6" s="64" t="e">
        <f t="shared" ref="BG6:BO6" si="6">IF(BG8="-",NA(),BG8)</f>
        <v>#N/A</v>
      </c>
      <c r="BH6" s="64" t="e">
        <f t="shared" si="6"/>
        <v>#N/A</v>
      </c>
      <c r="BI6" s="64" t="e">
        <f t="shared" si="6"/>
        <v>#N/A</v>
      </c>
      <c r="BJ6" s="64" t="e">
        <f t="shared" si="6"/>
        <v>#N/A</v>
      </c>
      <c r="BK6" s="64" t="e">
        <f t="shared" si="6"/>
        <v>#N/A</v>
      </c>
      <c r="BL6" s="64" t="e">
        <f t="shared" si="6"/>
        <v>#N/A</v>
      </c>
      <c r="BM6" s="64" t="e">
        <f t="shared" si="6"/>
        <v>#N/A</v>
      </c>
      <c r="BN6" s="64" t="e">
        <f t="shared" si="6"/>
        <v>#N/A</v>
      </c>
      <c r="BO6" s="64" t="e">
        <f t="shared" si="6"/>
        <v>#N/A</v>
      </c>
      <c r="BP6" s="64" t="str">
        <f>IF(BP8="-","【-】","【"&amp;SUBSTITUTE(TEXT(BP8,"#,##0.0"),"-","△")&amp;"】")</f>
        <v>【19.7】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12</v>
      </c>
      <c r="BW6" s="64">
        <f t="shared" si="7"/>
        <v>12.7</v>
      </c>
      <c r="BX6" s="64">
        <f t="shared" si="7"/>
        <v>64.5</v>
      </c>
      <c r="BY6" s="64">
        <f t="shared" si="7"/>
        <v>16</v>
      </c>
      <c r="BZ6" s="64">
        <f t="shared" si="7"/>
        <v>38.9</v>
      </c>
      <c r="CA6" s="64" t="str">
        <f>IF(CA8="-","【-】","【"&amp;SUBSTITUTE(TEXT(CA8,"#,##0.0"),"-","△")&amp;"】")</f>
        <v>【37.3】</v>
      </c>
      <c r="CB6" s="64">
        <f>IF(CB8="-",NA(),CB8)</f>
        <v>-0.7</v>
      </c>
      <c r="CC6" s="64">
        <f t="shared" ref="CC6:CK6" si="8">IF(CC8="-",NA(),CC8)</f>
        <v>0.7</v>
      </c>
      <c r="CD6" s="64">
        <f t="shared" si="8"/>
        <v>-9.6999999999999993</v>
      </c>
      <c r="CE6" s="64">
        <f t="shared" si="8"/>
        <v>-18.7</v>
      </c>
      <c r="CF6" s="64">
        <f t="shared" si="8"/>
        <v>-9.1</v>
      </c>
      <c r="CG6" s="64">
        <f t="shared" si="8"/>
        <v>2.4</v>
      </c>
      <c r="CH6" s="64">
        <f t="shared" si="8"/>
        <v>4</v>
      </c>
      <c r="CI6" s="64">
        <f t="shared" si="8"/>
        <v>-91</v>
      </c>
      <c r="CJ6" s="64">
        <f t="shared" si="8"/>
        <v>92.9</v>
      </c>
      <c r="CK6" s="64">
        <f t="shared" si="8"/>
        <v>-17.3</v>
      </c>
      <c r="CL6" s="64" t="str">
        <f>IF(CL8="-","【-】","【"&amp;SUBSTITUTE(TEXT(CL8,"#,##0.0"),"-","△")&amp;"】")</f>
        <v>【△11.7】</v>
      </c>
      <c r="CM6" s="59">
        <f>IF(CM8="-",NA(),CM8)</f>
        <v>1299</v>
      </c>
      <c r="CN6" s="59">
        <f t="shared" ref="CN6:CV6" si="9">IF(CN8="-",NA(),CN8)</f>
        <v>1151</v>
      </c>
      <c r="CO6" s="59">
        <f t="shared" si="9"/>
        <v>32</v>
      </c>
      <c r="CP6" s="59">
        <f t="shared" si="9"/>
        <v>-871</v>
      </c>
      <c r="CQ6" s="59">
        <f t="shared" si="9"/>
        <v>-1391</v>
      </c>
      <c r="CR6" s="59">
        <f t="shared" si="9"/>
        <v>126</v>
      </c>
      <c r="CS6" s="59">
        <f t="shared" si="9"/>
        <v>-4620</v>
      </c>
      <c r="CT6" s="59">
        <f t="shared" si="9"/>
        <v>-16835</v>
      </c>
      <c r="CU6" s="59">
        <f t="shared" si="9"/>
        <v>-1007</v>
      </c>
      <c r="CV6" s="59">
        <f t="shared" si="9"/>
        <v>-16609</v>
      </c>
      <c r="CW6" s="59" t="str">
        <f>IF(CW8="-","【-】","【"&amp;SUBSTITUTE(TEXT(CW8,"#,##0"),"-","△")&amp;"】")</f>
        <v>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120</v>
      </c>
      <c r="DI6" s="60">
        <f t="shared" ref="DI6:DJ6" si="10">DI8</f>
        <v>10029</v>
      </c>
      <c r="DJ6" s="60">
        <f t="shared" si="10"/>
        <v>8117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120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0</v>
      </c>
      <c r="EB6" s="64">
        <f t="shared" si="11"/>
        <v>0</v>
      </c>
      <c r="EC6" s="64">
        <f t="shared" si="11"/>
        <v>0</v>
      </c>
      <c r="ED6" s="64">
        <f t="shared" si="11"/>
        <v>0</v>
      </c>
      <c r="EE6" s="64">
        <f t="shared" si="11"/>
        <v>0</v>
      </c>
      <c r="EF6" s="64" t="str">
        <f>IF(EF8="-","【-】","【"&amp;SUBSTITUTE(TEXT(EF8,"#,##0.0"),"-","△")&amp;"】")</f>
        <v>【27.4】</v>
      </c>
      <c r="EG6" s="65" t="e">
        <f>IF(EG8="-",NA(),EG8)</f>
        <v>#N/A</v>
      </c>
      <c r="EH6" s="65" t="e">
        <f t="shared" ref="EH6:EP6" si="12">IF(EH8="-",NA(),EH8)</f>
        <v>#N/A</v>
      </c>
      <c r="EI6" s="65" t="e">
        <f t="shared" si="12"/>
        <v>#N/A</v>
      </c>
      <c r="EJ6" s="65" t="e">
        <f t="shared" si="12"/>
        <v>#N/A</v>
      </c>
      <c r="EK6" s="65" t="e">
        <f t="shared" si="12"/>
        <v>#N/A</v>
      </c>
      <c r="EL6" s="65" t="e">
        <f t="shared" si="12"/>
        <v>#N/A</v>
      </c>
      <c r="EM6" s="65" t="e">
        <f t="shared" si="12"/>
        <v>#N/A</v>
      </c>
      <c r="EN6" s="65" t="e">
        <f t="shared" si="12"/>
        <v>#N/A</v>
      </c>
      <c r="EO6" s="65" t="e">
        <f t="shared" si="12"/>
        <v>#N/A</v>
      </c>
      <c r="EP6" s="65" t="e">
        <f t="shared" si="12"/>
        <v>#N/A</v>
      </c>
    </row>
    <row r="7" spans="1:146" s="66" customFormat="1" x14ac:dyDescent="0.15">
      <c r="A7" s="42" t="s">
        <v>121</v>
      </c>
      <c r="B7" s="57">
        <f t="shared" ref="B7:X7" si="13">B8</f>
        <v>2019</v>
      </c>
      <c r="C7" s="57">
        <f t="shared" si="13"/>
        <v>341002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3</v>
      </c>
      <c r="H7" s="57" t="str">
        <f t="shared" si="13"/>
        <v>広島県　広島市</v>
      </c>
      <c r="I7" s="57" t="str">
        <f t="shared" si="13"/>
        <v>湯の山温泉館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Ｃ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327</v>
      </c>
      <c r="R7" s="60">
        <f t="shared" si="13"/>
        <v>0</v>
      </c>
      <c r="S7" s="61">
        <f t="shared" si="13"/>
        <v>0</v>
      </c>
      <c r="T7" s="62" t="str">
        <f t="shared" si="13"/>
        <v>利用料金制</v>
      </c>
      <c r="U7" s="58">
        <f t="shared" si="13"/>
        <v>0</v>
      </c>
      <c r="V7" s="62" t="str">
        <f t="shared" si="13"/>
        <v>無</v>
      </c>
      <c r="W7" s="63">
        <f t="shared" si="13"/>
        <v>100</v>
      </c>
      <c r="X7" s="62" t="str">
        <f t="shared" si="13"/>
        <v>無</v>
      </c>
      <c r="Y7" s="64">
        <f>Y8</f>
        <v>110.2</v>
      </c>
      <c r="Z7" s="64">
        <f t="shared" ref="Z7:AH7" si="14">Z8</f>
        <v>109.7</v>
      </c>
      <c r="AA7" s="64">
        <f t="shared" si="14"/>
        <v>100.3</v>
      </c>
      <c r="AB7" s="64">
        <f t="shared" si="14"/>
        <v>93.4</v>
      </c>
      <c r="AC7" s="64">
        <f t="shared" si="14"/>
        <v>91.6</v>
      </c>
      <c r="AD7" s="64">
        <f t="shared" si="14"/>
        <v>122.4</v>
      </c>
      <c r="AE7" s="64">
        <f t="shared" si="14"/>
        <v>157.1</v>
      </c>
      <c r="AF7" s="64">
        <f t="shared" si="14"/>
        <v>103</v>
      </c>
      <c r="AG7" s="64">
        <f t="shared" si="14"/>
        <v>94.7</v>
      </c>
      <c r="AH7" s="64">
        <f t="shared" si="14"/>
        <v>92.8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5.7</v>
      </c>
      <c r="AP7" s="64">
        <f t="shared" si="15"/>
        <v>34.799999999999997</v>
      </c>
      <c r="AQ7" s="64">
        <f t="shared" si="15"/>
        <v>28.4</v>
      </c>
      <c r="AR7" s="64">
        <f t="shared" si="15"/>
        <v>0</v>
      </c>
      <c r="AS7" s="64">
        <f t="shared" si="15"/>
        <v>22.5</v>
      </c>
      <c r="AT7" s="64"/>
      <c r="AU7" s="59" t="str">
        <f>AU8</f>
        <v>-</v>
      </c>
      <c r="AV7" s="59" t="str">
        <f t="shared" ref="AV7:BD7" si="16">AV8</f>
        <v>-</v>
      </c>
      <c r="AW7" s="59" t="str">
        <f t="shared" si="16"/>
        <v>-</v>
      </c>
      <c r="AX7" s="59" t="str">
        <f t="shared" si="16"/>
        <v>-</v>
      </c>
      <c r="AY7" s="59" t="str">
        <f t="shared" si="16"/>
        <v>-</v>
      </c>
      <c r="AZ7" s="59" t="str">
        <f t="shared" si="16"/>
        <v>-</v>
      </c>
      <c r="BA7" s="59" t="str">
        <f t="shared" si="16"/>
        <v>-</v>
      </c>
      <c r="BB7" s="59" t="str">
        <f t="shared" si="16"/>
        <v>-</v>
      </c>
      <c r="BC7" s="59" t="str">
        <f t="shared" si="16"/>
        <v>-</v>
      </c>
      <c r="BD7" s="59" t="str">
        <f t="shared" si="16"/>
        <v>-</v>
      </c>
      <c r="BE7" s="59"/>
      <c r="BF7" s="64" t="str">
        <f>BF8</f>
        <v>-</v>
      </c>
      <c r="BG7" s="64" t="str">
        <f t="shared" ref="BG7:BO7" si="17">BG8</f>
        <v>-</v>
      </c>
      <c r="BH7" s="64" t="str">
        <f t="shared" si="17"/>
        <v>-</v>
      </c>
      <c r="BI7" s="64" t="str">
        <f t="shared" si="17"/>
        <v>-</v>
      </c>
      <c r="BJ7" s="64" t="str">
        <f t="shared" si="17"/>
        <v>-</v>
      </c>
      <c r="BK7" s="64" t="str">
        <f t="shared" si="17"/>
        <v>-</v>
      </c>
      <c r="BL7" s="64" t="str">
        <f t="shared" si="17"/>
        <v>-</v>
      </c>
      <c r="BM7" s="64" t="str">
        <f t="shared" si="17"/>
        <v>-</v>
      </c>
      <c r="BN7" s="64" t="str">
        <f t="shared" si="17"/>
        <v>-</v>
      </c>
      <c r="BO7" s="64" t="str">
        <f t="shared" si="17"/>
        <v>-</v>
      </c>
      <c r="BP7" s="64"/>
      <c r="BQ7" s="64">
        <f>BQ8</f>
        <v>0</v>
      </c>
      <c r="BR7" s="64">
        <f t="shared" ref="BR7:BZ7" si="18">BR8</f>
        <v>0</v>
      </c>
      <c r="BS7" s="64">
        <f t="shared" si="18"/>
        <v>0</v>
      </c>
      <c r="BT7" s="64">
        <f t="shared" si="18"/>
        <v>0</v>
      </c>
      <c r="BU7" s="64">
        <f t="shared" si="18"/>
        <v>0</v>
      </c>
      <c r="BV7" s="64">
        <f t="shared" si="18"/>
        <v>12</v>
      </c>
      <c r="BW7" s="64">
        <f t="shared" si="18"/>
        <v>12.7</v>
      </c>
      <c r="BX7" s="64">
        <f t="shared" si="18"/>
        <v>64.5</v>
      </c>
      <c r="BY7" s="64">
        <f t="shared" si="18"/>
        <v>16</v>
      </c>
      <c r="BZ7" s="64">
        <f t="shared" si="18"/>
        <v>38.9</v>
      </c>
      <c r="CA7" s="64"/>
      <c r="CB7" s="64">
        <f>CB8</f>
        <v>-0.7</v>
      </c>
      <c r="CC7" s="64">
        <f t="shared" ref="CC7:CK7" si="19">CC8</f>
        <v>0.7</v>
      </c>
      <c r="CD7" s="64">
        <f t="shared" si="19"/>
        <v>-9.6999999999999993</v>
      </c>
      <c r="CE7" s="64">
        <f t="shared" si="19"/>
        <v>-18.7</v>
      </c>
      <c r="CF7" s="64">
        <f t="shared" si="19"/>
        <v>-9.1</v>
      </c>
      <c r="CG7" s="64">
        <f t="shared" si="19"/>
        <v>2.4</v>
      </c>
      <c r="CH7" s="64">
        <f t="shared" si="19"/>
        <v>4</v>
      </c>
      <c r="CI7" s="64">
        <f t="shared" si="19"/>
        <v>-91</v>
      </c>
      <c r="CJ7" s="64">
        <f t="shared" si="19"/>
        <v>92.9</v>
      </c>
      <c r="CK7" s="64">
        <f t="shared" si="19"/>
        <v>-17.3</v>
      </c>
      <c r="CL7" s="64"/>
      <c r="CM7" s="59">
        <f>CM8</f>
        <v>1299</v>
      </c>
      <c r="CN7" s="59">
        <f t="shared" ref="CN7:CV7" si="20">CN8</f>
        <v>1151</v>
      </c>
      <c r="CO7" s="59">
        <f t="shared" si="20"/>
        <v>32</v>
      </c>
      <c r="CP7" s="59">
        <f t="shared" si="20"/>
        <v>-871</v>
      </c>
      <c r="CQ7" s="59">
        <f t="shared" si="20"/>
        <v>-1391</v>
      </c>
      <c r="CR7" s="59">
        <f t="shared" si="20"/>
        <v>126</v>
      </c>
      <c r="CS7" s="59">
        <f t="shared" si="20"/>
        <v>-4620</v>
      </c>
      <c r="CT7" s="59">
        <f t="shared" si="20"/>
        <v>-16835</v>
      </c>
      <c r="CU7" s="59">
        <f t="shared" si="20"/>
        <v>-1007</v>
      </c>
      <c r="CV7" s="59">
        <f t="shared" si="20"/>
        <v>-16609</v>
      </c>
      <c r="CW7" s="59"/>
      <c r="CX7" s="64" t="s">
        <v>122</v>
      </c>
      <c r="CY7" s="64" t="s">
        <v>122</v>
      </c>
      <c r="CZ7" s="64" t="s">
        <v>122</v>
      </c>
      <c r="DA7" s="64" t="s">
        <v>122</v>
      </c>
      <c r="DB7" s="64" t="s">
        <v>122</v>
      </c>
      <c r="DC7" s="64" t="s">
        <v>122</v>
      </c>
      <c r="DD7" s="64" t="s">
        <v>122</v>
      </c>
      <c r="DE7" s="64" t="s">
        <v>122</v>
      </c>
      <c r="DF7" s="64" t="s">
        <v>122</v>
      </c>
      <c r="DG7" s="64" t="s">
        <v>120</v>
      </c>
      <c r="DH7" s="64"/>
      <c r="DI7" s="60">
        <f>DI8</f>
        <v>10029</v>
      </c>
      <c r="DJ7" s="60">
        <f>DJ8</f>
        <v>8117</v>
      </c>
      <c r="DK7" s="64" t="s">
        <v>122</v>
      </c>
      <c r="DL7" s="64" t="s">
        <v>122</v>
      </c>
      <c r="DM7" s="64" t="s">
        <v>122</v>
      </c>
      <c r="DN7" s="64" t="s">
        <v>122</v>
      </c>
      <c r="DO7" s="64" t="s">
        <v>122</v>
      </c>
      <c r="DP7" s="64" t="s">
        <v>122</v>
      </c>
      <c r="DQ7" s="64" t="s">
        <v>122</v>
      </c>
      <c r="DR7" s="64" t="s">
        <v>122</v>
      </c>
      <c r="DS7" s="64" t="s">
        <v>122</v>
      </c>
      <c r="DT7" s="64" t="s">
        <v>120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0</v>
      </c>
      <c r="EB7" s="64">
        <f t="shared" si="21"/>
        <v>0</v>
      </c>
      <c r="EC7" s="64">
        <f t="shared" si="21"/>
        <v>0</v>
      </c>
      <c r="ED7" s="64">
        <f t="shared" si="21"/>
        <v>0</v>
      </c>
      <c r="EE7" s="64">
        <f t="shared" si="21"/>
        <v>0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2019</v>
      </c>
      <c r="C8" s="67">
        <v>341002</v>
      </c>
      <c r="D8" s="67">
        <v>47</v>
      </c>
      <c r="E8" s="67">
        <v>11</v>
      </c>
      <c r="F8" s="67">
        <v>1</v>
      </c>
      <c r="G8" s="67">
        <v>3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138</v>
      </c>
      <c r="N8" s="67" t="s">
        <v>128</v>
      </c>
      <c r="O8" s="68" t="s">
        <v>129</v>
      </c>
      <c r="P8" s="68" t="s">
        <v>129</v>
      </c>
      <c r="Q8" s="69">
        <v>327</v>
      </c>
      <c r="R8" s="69">
        <v>0</v>
      </c>
      <c r="S8" s="70">
        <v>0</v>
      </c>
      <c r="T8" s="71" t="s">
        <v>130</v>
      </c>
      <c r="U8" s="68">
        <v>0</v>
      </c>
      <c r="V8" s="71" t="s">
        <v>131</v>
      </c>
      <c r="W8" s="72">
        <v>100</v>
      </c>
      <c r="X8" s="71" t="s">
        <v>131</v>
      </c>
      <c r="Y8" s="73">
        <v>110.2</v>
      </c>
      <c r="Z8" s="73">
        <v>109.7</v>
      </c>
      <c r="AA8" s="73">
        <v>100.3</v>
      </c>
      <c r="AB8" s="73">
        <v>93.4</v>
      </c>
      <c r="AC8" s="73">
        <v>91.6</v>
      </c>
      <c r="AD8" s="73">
        <v>122.4</v>
      </c>
      <c r="AE8" s="73">
        <v>157.1</v>
      </c>
      <c r="AF8" s="73">
        <v>103</v>
      </c>
      <c r="AG8" s="73">
        <v>94.7</v>
      </c>
      <c r="AH8" s="73">
        <v>92.8</v>
      </c>
      <c r="AI8" s="73">
        <v>104.1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5.7</v>
      </c>
      <c r="AP8" s="73">
        <v>34.799999999999997</v>
      </c>
      <c r="AQ8" s="73">
        <v>28.4</v>
      </c>
      <c r="AR8" s="73">
        <v>0</v>
      </c>
      <c r="AS8" s="73">
        <v>22.5</v>
      </c>
      <c r="AT8" s="73">
        <v>27.8</v>
      </c>
      <c r="AU8" s="74" t="s">
        <v>132</v>
      </c>
      <c r="AV8" s="74" t="s">
        <v>132</v>
      </c>
      <c r="AW8" s="74" t="s">
        <v>132</v>
      </c>
      <c r="AX8" s="74" t="s">
        <v>132</v>
      </c>
      <c r="AY8" s="74" t="s">
        <v>132</v>
      </c>
      <c r="AZ8" s="74" t="s">
        <v>132</v>
      </c>
      <c r="BA8" s="74" t="s">
        <v>132</v>
      </c>
      <c r="BB8" s="74" t="s">
        <v>132</v>
      </c>
      <c r="BC8" s="74" t="s">
        <v>132</v>
      </c>
      <c r="BD8" s="74" t="s">
        <v>132</v>
      </c>
      <c r="BE8" s="74">
        <v>9038</v>
      </c>
      <c r="BF8" s="73" t="s">
        <v>132</v>
      </c>
      <c r="BG8" s="73" t="s">
        <v>132</v>
      </c>
      <c r="BH8" s="73" t="s">
        <v>132</v>
      </c>
      <c r="BI8" s="73" t="s">
        <v>132</v>
      </c>
      <c r="BJ8" s="73" t="s">
        <v>132</v>
      </c>
      <c r="BK8" s="73" t="s">
        <v>132</v>
      </c>
      <c r="BL8" s="73" t="s">
        <v>132</v>
      </c>
      <c r="BM8" s="73" t="s">
        <v>132</v>
      </c>
      <c r="BN8" s="73" t="s">
        <v>132</v>
      </c>
      <c r="BO8" s="73" t="s">
        <v>132</v>
      </c>
      <c r="BP8" s="73">
        <v>19.7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12</v>
      </c>
      <c r="BW8" s="73">
        <v>12.7</v>
      </c>
      <c r="BX8" s="73">
        <v>64.5</v>
      </c>
      <c r="BY8" s="73">
        <v>16</v>
      </c>
      <c r="BZ8" s="73">
        <v>38.9</v>
      </c>
      <c r="CA8" s="73">
        <v>37.299999999999997</v>
      </c>
      <c r="CB8" s="73">
        <v>-0.7</v>
      </c>
      <c r="CC8" s="73">
        <v>0.7</v>
      </c>
      <c r="CD8" s="73">
        <v>-9.6999999999999993</v>
      </c>
      <c r="CE8" s="75">
        <v>-18.7</v>
      </c>
      <c r="CF8" s="75">
        <v>-9.1</v>
      </c>
      <c r="CG8" s="73">
        <v>2.4</v>
      </c>
      <c r="CH8" s="73">
        <v>4</v>
      </c>
      <c r="CI8" s="73">
        <v>-91</v>
      </c>
      <c r="CJ8" s="73">
        <v>92.9</v>
      </c>
      <c r="CK8" s="73">
        <v>-17.3</v>
      </c>
      <c r="CL8" s="73">
        <v>-11.7</v>
      </c>
      <c r="CM8" s="74">
        <v>1299</v>
      </c>
      <c r="CN8" s="74">
        <v>1151</v>
      </c>
      <c r="CO8" s="74">
        <v>32</v>
      </c>
      <c r="CP8" s="74">
        <v>-871</v>
      </c>
      <c r="CQ8" s="74">
        <v>-1391</v>
      </c>
      <c r="CR8" s="74">
        <v>126</v>
      </c>
      <c r="CS8" s="74">
        <v>-4620</v>
      </c>
      <c r="CT8" s="74">
        <v>-16835</v>
      </c>
      <c r="CU8" s="74">
        <v>-1007</v>
      </c>
      <c r="CV8" s="74">
        <v>-16609</v>
      </c>
      <c r="CW8" s="74">
        <v>-10941</v>
      </c>
      <c r="CX8" s="73" t="s">
        <v>132</v>
      </c>
      <c r="CY8" s="73" t="s">
        <v>132</v>
      </c>
      <c r="CZ8" s="73" t="s">
        <v>132</v>
      </c>
      <c r="DA8" s="73" t="s">
        <v>132</v>
      </c>
      <c r="DB8" s="73" t="s">
        <v>132</v>
      </c>
      <c r="DC8" s="73" t="s">
        <v>132</v>
      </c>
      <c r="DD8" s="73" t="s">
        <v>132</v>
      </c>
      <c r="DE8" s="73" t="s">
        <v>132</v>
      </c>
      <c r="DF8" s="73" t="s">
        <v>132</v>
      </c>
      <c r="DG8" s="73" t="s">
        <v>132</v>
      </c>
      <c r="DH8" s="73" t="s">
        <v>132</v>
      </c>
      <c r="DI8" s="69">
        <v>10029</v>
      </c>
      <c r="DJ8" s="69">
        <v>8117</v>
      </c>
      <c r="DK8" s="73" t="s">
        <v>132</v>
      </c>
      <c r="DL8" s="73" t="s">
        <v>132</v>
      </c>
      <c r="DM8" s="73" t="s">
        <v>132</v>
      </c>
      <c r="DN8" s="73" t="s">
        <v>132</v>
      </c>
      <c r="DO8" s="73" t="s">
        <v>132</v>
      </c>
      <c r="DP8" s="73" t="s">
        <v>132</v>
      </c>
      <c r="DQ8" s="73" t="s">
        <v>132</v>
      </c>
      <c r="DR8" s="73" t="s">
        <v>132</v>
      </c>
      <c r="DS8" s="73" t="s">
        <v>132</v>
      </c>
      <c r="DT8" s="73" t="s">
        <v>132</v>
      </c>
      <c r="DU8" s="73" t="s">
        <v>132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27.4</v>
      </c>
      <c r="EG8" s="76" t="s">
        <v>132</v>
      </c>
      <c r="EH8" s="76" t="s">
        <v>132</v>
      </c>
      <c r="EI8" s="76" t="s">
        <v>132</v>
      </c>
      <c r="EJ8" s="76" t="s">
        <v>132</v>
      </c>
      <c r="EK8" s="76" t="s">
        <v>132</v>
      </c>
      <c r="EL8" s="76" t="s">
        <v>132</v>
      </c>
      <c r="EM8" s="76" t="s">
        <v>132</v>
      </c>
      <c r="EN8" s="76" t="s">
        <v>132</v>
      </c>
      <c r="EO8" s="76" t="s">
        <v>132</v>
      </c>
      <c r="EP8" s="76" t="s">
        <v>132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133</v>
      </c>
      <c r="C10" s="81" t="s">
        <v>134</v>
      </c>
      <c r="D10" s="81" t="s">
        <v>135</v>
      </c>
      <c r="E10" s="81" t="s">
        <v>136</v>
      </c>
      <c r="F10" s="81" t="s">
        <v>137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53</v>
      </c>
      <c r="B11" s="82" t="str">
        <f>IF(VALUE($B$6)=0,"",IF(VALUE($B$6)&gt;2022,"R"&amp;TEXT(VALUE($B$6)-2022,"00"),"H"&amp;VALUE($B$6)-1992))</f>
        <v>H27</v>
      </c>
      <c r="C11" s="82" t="str">
        <f>IF(VALUE($B$6)=0,"",IF(VALUE($B$6)&gt;2021,"R"&amp;TEXT(VALUE($B$6)-2021,"00"),"H"&amp;VALUE($B$6)-1991))</f>
        <v>H28</v>
      </c>
      <c r="D11" s="82" t="str">
        <f>IF(VALUE($B$6)=0,"",IF(VALUE($B$6)&gt;2020,"R"&amp;TEXT(VALUE($B$6)-2020,"00"),"H"&amp;VALUE($B$6)-1990))</f>
        <v>H29</v>
      </c>
      <c r="E11" s="82" t="str">
        <f>IF(VALUE($B$6)=0,"",IF(VALUE($B$6)&gt;2019,"R"&amp;TEXT(VALUE($B$6)-2019,"00"),"H"&amp;VALUE($B$6)-1989))</f>
        <v>H30</v>
      </c>
      <c r="F11" s="82" t="str">
        <f>IF(VALUE($B$6)=0,"",IF(VALUE($B$6)&gt;2018,"R"&amp;TEXT(VALUE($B$6)-2018,"00"),"H"&amp;VALUE($B$6)-1988))</f>
        <v>R01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 昇平</cp:lastModifiedBy>
  <cp:lastPrinted>2021-01-27T00:41:00Z</cp:lastPrinted>
  <dcterms:created xsi:type="dcterms:W3CDTF">2020-12-04T03:24:47Z</dcterms:created>
  <dcterms:modified xsi:type="dcterms:W3CDTF">2021-01-27T00:41:01Z</dcterms:modified>
  <cp:category/>
</cp:coreProperties>
</file>