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870" windowHeight="9430" firstSheet="3" activeTab="7"/>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５-１" sheetId="8" r:id="rId8"/>
    <sheet name="別表５-２" sheetId="9" r:id="rId9"/>
    <sheet name="別表５-３" sheetId="10" r:id="rId10"/>
    <sheet name="別表６-1（処理期間1年超）" sheetId="11" r:id="rId11"/>
    <sheet name="別表6-2（処理期間1年超（再審査請求））" sheetId="12" r:id="rId12"/>
    <sheet name="別表７（不服申立ての処理体制）" sheetId="13" r:id="rId13"/>
  </sheets>
  <definedNames>
    <definedName name="_xlfn.IFERROR" hidden="1">#NAME?</definedName>
    <definedName name="_xlnm.Print_Area" localSheetId="0">'別表１'!$A$1:$L$17</definedName>
    <definedName name="_xlnm.Print_Area" localSheetId="1">'別表２'!$A$1:$Q$18</definedName>
    <definedName name="_xlnm.Print_Area" localSheetId="2">'別表３'!$A$1:$AG$18</definedName>
    <definedName name="_xlnm.Print_Area" localSheetId="4">'別表4-2'!$A$1:$AQ$9</definedName>
    <definedName name="_xlnm.Print_Area" localSheetId="5">'別表4-3'!$A$1:$AQ$9</definedName>
    <definedName name="_xlnm.Print_Area" localSheetId="6">'別表4-4'!$A$1:$AQ$9</definedName>
    <definedName name="_xlnm.Print_Area" localSheetId="7">'別表５-１'!$A$1:$Y$11</definedName>
    <definedName name="_xlnm.Print_Area" localSheetId="8">'別表５-２'!$A$1:$D$11</definedName>
    <definedName name="_xlnm.Print_Area" localSheetId="9">'別表５-３'!$A$1:$F$11</definedName>
    <definedName name="_xlnm.Print_Area" localSheetId="11">'別表6-2（処理期間1年超（再審査請求））'!$A$1:$AH$10</definedName>
    <definedName name="_xlnm.Print_Area" localSheetId="12">'別表７（不服申立ての処理体制）'!$A$1:$AM$11</definedName>
  </definedNames>
  <calcPr fullCalcOnLoad="1"/>
</workbook>
</file>

<file path=xl/sharedStrings.xml><?xml version="1.0" encoding="utf-8"?>
<sst xmlns="http://schemas.openxmlformats.org/spreadsheetml/2006/main" count="679" uniqueCount="191">
  <si>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</si>
  <si>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</si>
  <si>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</si>
  <si>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</si>
  <si>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</si>
  <si>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</si>
  <si>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</si>
  <si>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</si>
  <si>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</si>
  <si>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</si>
  <si>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</si>
  <si>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</si>
  <si>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</si>
  <si>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</si>
  <si>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</si>
  <si>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</si>
  <si>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</si>
  <si>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（件）</t>
  </si>
  <si>
    <t>（％）</t>
  </si>
  <si>
    <t>未処理</t>
  </si>
  <si>
    <t>認　　容</t>
  </si>
  <si>
    <t>【別表４－１】</t>
  </si>
  <si>
    <t>【別表４－２】</t>
  </si>
  <si>
    <t>処理済</t>
  </si>
  <si>
    <t>取下げ</t>
  </si>
  <si>
    <t xml:space="preserve">  処理済</t>
  </si>
  <si>
    <t>行政不服審査法に基づく不服申立て（再調査の請求）</t>
  </si>
  <si>
    <t>【別表４－３】</t>
  </si>
  <si>
    <t>行政不服審査法に基づく不服申立て（審査請求）</t>
  </si>
  <si>
    <t>【別表４－４】</t>
  </si>
  <si>
    <t>行政不服審査法に基づく不服申立て（再審査請求）</t>
  </si>
  <si>
    <t>行政不服審査法に基づく不服申立て（審査請求＋再調査の請求＋再審査請求）</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</si>
  <si>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</si>
  <si>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</si>
  <si>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</si>
  <si>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</si>
  <si>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</si>
  <si>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</si>
  <si>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</si>
  <si>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</si>
  <si>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</si>
  <si>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</si>
  <si>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</si>
  <si>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３か月超
６か月以内</t>
  </si>
  <si>
    <t>６か月超
９か月以内</t>
  </si>
  <si>
    <t>９か月超
１年以内</t>
  </si>
  <si>
    <t>１年超２年以内</t>
  </si>
  <si>
    <t>１年超
２年以内</t>
  </si>
  <si>
    <t>１年3か月以上
１年６か月以内</t>
  </si>
  <si>
    <t>１年３か月超
１年６か月以内</t>
  </si>
  <si>
    <t>処理に１年超を要した審査請求</t>
  </si>
  <si>
    <t>(％)</t>
  </si>
  <si>
    <t>１年３か月超
１年６か月以内</t>
  </si>
  <si>
    <t>審理員指名</t>
  </si>
  <si>
    <t>審理員審理</t>
  </si>
  <si>
    <t>答申手続</t>
  </si>
  <si>
    <t>裁決手続</t>
  </si>
  <si>
    <t>その他</t>
  </si>
  <si>
    <t>処理に1年超を要した件数</t>
  </si>
  <si>
    <t>審理員審理件数</t>
  </si>
  <si>
    <t>1年以内</t>
  </si>
  <si>
    <t>１年超
２年以内</t>
  </si>
  <si>
    <t>２年超</t>
  </si>
  <si>
    <t>未処理件数
（合計）</t>
  </si>
  <si>
    <t>処理済件数
（合計）</t>
  </si>
  <si>
    <t>処　　理　　期　間</t>
  </si>
  <si>
    <t>公表方法【複数回答】</t>
  </si>
  <si>
    <t>事務所に備付け</t>
  </si>
  <si>
    <t>求めに応じ提示</t>
  </si>
  <si>
    <t>その他</t>
  </si>
  <si>
    <t>検討中</t>
  </si>
  <si>
    <t>全部設定済</t>
  </si>
  <si>
    <t>未設定</t>
  </si>
  <si>
    <t>未作成の理由【複数回答】</t>
  </si>
  <si>
    <t>ホームページ</t>
  </si>
  <si>
    <t>標　　準　　審　　理　　期　　間</t>
  </si>
  <si>
    <t>審　　理　　員　　候　　補　　者　　名　　簿</t>
  </si>
  <si>
    <t>設　定　状　況</t>
  </si>
  <si>
    <t>作　成　状　況　</t>
  </si>
  <si>
    <t>公　表　方　法　【　複　数　回　答　】</t>
  </si>
  <si>
    <t>一部未設定</t>
  </si>
  <si>
    <t>全部作成済</t>
  </si>
  <si>
    <t>一部未作成</t>
  </si>
  <si>
    <t>未作成</t>
  </si>
  <si>
    <t>審査請求の内容（行政分野）等により審理員に指名する職員がそれぞれ異なるため</t>
  </si>
  <si>
    <t>審査請求の実績が少ないため</t>
  </si>
  <si>
    <t>合　　　計</t>
  </si>
  <si>
    <t>諮問手続</t>
  </si>
  <si>
    <t>処理に1年以上を要した件数　　　（再掲）</t>
  </si>
  <si>
    <t>現状では実績が少ないなどの理由により未設定であるが、状況をみて設定予定</t>
  </si>
  <si>
    <t>現在、具体的に検討している</t>
  </si>
  <si>
    <t>未 処 理 件 数</t>
  </si>
  <si>
    <t>未 処 理 経 過 期 間</t>
  </si>
  <si>
    <t>長　期　化　要　因　（　複　数　回　答　）</t>
  </si>
  <si>
    <t>処理に１年超を要した再審査請求</t>
  </si>
  <si>
    <t xml:space="preserve">  処　　　理　　　済</t>
  </si>
  <si>
    <t xml:space="preserve">  処　　　　　理　　　　　済</t>
  </si>
  <si>
    <t>未　　処　　理</t>
  </si>
  <si>
    <t>行政不服審査会等への諮問件数</t>
  </si>
  <si>
    <t>未　　　処　　　理</t>
  </si>
  <si>
    <t>前年度からの繰り越し</t>
  </si>
  <si>
    <t>不　服　申　立　て</t>
  </si>
  <si>
    <t>処理済件数　　　　　　　</t>
  </si>
  <si>
    <t>処理内容</t>
  </si>
  <si>
    <t>審理員審理件数</t>
  </si>
  <si>
    <t>第31条に基づく口頭意見陳述の実施件数</t>
  </si>
  <si>
    <t>第37条に基づく計画的遂行のための意見聴取の実施件数</t>
  </si>
  <si>
    <t>行政不服審査会等への諮問件数</t>
  </si>
  <si>
    <t>行政不服審査会等へ諮問しなかった件数</t>
  </si>
  <si>
    <t>行政不服審査会等の答申の件数</t>
  </si>
  <si>
    <t>認容（再掲）</t>
  </si>
  <si>
    <t>行政不服審査会等への諮問の適用除外事由別件数</t>
  </si>
  <si>
    <t>答申内容</t>
  </si>
  <si>
    <t xml:space="preserve">答申と裁決の内容が異なる件数
</t>
  </si>
  <si>
    <t>うち第46条第2項各号・第49条第3項各号の措置を講じた件数</t>
  </si>
  <si>
    <t>諮問が不要な審査庁である場合（§43Ⅰ柱書）</t>
  </si>
  <si>
    <t>審議会等の議を経る場合（§43Ⅰ①～③）</t>
  </si>
  <si>
    <t>審査請求人から諮問を希望しない旨の申出がされた場合（§43Ⅰ④）</t>
  </si>
  <si>
    <t>行政不服審査会等から試問を要しないものと認められた場合（§43Ⅰ⑤）</t>
  </si>
  <si>
    <t>審査請求を却下する場合（§43Ⅰ⑥）</t>
  </si>
  <si>
    <t>審査請求を全部認容する場合（§43Ⅰ⑦⑧）</t>
  </si>
  <si>
    <t>他の法律の規定により適用除外とされている場合（§43Ⅰ各号以外）</t>
  </si>
  <si>
    <t>認容相当</t>
  </si>
  <si>
    <t>一部認容相当</t>
  </si>
  <si>
    <t>棄却相当</t>
  </si>
  <si>
    <t>却下相当</t>
  </si>
  <si>
    <t>その他</t>
  </si>
  <si>
    <t>（件）</t>
  </si>
  <si>
    <t>正規職員</t>
  </si>
  <si>
    <t>弁護士</t>
  </si>
  <si>
    <t>弁護士以外の士業の者</t>
  </si>
  <si>
    <t>学識経験者</t>
  </si>
  <si>
    <t>行政機関勤務経験者</t>
  </si>
  <si>
    <t>法曹有資格者</t>
  </si>
  <si>
    <t>法科大学院修了者</t>
  </si>
  <si>
    <t xml:space="preserve">その他
</t>
  </si>
  <si>
    <t>審理員候補者等を対象とした研修の実施の有無</t>
  </si>
  <si>
    <t>研 修 内 容【 複 数 回 答 】</t>
  </si>
  <si>
    <t>各行政庁が実施する研修</t>
  </si>
  <si>
    <t>総務省が実施する研修</t>
  </si>
  <si>
    <t>民間が実施する研修</t>
  </si>
  <si>
    <t>その他</t>
  </si>
  <si>
    <t>専任の審理員の有無</t>
  </si>
  <si>
    <t>属　　　性</t>
  </si>
  <si>
    <t>研　　　修</t>
  </si>
  <si>
    <t>進行管理担当課室の設定の有無</t>
  </si>
  <si>
    <t>進行管理</t>
  </si>
  <si>
    <t>審理員補助者の有無</t>
  </si>
  <si>
    <t>処理に１年超を要した件数　　　（再掲）</t>
  </si>
  <si>
    <t>審査請求件数</t>
  </si>
  <si>
    <t>再審査請求件数</t>
  </si>
  <si>
    <t>審　理　員</t>
  </si>
  <si>
    <t>【別表６－1】</t>
  </si>
  <si>
    <t>【別表６－２】</t>
  </si>
  <si>
    <t>【別表７】</t>
  </si>
  <si>
    <r>
      <t>未設定の理由</t>
    </r>
    <r>
      <rPr>
        <sz val="11"/>
        <rFont val="ＭＳ Ｐゴシック"/>
        <family val="3"/>
      </rPr>
      <t>【複数回答】</t>
    </r>
  </si>
  <si>
    <t>都道府県</t>
  </si>
  <si>
    <t>政令市</t>
  </si>
  <si>
    <t>合　　　　計</t>
  </si>
  <si>
    <t>団　体　名</t>
  </si>
  <si>
    <t>団　体　名　</t>
  </si>
  <si>
    <t>団体名別集計表（令和元年度）</t>
  </si>
  <si>
    <t>団体別集計表（令和元年度）</t>
  </si>
  <si>
    <t>団体別集計表（令和元年度）</t>
  </si>
  <si>
    <t>団体別集計表（令和元年度）</t>
  </si>
  <si>
    <t>団　体　名</t>
  </si>
  <si>
    <t>合　　　計</t>
  </si>
  <si>
    <t>団体別集計表（令和元年度）</t>
  </si>
  <si>
    <t>地方公共団体における行政不服審査法に基づく不服申立ての処理期間（令和元年度）</t>
  </si>
  <si>
    <t>地方公共団体に対する行政不服審査法に基づく不服申立ての状況（令和元年度）</t>
  </si>
  <si>
    <t>地方公共団体における行政不服審査法に基づく不服申立ての処理内容（令和元年度）</t>
  </si>
  <si>
    <t>都道府県</t>
  </si>
  <si>
    <t>政令市</t>
  </si>
  <si>
    <t>その他</t>
  </si>
  <si>
    <t>令和元年度新規申立て</t>
  </si>
  <si>
    <t>・生活保護法</t>
  </si>
  <si>
    <t>・高齢者の医療の確保に関する法律</t>
  </si>
  <si>
    <t>・公害健康被害の補償等に関する法律</t>
  </si>
  <si>
    <t>・情報公開・個人情報保護関係（注）</t>
  </si>
  <si>
    <t>　</t>
  </si>
  <si>
    <t>審理手続等（審査請求）</t>
  </si>
  <si>
    <t>【別表５ー２】</t>
  </si>
  <si>
    <t>審理手続等（再調査の請求）</t>
  </si>
  <si>
    <t>【別表５－３】</t>
  </si>
  <si>
    <t>審理手続等（再審査請求）</t>
  </si>
  <si>
    <t>　不服申立ての処理体制</t>
  </si>
  <si>
    <t>処　  　理　  　期      　間</t>
  </si>
  <si>
    <t>【別表５－１】</t>
  </si>
  <si>
    <t>団　体　名</t>
  </si>
  <si>
    <t>（注）　「情報公開・個人情報保護関係」とは、地方公共団体の情報公開に関する条例及び個人情報保護に関する条例に基づくものをいう。</t>
  </si>
  <si>
    <t>団体別集計表（令和元年度）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</si>
</sst>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_);[Red]\(#,##0.00\)"/>
  </numFmts>
  <fonts count="50">
    <font>
      <sz val="11"/>
      <name val="ＭＳ Ｐゴシック"/>
      <family val="3"/>
    </font>
    <font>
      <sz val="6"/>
      <name val="ＭＳ Ｐゴシック"/>
      <family val="3"/>
    </font>
    <font>
      <sz val="10"/>
      <name val="ＭＳ 明朝"/>
      <family val="1"/>
    </font>
    <font>
      <sz val="10"/>
      <name val="ＭＳ Ｐゴシック"/>
      <family val="3"/>
    </font>
    <font>
      <sz val="9"/>
      <name val="ＭＳ Ｐゴシック"/>
      <family val="3"/>
    </font>
    <font>
      <sz val="12"/>
      <name val="ＭＳ Ｐゴシック"/>
      <family val="3"/>
    </font>
    <font>
      <b/>
      <sz val="14"/>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double"/>
    </border>
    <border>
      <left style="thin"/>
      <right>
        <color indexed="63"/>
      </right>
      <top style="thin"/>
      <bottom style="double"/>
    </border>
    <border>
      <left style="thin"/>
      <right>
        <color indexed="63"/>
      </right>
      <top>
        <color indexed="63"/>
      </top>
      <bottom style="thin"/>
    </border>
    <border>
      <left style="thin"/>
      <right style="hair"/>
      <top>
        <color indexed="63"/>
      </top>
      <bottom style="thin"/>
    </border>
    <border>
      <left style="thin"/>
      <right>
        <color indexed="63"/>
      </right>
      <top style="hair"/>
      <bottom style="medium"/>
    </border>
    <border>
      <left style="hair"/>
      <right style="thin"/>
      <top style="hair"/>
      <bottom style="medium"/>
    </border>
    <border>
      <left style="thin"/>
      <right style="hair"/>
      <top style="hair"/>
      <bottom style="medium"/>
    </border>
    <border>
      <left/>
      <right style="thin"/>
      <top>
        <color indexed="63"/>
      </top>
      <bottom style="medium"/>
    </border>
    <border>
      <left style="hair"/>
      <right style="medium"/>
      <top style="hair"/>
      <bottom style="medium"/>
    </border>
    <border>
      <left style="medium"/>
      <right style="thin"/>
      <top/>
      <bottom/>
    </border>
    <border>
      <left style="thin"/>
      <right>
        <color indexed="63"/>
      </right>
      <top>
        <color indexed="63"/>
      </top>
      <bottom>
        <color indexed="63"/>
      </bottom>
    </border>
    <border>
      <left style="thin"/>
      <right>
        <color indexed="63"/>
      </right>
      <top style="hair"/>
      <bottom style="hair"/>
    </border>
    <border>
      <left style="thin"/>
      <right style="hair"/>
      <top style="hair"/>
      <bottom style="hair"/>
    </border>
    <border>
      <left>
        <color indexed="63"/>
      </left>
      <right>
        <color indexed="63"/>
      </right>
      <top style="thin"/>
      <bottom style="thin"/>
    </border>
    <border>
      <left style="thin"/>
      <right>
        <color indexed="63"/>
      </right>
      <top>
        <color indexed="63"/>
      </top>
      <bottom style="hair"/>
    </border>
    <border>
      <left style="thin"/>
      <right style="hair"/>
      <top>
        <color indexed="63"/>
      </top>
      <bottom style="hair"/>
    </border>
    <border>
      <left style="medium"/>
      <right style="thin"/>
      <top>
        <color indexed="63"/>
      </top>
      <bottom style="medium"/>
    </border>
    <border>
      <left style="thin"/>
      <right/>
      <top/>
      <bottom style="medium"/>
    </border>
    <border>
      <left style="thin"/>
      <right style="thin"/>
      <top style="hair"/>
      <bottom style="medium"/>
    </border>
    <border>
      <left>
        <color indexed="63"/>
      </left>
      <right style="thin"/>
      <top>
        <color indexed="63"/>
      </top>
      <bottom style="hair"/>
    </border>
    <border>
      <left style="thin"/>
      <right style="thin"/>
      <top/>
      <bottom style="medium"/>
    </border>
    <border>
      <left style="thin"/>
      <right style="medium"/>
      <top>
        <color indexed="63"/>
      </top>
      <bottom style="medium"/>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color indexed="63"/>
      </left>
      <right style="thin"/>
      <top>
        <color indexed="63"/>
      </top>
      <bottom>
        <color indexed="63"/>
      </bottom>
    </border>
    <border>
      <left>
        <color indexed="63"/>
      </left>
      <right style="thin"/>
      <top style="hair"/>
      <bottom style="medium"/>
    </border>
    <border>
      <left style="thin"/>
      <right style="thin"/>
      <top style="thin"/>
      <bottom style="thin"/>
    </border>
    <border>
      <left style="thin"/>
      <right style="hair"/>
      <top style="thin"/>
      <bottom style="hair"/>
    </border>
    <border>
      <left style="thin"/>
      <right>
        <color indexed="63"/>
      </right>
      <top style="thin"/>
      <bottom style="hair"/>
    </border>
    <border>
      <left style="thin"/>
      <right style="hair"/>
      <top>
        <color indexed="63"/>
      </top>
      <bottom style="medium"/>
    </border>
    <border>
      <left style="thin"/>
      <right style="medium"/>
      <top/>
      <bottom/>
    </border>
    <border>
      <left>
        <color indexed="63"/>
      </left>
      <right>
        <color indexed="63"/>
      </right>
      <top>
        <color indexed="63"/>
      </top>
      <bottom style="medium"/>
    </border>
    <border>
      <left style="thin"/>
      <right style="hair"/>
      <top>
        <color indexed="63"/>
      </top>
      <bottom>
        <color indexed="63"/>
      </bottom>
    </border>
    <border>
      <left style="thin"/>
      <right style="medium"/>
      <top style="thin"/>
      <bottom style="double"/>
    </border>
    <border>
      <left/>
      <right/>
      <top style="medium"/>
      <bottom/>
    </border>
    <border>
      <left>
        <color indexed="63"/>
      </left>
      <right style="hair"/>
      <top style="thin"/>
      <bottom style="double"/>
    </border>
    <border>
      <left style="medium"/>
      <right/>
      <top/>
      <bottom/>
    </border>
    <border>
      <left style="thin"/>
      <right style="thin"/>
      <top style="medium"/>
      <bottom style="thin"/>
    </border>
    <border>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style="thin"/>
      <top style="thin"/>
      <bottom style="double"/>
    </border>
    <border>
      <left style="thin"/>
      <right style="thin"/>
      <top style="thin"/>
      <bottom style="double"/>
    </border>
    <border>
      <left style="medium"/>
      <right style="medium"/>
      <top>
        <color indexed="63"/>
      </top>
      <bottom style="medium"/>
    </border>
    <border>
      <left>
        <color indexed="63"/>
      </left>
      <right style="hair"/>
      <top style="medium"/>
      <bottom>
        <color indexed="63"/>
      </bottom>
    </border>
    <border>
      <left style="medium"/>
      <right style="medium"/>
      <top style="medium"/>
      <bottom style="thin"/>
    </border>
    <border>
      <left style="medium"/>
      <right style="thin"/>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bottom style="thin"/>
    </border>
    <border>
      <left style="medium"/>
      <right style="thin"/>
      <top style="thin"/>
      <bottom style="double"/>
    </border>
    <border>
      <left>
        <color indexed="63"/>
      </left>
      <right>
        <color indexed="63"/>
      </right>
      <top style="thin"/>
      <bottom style="double"/>
    </border>
    <border>
      <left style="medium"/>
      <right style="medium"/>
      <top style="thin"/>
      <bottom style="double"/>
    </border>
    <border>
      <left>
        <color indexed="63"/>
      </left>
      <right style="thin"/>
      <top style="medium"/>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thin"/>
      <top>
        <color indexed="63"/>
      </top>
      <bottom>
        <color indexed="63"/>
      </bottom>
    </border>
    <border>
      <left style="medium"/>
      <right/>
      <top/>
      <bottom style="medium"/>
    </border>
    <border>
      <left style="thin"/>
      <right>
        <color indexed="63"/>
      </right>
      <top style="double"/>
      <bottom style="medium"/>
    </border>
    <border>
      <left/>
      <right style="medium"/>
      <top>
        <color indexed="63"/>
      </top>
      <bottom style="medium"/>
    </border>
    <border>
      <left style="thin"/>
      <right/>
      <top style="medium"/>
      <bottom style="thin"/>
    </border>
    <border>
      <left style="hair"/>
      <right style="thin"/>
      <top style="medium"/>
      <bottom style="thin"/>
    </border>
    <border>
      <left style="thin"/>
      <right style="hair"/>
      <top style="medium"/>
      <bottom>
        <color indexed="63"/>
      </bottom>
    </border>
    <border>
      <left style="thin"/>
      <right style="hair"/>
      <top style="medium"/>
      <bottom style="thin"/>
    </border>
    <border>
      <left style="hair"/>
      <right style="thin"/>
      <top style="medium"/>
      <bottom>
        <color indexed="63"/>
      </bottom>
    </border>
    <border>
      <left style="hair"/>
      <right style="thin"/>
      <top style="thin"/>
      <bottom style="double"/>
    </border>
    <border>
      <left>
        <color indexed="63"/>
      </left>
      <right style="thin"/>
      <top style="thin"/>
      <bottom style="thin"/>
    </border>
    <border>
      <left style="hair"/>
      <right style="thin"/>
      <top>
        <color indexed="63"/>
      </top>
      <bottom style="medium"/>
    </border>
    <border>
      <left>
        <color indexed="63"/>
      </left>
      <right style="thin"/>
      <top style="double"/>
      <bottom style="medium"/>
    </border>
    <border>
      <left style="hair"/>
      <right style="thin"/>
      <top>
        <color indexed="63"/>
      </top>
      <bottom>
        <color indexed="63"/>
      </bottom>
    </border>
    <border>
      <left style="thin"/>
      <right>
        <color indexed="63"/>
      </right>
      <top style="thin"/>
      <bottom style="thin"/>
    </border>
    <border>
      <left style="hair"/>
      <right style="thin"/>
      <top style="thin"/>
      <bottom style="thin"/>
    </border>
    <border>
      <left style="hair"/>
      <right style="medium"/>
      <top style="thin"/>
      <bottom style="thin"/>
    </border>
    <border>
      <left style="hair"/>
      <right>
        <color indexed="63"/>
      </right>
      <top>
        <color indexed="63"/>
      </top>
      <bottom style="hair"/>
    </border>
    <border>
      <left style="hair"/>
      <right style="thin"/>
      <top>
        <color indexed="63"/>
      </top>
      <bottom style="hair"/>
    </border>
    <border>
      <left style="hair"/>
      <right style="medium"/>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medium"/>
      <top style="hair"/>
      <bottom style="hair"/>
    </border>
    <border>
      <left style="thin"/>
      <right style="hair"/>
      <top style="hair"/>
      <bottom style="thin"/>
    </border>
    <border>
      <left style="hair"/>
      <right style="thin"/>
      <top style="hair"/>
      <bottom style="thin"/>
    </border>
    <border>
      <left>
        <color indexed="63"/>
      </left>
      <right style="thin"/>
      <top style="hair"/>
      <bottom style="thin"/>
    </border>
    <border>
      <left style="thin"/>
      <right>
        <color indexed="63"/>
      </right>
      <top style="hair"/>
      <bottom style="thin"/>
    </border>
    <border>
      <left style="hair"/>
      <right style="medium"/>
      <top style="hair"/>
      <bottom style="thin"/>
    </border>
    <border>
      <left style="thin"/>
      <right style="hair"/>
      <top style="thin"/>
      <bottom style="thin"/>
    </border>
    <border>
      <left style="hair"/>
      <right>
        <color indexed="63"/>
      </right>
      <top>
        <color indexed="63"/>
      </top>
      <bottom style="thin"/>
    </border>
    <border>
      <left style="hair"/>
      <right style="medium"/>
      <top>
        <color indexed="63"/>
      </top>
      <bottom style="thin"/>
    </border>
    <border>
      <left style="hair"/>
      <right>
        <color indexed="63"/>
      </right>
      <top style="hair"/>
      <bottom style="medium"/>
    </border>
    <border>
      <left style="hair"/>
      <right style="thin"/>
      <top>
        <color indexed="63"/>
      </top>
      <bottom style="thin"/>
    </border>
    <border>
      <left style="thin"/>
      <right style="medium"/>
      <top style="thin"/>
      <bottom style="thin"/>
    </border>
    <border>
      <left style="hair"/>
      <right style="thin"/>
      <top style="hair"/>
      <bottom style="hair"/>
    </border>
    <border>
      <left style="thin"/>
      <right style="medium"/>
      <top style="hair"/>
      <bottom style="thin"/>
    </border>
    <border>
      <left style="thin"/>
      <right style="medium"/>
      <top style="hair"/>
      <bottom style="medium"/>
    </border>
    <border>
      <left style="thin"/>
      <right style="thin"/>
      <top style="medium"/>
      <bottom>
        <color indexed="63"/>
      </bottom>
    </border>
    <border>
      <left style="thin"/>
      <right style="medium"/>
      <top style="medium"/>
      <bottom>
        <color indexed="63"/>
      </bottom>
    </border>
    <border>
      <left>
        <color indexed="63"/>
      </left>
      <right style="thin"/>
      <top style="hair"/>
      <bottom>
        <color indexed="63"/>
      </bottom>
    </border>
    <border>
      <left>
        <color indexed="63"/>
      </left>
      <right style="thin"/>
      <top style="thin"/>
      <bottom style="hair"/>
    </border>
    <border>
      <left style="hair"/>
      <right style="thin"/>
      <top style="thin"/>
      <bottom style="hair"/>
    </border>
    <border>
      <left style="hair"/>
      <right>
        <color indexed="63"/>
      </right>
      <top>
        <color indexed="63"/>
      </top>
      <bottom style="medium"/>
    </border>
    <border>
      <left>
        <color indexed="63"/>
      </left>
      <right style="hair"/>
      <top>
        <color indexed="63"/>
      </top>
      <bottom style="medium"/>
    </border>
    <border>
      <left>
        <color indexed="63"/>
      </left>
      <right style="thin"/>
      <top>
        <color indexed="63"/>
      </top>
      <bottom style="double"/>
    </border>
    <border>
      <left style="thin"/>
      <right style="thin"/>
      <top>
        <color indexed="63"/>
      </top>
      <bottom style="double"/>
    </border>
    <border>
      <left style="hair"/>
      <right style="thin"/>
      <top>
        <color indexed="63"/>
      </top>
      <bottom style="double"/>
    </border>
    <border>
      <left style="hair"/>
      <right>
        <color indexed="63"/>
      </right>
      <top style="thin"/>
      <bottom style="double"/>
    </border>
    <border>
      <left style="thin"/>
      <right style="thin"/>
      <top style="double"/>
      <bottom style="medium"/>
    </border>
    <border>
      <left>
        <color indexed="63"/>
      </left>
      <right style="medium"/>
      <top style="medium"/>
      <bottom>
        <color indexed="63"/>
      </bottom>
    </border>
    <border>
      <left style="thin"/>
      <right style="thin"/>
      <top style="thin"/>
      <bottom style="hair"/>
    </border>
    <border>
      <left style="hair"/>
      <right style="thin"/>
      <top style="double"/>
      <bottom style="medium"/>
    </border>
    <border>
      <left>
        <color indexed="63"/>
      </left>
      <right style="medium"/>
      <top style="hair"/>
      <bottom>
        <color indexed="63"/>
      </bottom>
    </border>
    <border>
      <left style="medium"/>
      <right/>
      <top/>
      <bottom style="thin"/>
    </border>
    <border>
      <left style="medium"/>
      <right/>
      <top style="thin"/>
      <bottom style="double"/>
    </border>
    <border>
      <left style="medium"/>
      <right/>
      <top/>
      <bottom style="double"/>
    </border>
    <border>
      <left style="medium"/>
      <right/>
      <top style="medium"/>
      <bottom style="thin"/>
    </border>
    <border>
      <left style="medium"/>
      <right>
        <color indexed="63"/>
      </right>
      <top style="medium"/>
      <bottom>
        <color indexed="63"/>
      </bottom>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thin"/>
      <bottom>
        <color indexed="63"/>
      </bottom>
    </border>
    <border>
      <left>
        <color indexed="63"/>
      </left>
      <right style="thin"/>
      <top style="thin"/>
      <bottom>
        <color indexed="63"/>
      </bottom>
    </border>
    <border>
      <left/>
      <right/>
      <top style="medium"/>
      <bottom style="thin"/>
    </border>
    <border>
      <left style="medium"/>
      <right style="thin"/>
      <top style="medium"/>
      <bottom>
        <color indexed="63"/>
      </bottom>
    </border>
    <border>
      <left/>
      <right style="medium"/>
      <top style="thin"/>
      <bottom style="thin"/>
    </border>
    <border>
      <left style="thin"/>
      <right style="medium"/>
      <top style="thin"/>
      <bottom/>
    </border>
    <border>
      <left style="medium"/>
      <right style="medium"/>
      <top style="medium"/>
      <bottom/>
    </border>
    <border>
      <left style="medium"/>
      <right style="medium"/>
      <top/>
      <bottom/>
    </border>
    <border>
      <left style="medium"/>
      <right style="thin"/>
      <top>
        <color indexed="63"/>
      </top>
      <bottom style="hair"/>
    </border>
    <border>
      <left style="thin"/>
      <right style="thin"/>
      <top style="thin"/>
      <bottom>
        <color indexed="63"/>
      </bottom>
    </border>
    <border>
      <left style="thin"/>
      <right style="medium"/>
      <top style="thin"/>
      <bottom style="hair"/>
    </border>
    <border>
      <left/>
      <right style="medium"/>
      <top style="medium"/>
      <bottom style="thin"/>
    </border>
    <border>
      <left style="medium"/>
      <right/>
      <top style="thin"/>
      <bottom style="thin"/>
    </border>
    <border>
      <left style="medium"/>
      <right style="thin"/>
      <top style="thin"/>
      <bottom/>
    </border>
    <border>
      <left style="thin"/>
      <right/>
      <top style="thin"/>
      <bottom style="medium"/>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653">
    <xf numFmtId="0" fontId="0" fillId="0" borderId="0" xfId="0" applyAlignment="1">
      <alignment/>
    </xf>
    <xf numFmtId="0" fontId="0" fillId="0" borderId="0" xfId="62" applyFont="1" applyFill="1">
      <alignment/>
      <protection/>
    </xf>
    <xf numFmtId="0" fontId="0" fillId="0" borderId="0" xfId="62" applyFont="1" applyFill="1" applyAlignment="1">
      <alignment vertical="center"/>
      <protection/>
    </xf>
    <xf numFmtId="180" fontId="0" fillId="0" borderId="0" xfId="62" applyNumberFormat="1" applyFont="1" applyFill="1">
      <alignment/>
      <protection/>
    </xf>
    <xf numFmtId="0" fontId="0" fillId="33" borderId="0" xfId="62" applyFont="1" applyFill="1">
      <alignment/>
      <protection/>
    </xf>
    <xf numFmtId="0" fontId="0" fillId="33" borderId="0" xfId="62" applyFont="1" applyFill="1" applyBorder="1">
      <alignment/>
      <protection/>
    </xf>
    <xf numFmtId="0" fontId="0" fillId="33" borderId="0" xfId="0" applyFill="1" applyAlignment="1">
      <alignment/>
    </xf>
    <xf numFmtId="0" fontId="6" fillId="0" borderId="0" xfId="0" applyFont="1" applyAlignment="1">
      <alignment/>
    </xf>
    <xf numFmtId="0" fontId="5" fillId="0" borderId="0" xfId="62" applyFont="1" applyFill="1">
      <alignment/>
      <protection/>
    </xf>
    <xf numFmtId="0" fontId="5" fillId="33" borderId="0" xfId="62" applyFont="1" applyFill="1">
      <alignment/>
      <protection/>
    </xf>
    <xf numFmtId="0" fontId="0" fillId="0" borderId="0" xfId="0" applyFont="1" applyAlignment="1">
      <alignment/>
    </xf>
    <xf numFmtId="183" fontId="3" fillId="0" borderId="10" xfId="62" applyNumberFormat="1" applyFont="1" applyFill="1" applyBorder="1" applyAlignment="1" applyProtection="1">
      <alignment horizontal="right" vertical="center" shrinkToFit="1"/>
      <protection/>
    </xf>
    <xf numFmtId="183" fontId="3" fillId="0" borderId="11" xfId="62" applyNumberFormat="1" applyFont="1" applyFill="1" applyBorder="1" applyAlignment="1" applyProtection="1">
      <alignment horizontal="right" vertical="center" shrinkToFit="1"/>
      <protection/>
    </xf>
    <xf numFmtId="0" fontId="5" fillId="0" borderId="0" xfId="0" applyFont="1" applyAlignment="1">
      <alignment/>
    </xf>
    <xf numFmtId="0" fontId="5"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8" fillId="33" borderId="0" xfId="0" applyFont="1" applyFill="1" applyBorder="1" applyAlignment="1">
      <alignment vertical="center"/>
    </xf>
    <xf numFmtId="0" fontId="0" fillId="33" borderId="0" xfId="62" applyFont="1" applyFill="1" applyAlignment="1">
      <alignment vertical="center"/>
      <protection/>
    </xf>
    <xf numFmtId="0" fontId="0" fillId="33" borderId="0" xfId="0" applyFont="1" applyFill="1" applyAlignment="1">
      <alignment vertical="center"/>
    </xf>
    <xf numFmtId="183" fontId="3" fillId="0" borderId="12" xfId="62" applyNumberFormat="1" applyFont="1" applyFill="1" applyBorder="1" applyAlignment="1" applyProtection="1">
      <alignment horizontal="right" vertical="center" shrinkToFit="1"/>
      <protection/>
    </xf>
    <xf numFmtId="183" fontId="3" fillId="0" borderId="13" xfId="62" applyNumberFormat="1" applyFont="1" applyFill="1" applyBorder="1" applyAlignment="1" applyProtection="1">
      <alignment horizontal="right" vertical="center" shrinkToFit="1"/>
      <protection/>
    </xf>
    <xf numFmtId="0" fontId="0" fillId="0" borderId="0" xfId="62" applyFont="1" applyFill="1" applyProtection="1">
      <alignment/>
      <protection/>
    </xf>
    <xf numFmtId="0" fontId="3" fillId="0" borderId="14" xfId="62" applyFont="1" applyFill="1" applyBorder="1" applyAlignment="1" applyProtection="1">
      <alignment horizontal="center" vertical="center"/>
      <protection/>
    </xf>
    <xf numFmtId="0" fontId="3" fillId="0" borderId="15" xfId="62" applyFont="1" applyFill="1" applyBorder="1" applyAlignment="1" applyProtection="1">
      <alignment horizontal="center" vertical="center"/>
      <protection/>
    </xf>
    <xf numFmtId="0" fontId="3" fillId="0" borderId="16" xfId="62" applyFont="1" applyFill="1" applyBorder="1" applyAlignment="1" applyProtection="1">
      <alignment horizontal="center" vertical="center"/>
      <protection/>
    </xf>
    <xf numFmtId="0" fontId="3" fillId="0" borderId="17" xfId="62" applyFont="1" applyFill="1" applyBorder="1" applyAlignment="1" applyProtection="1">
      <alignment horizontal="center" vertical="center"/>
      <protection/>
    </xf>
    <xf numFmtId="0" fontId="3" fillId="0" borderId="18" xfId="62" applyFont="1" applyFill="1" applyBorder="1" applyAlignment="1" applyProtection="1">
      <alignment horizontal="center" vertical="center"/>
      <protection/>
    </xf>
    <xf numFmtId="0" fontId="3" fillId="0" borderId="19" xfId="62" applyFont="1" applyFill="1" applyBorder="1" applyAlignment="1" applyProtection="1">
      <alignment vertical="center"/>
      <protection/>
    </xf>
    <xf numFmtId="0" fontId="3" fillId="0" borderId="20" xfId="62" applyFont="1" applyFill="1" applyBorder="1" applyAlignment="1" applyProtection="1">
      <alignment vertical="center"/>
      <protection/>
    </xf>
    <xf numFmtId="180" fontId="3" fillId="0" borderId="21" xfId="62" applyNumberFormat="1" applyFont="1" applyFill="1" applyBorder="1" applyAlignment="1" applyProtection="1">
      <alignment horizontal="right" vertical="center" shrinkToFit="1"/>
      <protection/>
    </xf>
    <xf numFmtId="180" fontId="3" fillId="0" borderId="22" xfId="62" applyNumberFormat="1" applyFont="1" applyFill="1" applyBorder="1" applyAlignment="1" applyProtection="1">
      <alignment horizontal="right" vertical="center" shrinkToFit="1"/>
      <protection/>
    </xf>
    <xf numFmtId="0" fontId="3" fillId="0" borderId="12" xfId="62" applyFont="1" applyFill="1" applyBorder="1" applyAlignment="1" applyProtection="1">
      <alignment vertical="center"/>
      <protection/>
    </xf>
    <xf numFmtId="0" fontId="3" fillId="0" borderId="23" xfId="62" applyFont="1" applyFill="1" applyBorder="1" applyAlignment="1" applyProtection="1">
      <alignment vertical="center"/>
      <protection/>
    </xf>
    <xf numFmtId="180" fontId="3" fillId="0" borderId="24" xfId="62" applyNumberFormat="1" applyFont="1" applyFill="1" applyBorder="1" applyAlignment="1" applyProtection="1">
      <alignment horizontal="right" vertical="center" shrinkToFit="1"/>
      <protection/>
    </xf>
    <xf numFmtId="180" fontId="3" fillId="0" borderId="25" xfId="62" applyNumberFormat="1" applyFont="1" applyFill="1" applyBorder="1" applyAlignment="1" applyProtection="1">
      <alignment horizontal="right" vertical="center" shrinkToFit="1"/>
      <protection/>
    </xf>
    <xf numFmtId="0" fontId="3" fillId="0" borderId="26" xfId="62" applyFont="1" applyFill="1" applyBorder="1" applyAlignment="1" applyProtection="1">
      <alignment vertical="center"/>
      <protection/>
    </xf>
    <xf numFmtId="0" fontId="3" fillId="0" borderId="27" xfId="62" applyFont="1" applyFill="1" applyBorder="1" applyAlignment="1" applyProtection="1">
      <alignment vertical="center"/>
      <protection/>
    </xf>
    <xf numFmtId="0" fontId="3" fillId="0" borderId="28" xfId="62" applyFont="1" applyFill="1" applyBorder="1" applyAlignment="1" applyProtection="1">
      <alignment vertical="center"/>
      <protection/>
    </xf>
    <xf numFmtId="0" fontId="0" fillId="0" borderId="0" xfId="62" applyFont="1" applyFill="1" applyAlignment="1" applyProtection="1">
      <alignment vertical="center"/>
      <protection/>
    </xf>
    <xf numFmtId="180" fontId="0" fillId="0" borderId="0" xfId="62" applyNumberFormat="1" applyFont="1" applyFill="1" applyAlignment="1" applyProtection="1">
      <alignment vertical="center"/>
      <protection/>
    </xf>
    <xf numFmtId="180" fontId="0" fillId="0" borderId="0" xfId="62" applyNumberFormat="1" applyFont="1" applyFill="1" applyProtection="1">
      <alignment/>
      <protection/>
    </xf>
    <xf numFmtId="180" fontId="3" fillId="0" borderId="24" xfId="62" applyNumberFormat="1" applyFont="1" applyFill="1" applyBorder="1" applyAlignment="1" applyProtection="1">
      <alignment horizontal="center" vertical="center"/>
      <protection/>
    </xf>
    <xf numFmtId="0" fontId="3" fillId="0" borderId="29" xfId="62" applyFont="1" applyFill="1" applyBorder="1" applyAlignment="1" applyProtection="1">
      <alignment horizontal="center" vertical="center"/>
      <protection/>
    </xf>
    <xf numFmtId="180" fontId="3" fillId="0" borderId="30" xfId="62" applyNumberFormat="1" applyFont="1" applyFill="1" applyBorder="1" applyAlignment="1" applyProtection="1">
      <alignment horizontal="center" vertical="center"/>
      <protection/>
    </xf>
    <xf numFmtId="180" fontId="3" fillId="0" borderId="14" xfId="62" applyNumberFormat="1" applyFont="1" applyFill="1" applyBorder="1" applyAlignment="1" applyProtection="1">
      <alignment horizontal="center" vertical="center"/>
      <protection/>
    </xf>
    <xf numFmtId="180" fontId="3" fillId="0" borderId="16" xfId="62" applyNumberFormat="1" applyFont="1" applyFill="1" applyBorder="1" applyAlignment="1" applyProtection="1">
      <alignment horizontal="center" vertical="center"/>
      <protection/>
    </xf>
    <xf numFmtId="180" fontId="3" fillId="0" borderId="27" xfId="62" applyNumberFormat="1" applyFont="1" applyFill="1" applyBorder="1" applyAlignment="1" applyProtection="1">
      <alignment horizontal="center" vertical="center"/>
      <protection/>
    </xf>
    <xf numFmtId="180" fontId="3" fillId="0" borderId="31" xfId="62" applyNumberFormat="1" applyFont="1" applyFill="1" applyBorder="1" applyAlignment="1" applyProtection="1">
      <alignment horizontal="center" vertical="center"/>
      <protection/>
    </xf>
    <xf numFmtId="180" fontId="3" fillId="0" borderId="32" xfId="62" applyNumberFormat="1" applyFont="1" applyFill="1" applyBorder="1" applyAlignment="1" applyProtection="1">
      <alignment horizontal="right" vertical="center" shrinkToFit="1"/>
      <protection/>
    </xf>
    <xf numFmtId="180" fontId="3" fillId="0" borderId="33" xfId="62" applyNumberFormat="1" applyFont="1" applyFill="1" applyBorder="1" applyAlignment="1" applyProtection="1">
      <alignment horizontal="right" vertical="center" shrinkToFit="1"/>
      <protection/>
    </xf>
    <xf numFmtId="180" fontId="3" fillId="0" borderId="34" xfId="62" applyNumberFormat="1" applyFont="1" applyFill="1" applyBorder="1" applyAlignment="1" applyProtection="1">
      <alignment horizontal="right" vertical="center" shrinkToFit="1"/>
      <protection/>
    </xf>
    <xf numFmtId="180" fontId="3" fillId="0" borderId="35" xfId="62" applyNumberFormat="1" applyFont="1" applyFill="1" applyBorder="1" applyAlignment="1" applyProtection="1">
      <alignment horizontal="right" vertical="center" shrinkToFit="1"/>
      <protection/>
    </xf>
    <xf numFmtId="180" fontId="4" fillId="0" borderId="20" xfId="62" applyNumberFormat="1" applyFont="1" applyFill="1" applyBorder="1" applyAlignment="1" applyProtection="1">
      <alignment horizontal="center" vertical="center"/>
      <protection/>
    </xf>
    <xf numFmtId="0" fontId="4" fillId="0" borderId="36" xfId="62" applyFont="1" applyFill="1" applyBorder="1" applyAlignment="1" applyProtection="1">
      <alignment horizontal="center" vertical="center"/>
      <protection/>
    </xf>
    <xf numFmtId="180" fontId="3" fillId="0" borderId="24" xfId="62" applyNumberFormat="1" applyFont="1" applyFill="1" applyBorder="1" applyAlignment="1" applyProtection="1">
      <alignment vertical="center"/>
      <protection/>
    </xf>
    <xf numFmtId="180" fontId="4" fillId="0" borderId="28" xfId="62" applyNumberFormat="1" applyFont="1" applyFill="1" applyBorder="1" applyAlignment="1" applyProtection="1">
      <alignment horizontal="center" vertical="center"/>
      <protection/>
    </xf>
    <xf numFmtId="180" fontId="4" fillId="0" borderId="14" xfId="62" applyNumberFormat="1"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180" fontId="4" fillId="0" borderId="16" xfId="62" applyNumberFormat="1" applyFont="1" applyFill="1" applyBorder="1" applyAlignment="1" applyProtection="1">
      <alignment horizontal="center" vertical="center"/>
      <protection/>
    </xf>
    <xf numFmtId="0" fontId="4" fillId="0" borderId="37" xfId="62" applyFont="1" applyFill="1" applyBorder="1" applyAlignment="1" applyProtection="1">
      <alignment horizontal="center" vertical="center"/>
      <protection/>
    </xf>
    <xf numFmtId="0" fontId="3" fillId="0" borderId="38" xfId="62" applyFont="1" applyFill="1" applyBorder="1" applyAlignment="1" applyProtection="1">
      <alignment vertical="center"/>
      <protection/>
    </xf>
    <xf numFmtId="0" fontId="3" fillId="0" borderId="32" xfId="62" applyFont="1" applyFill="1" applyBorder="1" applyAlignment="1" applyProtection="1">
      <alignment vertical="center"/>
      <protection/>
    </xf>
    <xf numFmtId="180" fontId="3" fillId="0" borderId="39" xfId="62" applyNumberFormat="1" applyFont="1" applyFill="1" applyBorder="1" applyAlignment="1" applyProtection="1">
      <alignment horizontal="right" vertical="center" shrinkToFit="1"/>
      <protection/>
    </xf>
    <xf numFmtId="180" fontId="3" fillId="0" borderId="40" xfId="62" applyNumberFormat="1" applyFont="1" applyFill="1" applyBorder="1" applyAlignment="1" applyProtection="1">
      <alignment horizontal="right" vertical="center" shrinkToFit="1"/>
      <protection/>
    </xf>
    <xf numFmtId="0" fontId="5" fillId="0" borderId="0" xfId="62" applyFont="1" applyFill="1" applyAlignment="1" applyProtection="1">
      <alignment vertical="center"/>
      <protection/>
    </xf>
    <xf numFmtId="0" fontId="5" fillId="0" borderId="0" xfId="62" applyFont="1" applyFill="1" applyProtection="1">
      <alignment/>
      <protection/>
    </xf>
    <xf numFmtId="0" fontId="3" fillId="0" borderId="24" xfId="62" applyFont="1" applyFill="1" applyBorder="1" applyAlignment="1" applyProtection="1">
      <alignment horizontal="center" vertical="center"/>
      <protection/>
    </xf>
    <xf numFmtId="0" fontId="4" fillId="0" borderId="20" xfId="62" applyFont="1" applyFill="1" applyBorder="1" applyAlignment="1" applyProtection="1">
      <alignment horizontal="center" vertical="center"/>
      <protection/>
    </xf>
    <xf numFmtId="0" fontId="3" fillId="0" borderId="24" xfId="62" applyFont="1" applyFill="1" applyBorder="1" applyAlignment="1" applyProtection="1">
      <alignment vertical="center"/>
      <protection/>
    </xf>
    <xf numFmtId="0" fontId="3" fillId="0" borderId="30" xfId="62" applyFont="1" applyFill="1" applyBorder="1" applyAlignment="1" applyProtection="1">
      <alignment horizontal="center" vertical="center" wrapText="1"/>
      <protection/>
    </xf>
    <xf numFmtId="0" fontId="3" fillId="0" borderId="27" xfId="62" applyFont="1" applyFill="1" applyBorder="1" applyAlignment="1" applyProtection="1">
      <alignment horizontal="center" vertical="center" wrapText="1"/>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3" fillId="0" borderId="27" xfId="62" applyFont="1" applyFill="1" applyBorder="1" applyAlignment="1" applyProtection="1">
      <alignment horizontal="center" vertical="center"/>
      <protection/>
    </xf>
    <xf numFmtId="0" fontId="3" fillId="0" borderId="37" xfId="62" applyFont="1" applyFill="1" applyBorder="1" applyAlignment="1" applyProtection="1">
      <alignment horizontal="center" vertical="center"/>
      <protection/>
    </xf>
    <xf numFmtId="0" fontId="3" fillId="0" borderId="41" xfId="62" applyFont="1" applyFill="1" applyBorder="1" applyAlignment="1" applyProtection="1">
      <alignment horizontal="center" vertical="center"/>
      <protection/>
    </xf>
    <xf numFmtId="0" fontId="3" fillId="0" borderId="31" xfId="62" applyFont="1" applyFill="1" applyBorder="1" applyAlignment="1" applyProtection="1">
      <alignment horizontal="center" vertical="center"/>
      <protection/>
    </xf>
    <xf numFmtId="183" fontId="3" fillId="0" borderId="42" xfId="62" applyNumberFormat="1" applyFont="1" applyFill="1" applyBorder="1" applyAlignment="1" applyProtection="1">
      <alignment horizontal="right" vertical="center" shrinkToFit="1"/>
      <protection/>
    </xf>
    <xf numFmtId="0" fontId="3" fillId="0" borderId="26" xfId="62" applyFont="1" applyFill="1" applyBorder="1" applyAlignment="1" applyProtection="1">
      <alignment horizontal="center" vertical="center"/>
      <protection/>
    </xf>
    <xf numFmtId="0" fontId="5" fillId="0" borderId="20" xfId="62" applyFont="1" applyFill="1" applyBorder="1" applyProtection="1">
      <alignment/>
      <protection/>
    </xf>
    <xf numFmtId="0" fontId="5" fillId="0" borderId="43" xfId="62" applyFont="1" applyFill="1" applyBorder="1" applyAlignment="1" applyProtection="1">
      <alignment vertical="center"/>
      <protection/>
    </xf>
    <xf numFmtId="183" fontId="3" fillId="0" borderId="12" xfId="62" applyNumberFormat="1" applyFont="1" applyFill="1" applyBorder="1" applyAlignment="1" applyProtection="1">
      <alignment horizontal="right" vertical="center"/>
      <protection/>
    </xf>
    <xf numFmtId="183" fontId="3" fillId="0" borderId="44" xfId="62" applyNumberFormat="1" applyFont="1" applyFill="1" applyBorder="1" applyAlignment="1" applyProtection="1">
      <alignment horizontal="right" vertical="center" shrinkToFit="1"/>
      <protection/>
    </xf>
    <xf numFmtId="183" fontId="3" fillId="0" borderId="11" xfId="62" applyNumberFormat="1" applyFont="1" applyFill="1" applyBorder="1" applyAlignment="1" applyProtection="1">
      <alignment horizontal="right" vertical="center"/>
      <protection/>
    </xf>
    <xf numFmtId="183" fontId="3" fillId="0" borderId="45" xfId="62" applyNumberFormat="1" applyFont="1" applyFill="1" applyBorder="1" applyAlignment="1" applyProtection="1">
      <alignment horizontal="right" vertical="center" shrinkToFit="1"/>
      <protection/>
    </xf>
    <xf numFmtId="179" fontId="0" fillId="0" borderId="0" xfId="62" applyNumberFormat="1" applyFont="1" applyFill="1" applyProtection="1">
      <alignment/>
      <protection/>
    </xf>
    <xf numFmtId="0" fontId="4" fillId="0" borderId="46" xfId="62" applyFont="1" applyFill="1" applyBorder="1" applyAlignment="1" applyProtection="1">
      <alignment horizontal="center" vertical="center"/>
      <protection/>
    </xf>
    <xf numFmtId="183" fontId="3" fillId="0" borderId="20" xfId="62" applyNumberFormat="1" applyFont="1" applyFill="1" applyBorder="1" applyAlignment="1" applyProtection="1">
      <alignment horizontal="right" vertical="center" shrinkToFit="1"/>
      <protection/>
    </xf>
    <xf numFmtId="183" fontId="3" fillId="0" borderId="47" xfId="62" applyNumberFormat="1" applyFont="1" applyFill="1" applyBorder="1" applyAlignment="1" applyProtection="1">
      <alignment horizontal="right" vertical="center"/>
      <protection/>
    </xf>
    <xf numFmtId="183" fontId="3" fillId="0" borderId="10" xfId="62" applyNumberFormat="1" applyFont="1" applyFill="1" applyBorder="1" applyAlignment="1" applyProtection="1">
      <alignment horizontal="right" vertical="center"/>
      <protection/>
    </xf>
    <xf numFmtId="0" fontId="48"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5" fillId="0" borderId="43" xfId="62" applyFont="1" applyFill="1" applyBorder="1" applyAlignment="1" applyProtection="1">
      <alignment horizontal="center" vertical="center"/>
      <protection/>
    </xf>
    <xf numFmtId="0" fontId="5" fillId="0" borderId="46" xfId="0" applyFont="1" applyFill="1" applyBorder="1" applyAlignment="1" applyProtection="1">
      <alignment horizontal="center" vertical="top" wrapText="1"/>
      <protection/>
    </xf>
    <xf numFmtId="0" fontId="5" fillId="0" borderId="46" xfId="62" applyFont="1" applyFill="1" applyBorder="1" applyProtection="1">
      <alignment/>
      <protection/>
    </xf>
    <xf numFmtId="0" fontId="5" fillId="0" borderId="48" xfId="62" applyFont="1" applyFill="1" applyBorder="1" applyProtection="1">
      <alignment/>
      <protection/>
    </xf>
    <xf numFmtId="0" fontId="3" fillId="0" borderId="43" xfId="62"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protection/>
    </xf>
    <xf numFmtId="0" fontId="5" fillId="0" borderId="50"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0" xfId="0" applyFill="1" applyAlignment="1" applyProtection="1">
      <alignment/>
      <protection/>
    </xf>
    <xf numFmtId="0" fontId="0" fillId="0" borderId="0" xfId="62" applyFont="1" applyFill="1" applyBorder="1" applyAlignment="1" applyProtection="1">
      <alignment vertical="center"/>
      <protection/>
    </xf>
    <xf numFmtId="0" fontId="0" fillId="0" borderId="30" xfId="0" applyFont="1" applyFill="1" applyBorder="1" applyAlignment="1" applyProtection="1">
      <alignment horizontal="center" vertical="center" wrapText="1"/>
      <protection/>
    </xf>
    <xf numFmtId="0" fontId="3" fillId="0" borderId="43"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7" fillId="0" borderId="0" xfId="0" applyFont="1" applyFill="1" applyAlignment="1" applyProtection="1">
      <alignment/>
      <protection/>
    </xf>
    <xf numFmtId="0" fontId="5" fillId="0" borderId="0" xfId="62" applyFont="1" applyFill="1" applyBorder="1" applyAlignment="1" applyProtection="1">
      <alignment vertical="center"/>
      <protection/>
    </xf>
    <xf numFmtId="0" fontId="5" fillId="0" borderId="0" xfId="62" applyFont="1" applyFill="1" applyBorder="1" applyProtection="1">
      <alignment/>
      <protection/>
    </xf>
    <xf numFmtId="0" fontId="3" fillId="0" borderId="0" xfId="62" applyFont="1" applyFill="1" applyBorder="1" applyAlignment="1" applyProtection="1">
      <alignment horizontal="center" vertical="center"/>
      <protection/>
    </xf>
    <xf numFmtId="183" fontId="0" fillId="0" borderId="57" xfId="62" applyNumberFormat="1" applyFont="1" applyFill="1" applyBorder="1" applyAlignment="1" applyProtection="1">
      <alignment horizontal="right" vertical="center" shrinkToFit="1"/>
      <protection/>
    </xf>
    <xf numFmtId="183" fontId="3" fillId="0" borderId="0" xfId="62" applyNumberFormat="1" applyFont="1" applyFill="1" applyBorder="1" applyAlignment="1" applyProtection="1">
      <alignment horizontal="right" vertical="center" shrinkToFit="1"/>
      <protection/>
    </xf>
    <xf numFmtId="183" fontId="0" fillId="0" borderId="47" xfId="62" applyNumberFormat="1" applyFont="1" applyFill="1" applyBorder="1" applyAlignment="1" applyProtection="1">
      <alignment horizontal="right" vertical="center" shrinkToFit="1"/>
      <protection/>
    </xf>
    <xf numFmtId="183" fontId="3" fillId="0" borderId="0" xfId="62"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0" fontId="5" fillId="0" borderId="63"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5" fillId="0" borderId="56"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6" fillId="0" borderId="0" xfId="0" applyFont="1" applyFill="1" applyAlignment="1" applyProtection="1">
      <alignment/>
      <protection/>
    </xf>
    <xf numFmtId="183" fontId="0" fillId="0" borderId="0" xfId="62" applyNumberFormat="1" applyFont="1" applyFill="1" applyAlignment="1" applyProtection="1">
      <alignment vertical="center"/>
      <protection/>
    </xf>
    <xf numFmtId="0" fontId="4" fillId="0" borderId="17" xfId="0" applyFont="1" applyFill="1" applyBorder="1" applyAlignment="1" applyProtection="1">
      <alignment horizontal="center" vertical="center"/>
      <protection/>
    </xf>
    <xf numFmtId="183" fontId="0" fillId="0" borderId="66" xfId="62" applyNumberFormat="1" applyFont="1" applyFill="1" applyBorder="1" applyAlignment="1" applyProtection="1">
      <alignment horizontal="right" vertical="center" shrinkToFit="1"/>
      <protection hidden="1"/>
    </xf>
    <xf numFmtId="183" fontId="0" fillId="0" borderId="54" xfId="62" applyNumberFormat="1" applyFont="1" applyFill="1" applyBorder="1" applyAlignment="1" applyProtection="1">
      <alignment horizontal="right" vertical="center" shrinkToFit="1"/>
      <protection hidden="1"/>
    </xf>
    <xf numFmtId="0" fontId="4" fillId="0" borderId="28" xfId="62" applyFont="1" applyFill="1" applyBorder="1" applyAlignment="1" applyProtection="1">
      <alignment horizontal="center" vertical="center"/>
      <protection/>
    </xf>
    <xf numFmtId="180" fontId="3" fillId="0" borderId="12" xfId="62" applyNumberFormat="1" applyFont="1" applyFill="1" applyBorder="1" applyAlignment="1" applyProtection="1">
      <alignment horizontal="right" vertical="center" shrinkToFit="1"/>
      <protection/>
    </xf>
    <xf numFmtId="180" fontId="3" fillId="0" borderId="13" xfId="62" applyNumberFormat="1" applyFont="1" applyFill="1" applyBorder="1" applyAlignment="1" applyProtection="1">
      <alignment horizontal="right" vertical="center" shrinkToFit="1"/>
      <protection/>
    </xf>
    <xf numFmtId="0" fontId="0" fillId="33" borderId="48" xfId="62" applyFont="1" applyFill="1" applyBorder="1">
      <alignment/>
      <protection/>
    </xf>
    <xf numFmtId="0" fontId="3" fillId="0" borderId="67" xfId="62" applyFont="1" applyFill="1" applyBorder="1" applyAlignment="1" applyProtection="1">
      <alignment vertical="center"/>
      <protection/>
    </xf>
    <xf numFmtId="0" fontId="3" fillId="0" borderId="68" xfId="62" applyFont="1" applyFill="1" applyBorder="1" applyAlignment="1" applyProtection="1">
      <alignment vertical="center"/>
      <protection/>
    </xf>
    <xf numFmtId="0" fontId="3" fillId="0" borderId="69" xfId="62" applyFont="1" applyFill="1" applyBorder="1" applyAlignment="1" applyProtection="1">
      <alignment vertical="center"/>
      <protection/>
    </xf>
    <xf numFmtId="0" fontId="3" fillId="0" borderId="70" xfId="62" applyFont="1" applyFill="1" applyBorder="1" applyAlignment="1" applyProtection="1">
      <alignment vertical="center"/>
      <protection/>
    </xf>
    <xf numFmtId="0" fontId="3" fillId="0" borderId="51" xfId="62" applyFont="1" applyFill="1" applyBorder="1" applyAlignment="1" applyProtection="1">
      <alignment vertical="center"/>
      <protection/>
    </xf>
    <xf numFmtId="0" fontId="3" fillId="0" borderId="71" xfId="62" applyFont="1" applyFill="1" applyBorder="1" applyAlignment="1" applyProtection="1">
      <alignment horizontal="center" vertical="center" wrapText="1"/>
      <protection/>
    </xf>
    <xf numFmtId="183" fontId="5" fillId="0" borderId="44" xfId="62" applyNumberFormat="1" applyFont="1" applyFill="1" applyBorder="1" applyAlignment="1" applyProtection="1">
      <alignment horizontal="right" vertical="center" shrinkToFit="1"/>
      <protection/>
    </xf>
    <xf numFmtId="183" fontId="5" fillId="0" borderId="13" xfId="62" applyNumberFormat="1" applyFont="1" applyFill="1" applyBorder="1" applyAlignment="1" applyProtection="1">
      <alignment horizontal="right" vertical="center" shrinkToFit="1"/>
      <protection/>
    </xf>
    <xf numFmtId="183" fontId="5" fillId="0" borderId="55" xfId="62" applyNumberFormat="1" applyFont="1" applyFill="1" applyBorder="1" applyAlignment="1" applyProtection="1">
      <alignment horizontal="right" vertical="center" shrinkToFit="1"/>
      <protection hidden="1"/>
    </xf>
    <xf numFmtId="183" fontId="5" fillId="0" borderId="11" xfId="62" applyNumberFormat="1" applyFont="1" applyFill="1" applyBorder="1" applyAlignment="1" applyProtection="1">
      <alignment horizontal="right" vertical="center" shrinkToFit="1"/>
      <protection hidden="1"/>
    </xf>
    <xf numFmtId="183" fontId="5" fillId="0" borderId="10" xfId="62" applyNumberFormat="1" applyFont="1" applyFill="1" applyBorder="1" applyAlignment="1" applyProtection="1">
      <alignment horizontal="right" vertical="center" shrinkToFit="1"/>
      <protection/>
    </xf>
    <xf numFmtId="0" fontId="5" fillId="0" borderId="26" xfId="62" applyFont="1" applyFill="1" applyBorder="1" applyAlignment="1" applyProtection="1">
      <alignment horizontal="center" vertical="center"/>
      <protection/>
    </xf>
    <xf numFmtId="183" fontId="5" fillId="0" borderId="72" xfId="62"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Alignment="1">
      <alignment horizontal="center" vertical="center"/>
    </xf>
    <xf numFmtId="0" fontId="3" fillId="0" borderId="26" xfId="62" applyFont="1" applyFill="1" applyBorder="1" applyAlignment="1" applyProtection="1">
      <alignment horizontal="center" vertical="center" wrapText="1"/>
      <protection/>
    </xf>
    <xf numFmtId="0" fontId="0" fillId="0" borderId="0" xfId="62" applyFont="1" applyFill="1" applyAlignment="1" applyProtection="1">
      <alignment horizontal="left" vertical="center"/>
      <protection/>
    </xf>
    <xf numFmtId="0" fontId="8" fillId="0" borderId="0" xfId="0" applyFont="1" applyFill="1" applyBorder="1" applyAlignment="1">
      <alignment vertical="center"/>
    </xf>
    <xf numFmtId="0" fontId="8" fillId="0" borderId="2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5" fillId="0" borderId="0" xfId="62" applyFont="1" applyFill="1" applyAlignment="1">
      <alignment vertical="center"/>
      <protection/>
    </xf>
    <xf numFmtId="183" fontId="0" fillId="0" borderId="49" xfId="62" applyNumberFormat="1" applyFont="1" applyFill="1" applyBorder="1" applyAlignment="1" applyProtection="1">
      <alignment horizontal="right" vertical="center"/>
      <protection locked="0"/>
    </xf>
    <xf numFmtId="183" fontId="0" fillId="0" borderId="74" xfId="62" applyNumberFormat="1" applyFont="1" applyFill="1" applyBorder="1" applyAlignment="1" applyProtection="1">
      <alignment horizontal="right" vertical="center" shrinkToFit="1"/>
      <protection locked="0"/>
    </xf>
    <xf numFmtId="183" fontId="0" fillId="0" borderId="75" xfId="62" applyNumberFormat="1" applyFont="1" applyFill="1" applyBorder="1" applyAlignment="1" applyProtection="1">
      <alignment horizontal="right" vertical="center" shrinkToFit="1"/>
      <protection hidden="1"/>
    </xf>
    <xf numFmtId="183" fontId="0" fillId="0" borderId="76" xfId="62" applyNumberFormat="1" applyFont="1" applyFill="1" applyBorder="1" applyAlignment="1" applyProtection="1">
      <alignment horizontal="right" vertical="center" shrinkToFit="1"/>
      <protection locked="0"/>
    </xf>
    <xf numFmtId="182" fontId="0" fillId="0" borderId="50" xfId="62" applyNumberFormat="1" applyFont="1" applyFill="1" applyBorder="1" applyAlignment="1" applyProtection="1">
      <alignment horizontal="right" vertical="center" shrinkToFit="1"/>
      <protection locked="0"/>
    </xf>
    <xf numFmtId="183" fontId="0" fillId="0" borderId="77" xfId="62" applyNumberFormat="1" applyFont="1" applyFill="1" applyBorder="1" applyAlignment="1" applyProtection="1">
      <alignment horizontal="right" vertical="center" shrinkToFit="1"/>
      <protection locked="0"/>
    </xf>
    <xf numFmtId="182" fontId="0" fillId="0" borderId="78" xfId="62" applyNumberFormat="1" applyFont="1" applyFill="1" applyBorder="1" applyAlignment="1" applyProtection="1">
      <alignment horizontal="right" vertical="center" shrinkToFit="1"/>
      <protection locked="0"/>
    </xf>
    <xf numFmtId="183" fontId="0" fillId="0" borderId="49" xfId="62" applyNumberFormat="1" applyFont="1" applyFill="1" applyBorder="1" applyAlignment="1" applyProtection="1">
      <alignment horizontal="right" vertical="center" shrinkToFit="1"/>
      <protection locked="0"/>
    </xf>
    <xf numFmtId="182" fontId="0" fillId="0" borderId="75" xfId="62" applyNumberFormat="1" applyFont="1" applyFill="1" applyBorder="1" applyAlignment="1" applyProtection="1">
      <alignment horizontal="right" vertical="center" shrinkToFit="1"/>
      <protection locked="0"/>
    </xf>
    <xf numFmtId="182" fontId="0" fillId="0" borderId="60" xfId="62" applyNumberFormat="1" applyFont="1" applyFill="1" applyBorder="1" applyAlignment="1" applyProtection="1">
      <alignment horizontal="right" vertical="center" shrinkToFit="1"/>
      <protection locked="0"/>
    </xf>
    <xf numFmtId="183" fontId="0" fillId="0" borderId="52" xfId="62" applyNumberFormat="1" applyFont="1" applyFill="1" applyBorder="1" applyAlignment="1" applyProtection="1">
      <alignment horizontal="right" vertical="center" shrinkToFit="1"/>
      <protection locked="0"/>
    </xf>
    <xf numFmtId="183" fontId="0" fillId="0" borderId="55" xfId="62" applyNumberFormat="1" applyFont="1" applyFill="1" applyBorder="1" applyAlignment="1" applyProtection="1">
      <alignment horizontal="right" vertical="center"/>
      <protection locked="0"/>
    </xf>
    <xf numFmtId="183" fontId="0" fillId="0" borderId="11" xfId="62" applyNumberFormat="1" applyFont="1" applyFill="1" applyBorder="1" applyAlignment="1" applyProtection="1">
      <alignment horizontal="right" vertical="center" shrinkToFit="1"/>
      <protection locked="0"/>
    </xf>
    <xf numFmtId="183" fontId="0" fillId="0" borderId="79" xfId="62" applyNumberFormat="1" applyFont="1" applyFill="1" applyBorder="1" applyAlignment="1" applyProtection="1">
      <alignment horizontal="right" vertical="center" shrinkToFit="1"/>
      <protection/>
    </xf>
    <xf numFmtId="183" fontId="0" fillId="0" borderId="10" xfId="62" applyNumberFormat="1" applyFont="1" applyFill="1" applyBorder="1" applyAlignment="1" applyProtection="1">
      <alignment horizontal="right" vertical="center" shrinkToFit="1"/>
      <protection locked="0"/>
    </xf>
    <xf numFmtId="182" fontId="0" fillId="0" borderId="54" xfId="62" applyNumberFormat="1" applyFont="1" applyFill="1" applyBorder="1" applyAlignment="1" applyProtection="1">
      <alignment horizontal="right" vertical="center" shrinkToFit="1"/>
      <protection locked="0"/>
    </xf>
    <xf numFmtId="182" fontId="0" fillId="0" borderId="79" xfId="62" applyNumberFormat="1" applyFont="1" applyFill="1" applyBorder="1" applyAlignment="1" applyProtection="1">
      <alignment horizontal="right" vertical="center" shrinkToFit="1"/>
      <protection locked="0"/>
    </xf>
    <xf numFmtId="183" fontId="0" fillId="0" borderId="55" xfId="62" applyNumberFormat="1" applyFont="1" applyFill="1" applyBorder="1" applyAlignment="1" applyProtection="1">
      <alignment horizontal="right" vertical="center" shrinkToFit="1"/>
      <protection locked="0"/>
    </xf>
    <xf numFmtId="182" fontId="0" fillId="0" borderId="80" xfId="62" applyNumberFormat="1" applyFont="1" applyFill="1" applyBorder="1" applyAlignment="1" applyProtection="1">
      <alignment horizontal="right" vertical="center" shrinkToFit="1"/>
      <protection locked="0"/>
    </xf>
    <xf numFmtId="183" fontId="0" fillId="0" borderId="45" xfId="62" applyNumberFormat="1" applyFont="1" applyFill="1" applyBorder="1" applyAlignment="1" applyProtection="1">
      <alignment horizontal="right" vertical="center" shrinkToFit="1"/>
      <protection locked="0"/>
    </xf>
    <xf numFmtId="183" fontId="0" fillId="0" borderId="27" xfId="62" applyNumberFormat="1" applyFont="1" applyFill="1" applyBorder="1" applyAlignment="1" applyProtection="1">
      <alignment horizontal="right" vertical="center"/>
      <protection locked="0"/>
    </xf>
    <xf numFmtId="183" fontId="0" fillId="0" borderId="41" xfId="62" applyNumberFormat="1" applyFont="1" applyFill="1" applyBorder="1" applyAlignment="1" applyProtection="1">
      <alignment horizontal="right" vertical="center"/>
      <protection locked="0"/>
    </xf>
    <xf numFmtId="183" fontId="0" fillId="0" borderId="81" xfId="62" applyNumberFormat="1" applyFont="1" applyFill="1" applyBorder="1" applyAlignment="1" applyProtection="1">
      <alignment horizontal="right" vertical="center" shrinkToFit="1"/>
      <protection/>
    </xf>
    <xf numFmtId="182" fontId="0" fillId="0" borderId="17" xfId="62" applyNumberFormat="1" applyFont="1" applyFill="1" applyBorder="1" applyAlignment="1" applyProtection="1">
      <alignment horizontal="right" vertical="center" shrinkToFit="1"/>
      <protection locked="0"/>
    </xf>
    <xf numFmtId="183" fontId="0" fillId="0" borderId="30" xfId="62" applyNumberFormat="1" applyFont="1" applyFill="1" applyBorder="1" applyAlignment="1" applyProtection="1">
      <alignment horizontal="right" vertical="center"/>
      <protection locked="0"/>
    </xf>
    <xf numFmtId="182" fontId="0" fillId="0" borderId="81" xfId="62" applyNumberFormat="1" applyFont="1" applyFill="1" applyBorder="1" applyAlignment="1" applyProtection="1">
      <alignment horizontal="right" vertical="center" shrinkToFit="1"/>
      <protection locked="0"/>
    </xf>
    <xf numFmtId="182" fontId="0" fillId="0" borderId="82" xfId="62" applyNumberFormat="1" applyFont="1" applyFill="1" applyBorder="1" applyAlignment="1" applyProtection="1">
      <alignment horizontal="right" vertical="center" shrinkToFit="1"/>
      <protection locked="0"/>
    </xf>
    <xf numFmtId="183" fontId="0" fillId="0" borderId="31" xfId="62" applyNumberFormat="1" applyFont="1" applyFill="1" applyBorder="1" applyAlignment="1" applyProtection="1">
      <alignment horizontal="right" vertical="center"/>
      <protection locked="0"/>
    </xf>
    <xf numFmtId="0" fontId="0" fillId="0" borderId="43"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180" fontId="3" fillId="0" borderId="77" xfId="62" applyNumberFormat="1" applyFont="1" applyFill="1" applyBorder="1" applyAlignment="1" applyProtection="1">
      <alignment horizontal="right" vertical="center" shrinkToFit="1"/>
      <protection locked="0"/>
    </xf>
    <xf numFmtId="180" fontId="3" fillId="0" borderId="83" xfId="62" applyNumberFormat="1" applyFont="1" applyFill="1" applyBorder="1" applyAlignment="1" applyProtection="1">
      <alignment horizontal="right" vertical="center" shrinkToFit="1"/>
      <protection/>
    </xf>
    <xf numFmtId="182" fontId="3" fillId="0" borderId="68" xfId="62" applyNumberFormat="1" applyFont="1" applyFill="1" applyBorder="1" applyAlignment="1" applyProtection="1">
      <alignment horizontal="right" vertical="center" shrinkToFit="1"/>
      <protection locked="0"/>
    </xf>
    <xf numFmtId="180" fontId="3" fillId="0" borderId="84" xfId="62" applyNumberFormat="1" applyFont="1" applyFill="1" applyBorder="1" applyAlignment="1" applyProtection="1">
      <alignment horizontal="right" vertical="center" shrinkToFit="1"/>
      <protection locked="0"/>
    </xf>
    <xf numFmtId="183" fontId="3" fillId="0" borderId="85" xfId="62" applyNumberFormat="1" applyFont="1" applyFill="1" applyBorder="1" applyAlignment="1" applyProtection="1">
      <alignment horizontal="right" vertical="center" shrinkToFit="1"/>
      <protection/>
    </xf>
    <xf numFmtId="183" fontId="3" fillId="0" borderId="80" xfId="62" applyNumberFormat="1" applyFont="1" applyFill="1" applyBorder="1" applyAlignment="1" applyProtection="1">
      <alignment horizontal="right" vertical="center" shrinkToFit="1"/>
      <protection/>
    </xf>
    <xf numFmtId="183" fontId="3" fillId="0" borderId="86" xfId="62" applyNumberFormat="1" applyFont="1" applyFill="1" applyBorder="1" applyAlignment="1" applyProtection="1">
      <alignment horizontal="right" vertical="center" shrinkToFit="1"/>
      <protection/>
    </xf>
    <xf numFmtId="182" fontId="3" fillId="0" borderId="87" xfId="62" applyNumberFormat="1" applyFont="1" applyFill="1" applyBorder="1" applyAlignment="1" applyProtection="1">
      <alignment horizontal="right" vertical="center" shrinkToFit="1"/>
      <protection locked="0"/>
    </xf>
    <xf numFmtId="182" fontId="3" fillId="0" borderId="67" xfId="62" applyNumberFormat="1" applyFont="1" applyFill="1" applyBorder="1" applyAlignment="1" applyProtection="1">
      <alignment horizontal="right" vertical="center" shrinkToFit="1"/>
      <protection locked="0"/>
    </xf>
    <xf numFmtId="182" fontId="3" fillId="0" borderId="88" xfId="62" applyNumberFormat="1" applyFont="1" applyFill="1" applyBorder="1" applyAlignment="1" applyProtection="1">
      <alignment horizontal="right" vertical="center" shrinkToFit="1"/>
      <protection locked="0"/>
    </xf>
    <xf numFmtId="182" fontId="3" fillId="0" borderId="89" xfId="62" applyNumberFormat="1" applyFont="1" applyFill="1" applyBorder="1" applyAlignment="1" applyProtection="1">
      <alignment horizontal="right" vertical="center" shrinkToFit="1"/>
      <protection locked="0"/>
    </xf>
    <xf numFmtId="182" fontId="3" fillId="0" borderId="90" xfId="62" applyNumberFormat="1" applyFont="1" applyFill="1" applyBorder="1" applyAlignment="1" applyProtection="1">
      <alignment horizontal="right" vertical="center" shrinkToFit="1"/>
      <protection locked="0"/>
    </xf>
    <xf numFmtId="182" fontId="3" fillId="0" borderId="91" xfId="62" applyNumberFormat="1" applyFont="1" applyFill="1" applyBorder="1" applyAlignment="1" applyProtection="1">
      <alignment horizontal="right" vertical="center" shrinkToFit="1"/>
      <protection locked="0"/>
    </xf>
    <xf numFmtId="182" fontId="3" fillId="0" borderId="92" xfId="62" applyNumberFormat="1" applyFont="1" applyFill="1" applyBorder="1" applyAlignment="1" applyProtection="1">
      <alignment horizontal="right" vertical="center" shrinkToFit="1"/>
      <protection locked="0"/>
    </xf>
    <xf numFmtId="182" fontId="3" fillId="0" borderId="93" xfId="62" applyNumberFormat="1" applyFont="1" applyFill="1" applyBorder="1" applyAlignment="1" applyProtection="1">
      <alignment horizontal="right" vertical="center" shrinkToFit="1"/>
      <protection locked="0"/>
    </xf>
    <xf numFmtId="180" fontId="3" fillId="0" borderId="94" xfId="62" applyNumberFormat="1" applyFont="1" applyFill="1" applyBorder="1" applyAlignment="1" applyProtection="1">
      <alignment horizontal="right" vertical="center" shrinkToFit="1"/>
      <protection locked="0"/>
    </xf>
    <xf numFmtId="182" fontId="3" fillId="0" borderId="95" xfId="62" applyNumberFormat="1" applyFont="1" applyFill="1" applyBorder="1" applyAlignment="1" applyProtection="1">
      <alignment horizontal="right" vertical="center" shrinkToFit="1"/>
      <protection locked="0"/>
    </xf>
    <xf numFmtId="182" fontId="3" fillId="0" borderId="96" xfId="62" applyNumberFormat="1" applyFont="1" applyFill="1" applyBorder="1" applyAlignment="1" applyProtection="1">
      <alignment horizontal="right" vertical="center" shrinkToFit="1"/>
      <protection locked="0"/>
    </xf>
    <xf numFmtId="180" fontId="3" fillId="0" borderId="97" xfId="62" applyNumberFormat="1" applyFont="1" applyFill="1" applyBorder="1" applyAlignment="1" applyProtection="1">
      <alignment horizontal="right" vertical="center" shrinkToFit="1"/>
      <protection locked="0"/>
    </xf>
    <xf numFmtId="182" fontId="3" fillId="0" borderId="98" xfId="62" applyNumberFormat="1" applyFont="1" applyFill="1" applyBorder="1" applyAlignment="1" applyProtection="1">
      <alignment horizontal="right" vertical="center" shrinkToFit="1"/>
      <protection locked="0"/>
    </xf>
    <xf numFmtId="180" fontId="3" fillId="0" borderId="99" xfId="62" applyNumberFormat="1" applyFont="1" applyFill="1" applyBorder="1" applyAlignment="1" applyProtection="1">
      <alignment horizontal="right" vertical="center" shrinkToFit="1"/>
      <protection locked="0"/>
    </xf>
    <xf numFmtId="182" fontId="3" fillId="0" borderId="100" xfId="62" applyNumberFormat="1" applyFont="1" applyFill="1" applyBorder="1" applyAlignment="1" applyProtection="1">
      <alignment horizontal="right" vertical="center" shrinkToFit="1"/>
      <protection locked="0"/>
    </xf>
    <xf numFmtId="182" fontId="3" fillId="0" borderId="61" xfId="62" applyNumberFormat="1" applyFont="1" applyFill="1" applyBorder="1" applyAlignment="1" applyProtection="1">
      <alignment horizontal="right" vertical="center" shrinkToFit="1"/>
      <protection locked="0"/>
    </xf>
    <xf numFmtId="182" fontId="3" fillId="0" borderId="60" xfId="62" applyNumberFormat="1" applyFont="1" applyFill="1" applyBorder="1" applyAlignment="1" applyProtection="1">
      <alignment horizontal="right" vertical="center" shrinkToFit="1"/>
      <protection locked="0"/>
    </xf>
    <xf numFmtId="182" fontId="3" fillId="0" borderId="101" xfId="62" applyNumberFormat="1" applyFont="1" applyFill="1" applyBorder="1" applyAlignment="1" applyProtection="1">
      <alignment horizontal="right" vertical="center" shrinkToFit="1"/>
      <protection locked="0"/>
    </xf>
    <xf numFmtId="182" fontId="3" fillId="0" borderId="29" xfId="62" applyNumberFormat="1" applyFont="1" applyFill="1" applyBorder="1" applyAlignment="1" applyProtection="1">
      <alignment horizontal="right" vertical="center" shrinkToFit="1"/>
      <protection locked="0"/>
    </xf>
    <xf numFmtId="180" fontId="3" fillId="0" borderId="14" xfId="62" applyNumberFormat="1" applyFont="1" applyFill="1" applyBorder="1" applyAlignment="1" applyProtection="1">
      <alignment horizontal="right" vertical="center" shrinkToFit="1"/>
      <protection locked="0"/>
    </xf>
    <xf numFmtId="182" fontId="3" fillId="0" borderId="102" xfId="62" applyNumberFormat="1" applyFont="1" applyFill="1" applyBorder="1" applyAlignment="1" applyProtection="1">
      <alignment horizontal="right" vertical="center" shrinkToFit="1"/>
      <protection locked="0"/>
    </xf>
    <xf numFmtId="182" fontId="3" fillId="0" borderId="15" xfId="62" applyNumberFormat="1" applyFont="1" applyFill="1" applyBorder="1" applyAlignment="1" applyProtection="1">
      <alignment horizontal="right" vertical="center" shrinkToFit="1"/>
      <protection locked="0"/>
    </xf>
    <xf numFmtId="182" fontId="3" fillId="0" borderId="18" xfId="62" applyNumberFormat="1" applyFont="1" applyFill="1" applyBorder="1" applyAlignment="1" applyProtection="1">
      <alignment horizontal="right" vertical="center" shrinkToFit="1"/>
      <protection locked="0"/>
    </xf>
    <xf numFmtId="180" fontId="3" fillId="0" borderId="44" xfId="62" applyNumberFormat="1" applyFont="1" applyFill="1" applyBorder="1" applyAlignment="1" applyProtection="1">
      <alignment horizontal="right" vertical="center" shrinkToFit="1"/>
      <protection locked="0"/>
    </xf>
    <xf numFmtId="180" fontId="3" fillId="0" borderId="70" xfId="62" applyNumberFormat="1" applyFont="1" applyFill="1" applyBorder="1" applyAlignment="1" applyProtection="1">
      <alignment horizontal="right" vertical="center" shrinkToFit="1"/>
      <protection locked="0"/>
    </xf>
    <xf numFmtId="183" fontId="3" fillId="0" borderId="103" xfId="62" applyNumberFormat="1" applyFont="1" applyFill="1" applyBorder="1" applyAlignment="1" applyProtection="1">
      <alignment horizontal="right" vertical="center" shrinkToFit="1"/>
      <protection hidden="1"/>
    </xf>
    <xf numFmtId="182" fontId="3" fillId="0" borderId="103" xfId="62" applyNumberFormat="1" applyFont="1" applyFill="1" applyBorder="1" applyAlignment="1" applyProtection="1">
      <alignment horizontal="right" vertical="center" shrinkToFit="1"/>
      <protection locked="0"/>
    </xf>
    <xf numFmtId="180" fontId="3" fillId="0" borderId="13" xfId="62" applyNumberFormat="1" applyFont="1" applyFill="1" applyBorder="1" applyAlignment="1" applyProtection="1">
      <alignment horizontal="right" vertical="center" shrinkToFit="1"/>
      <protection locked="0"/>
    </xf>
    <xf numFmtId="180" fontId="3" fillId="0" borderId="42" xfId="62" applyNumberFormat="1" applyFont="1" applyFill="1" applyBorder="1" applyAlignment="1" applyProtection="1">
      <alignment horizontal="right" vertical="center" shrinkToFit="1"/>
      <protection locked="0"/>
    </xf>
    <xf numFmtId="180" fontId="3" fillId="0" borderId="38" xfId="62" applyNumberFormat="1" applyFont="1" applyFill="1" applyBorder="1" applyAlignment="1" applyProtection="1">
      <alignment horizontal="right" vertical="center" shrinkToFit="1"/>
      <protection locked="0"/>
    </xf>
    <xf numFmtId="182" fontId="3" fillId="0" borderId="80" xfId="62" applyNumberFormat="1" applyFont="1" applyFill="1" applyBorder="1" applyAlignment="1" applyProtection="1">
      <alignment horizontal="right" vertical="center" shrinkToFit="1"/>
      <protection locked="0"/>
    </xf>
    <xf numFmtId="182" fontId="3" fillId="0" borderId="85" xfId="62" applyNumberFormat="1" applyFont="1" applyFill="1" applyBorder="1" applyAlignment="1" applyProtection="1">
      <alignment horizontal="right" vertical="center" shrinkToFit="1"/>
      <protection locked="0"/>
    </xf>
    <xf numFmtId="180" fontId="3" fillId="0" borderId="104" xfId="62" applyNumberFormat="1" applyFont="1" applyFill="1" applyBorder="1" applyAlignment="1" applyProtection="1">
      <alignment horizontal="right" vertical="center" shrinkToFit="1"/>
      <protection locked="0"/>
    </xf>
    <xf numFmtId="183" fontId="3" fillId="0" borderId="88" xfId="62" applyNumberFormat="1" applyFont="1" applyFill="1" applyBorder="1" applyAlignment="1" applyProtection="1">
      <alignment horizontal="right" vertical="center" shrinkToFit="1"/>
      <protection/>
    </xf>
    <xf numFmtId="183" fontId="3" fillId="0" borderId="105" xfId="62" applyNumberFormat="1" applyFont="1" applyFill="1" applyBorder="1" applyAlignment="1" applyProtection="1">
      <alignment horizontal="right" vertical="center" shrinkToFit="1"/>
      <protection/>
    </xf>
    <xf numFmtId="182" fontId="3" fillId="0" borderId="105" xfId="62" applyNumberFormat="1" applyFont="1" applyFill="1" applyBorder="1" applyAlignment="1" applyProtection="1">
      <alignment horizontal="right" vertical="center" shrinkToFit="1"/>
      <protection locked="0"/>
    </xf>
    <xf numFmtId="183" fontId="3" fillId="0" borderId="95" xfId="62" applyNumberFormat="1" applyFont="1" applyFill="1" applyBorder="1" applyAlignment="1" applyProtection="1">
      <alignment horizontal="right" vertical="center" shrinkToFit="1"/>
      <protection/>
    </xf>
    <xf numFmtId="180" fontId="3" fillId="0" borderId="106" xfId="62" applyNumberFormat="1" applyFont="1" applyFill="1" applyBorder="1" applyAlignment="1" applyProtection="1">
      <alignment horizontal="right" vertical="center" shrinkToFit="1"/>
      <protection locked="0"/>
    </xf>
    <xf numFmtId="180" fontId="3" fillId="0" borderId="16" xfId="62" applyNumberFormat="1" applyFont="1" applyFill="1" applyBorder="1" applyAlignment="1" applyProtection="1">
      <alignment horizontal="right" vertical="center" shrinkToFit="1"/>
      <protection locked="0"/>
    </xf>
    <xf numFmtId="183" fontId="3" fillId="0" borderId="15" xfId="62" applyNumberFormat="1" applyFont="1" applyFill="1" applyBorder="1" applyAlignment="1" applyProtection="1">
      <alignment horizontal="right" vertical="center" shrinkToFit="1"/>
      <protection/>
    </xf>
    <xf numFmtId="182" fontId="3" fillId="0" borderId="81" xfId="62" applyNumberFormat="1" applyFont="1" applyFill="1" applyBorder="1" applyAlignment="1" applyProtection="1">
      <alignment horizontal="right" vertical="center" shrinkToFit="1"/>
      <protection locked="0"/>
    </xf>
    <xf numFmtId="180" fontId="3" fillId="0" borderId="107" xfId="62" applyNumberFormat="1" applyFont="1" applyFill="1" applyBorder="1" applyAlignment="1" applyProtection="1">
      <alignment horizontal="right" vertical="center" shrinkToFit="1"/>
      <protection locked="0"/>
    </xf>
    <xf numFmtId="180" fontId="3" fillId="0" borderId="12" xfId="62" applyNumberFormat="1" applyFont="1" applyFill="1" applyBorder="1" applyAlignment="1" applyProtection="1">
      <alignment horizontal="right" vertical="center" shrinkToFit="1"/>
      <protection locked="0"/>
    </xf>
    <xf numFmtId="180" fontId="3" fillId="0" borderId="20" xfId="62" applyNumberFormat="1" applyFont="1" applyFill="1" applyBorder="1" applyAlignment="1" applyProtection="1">
      <alignment horizontal="right" vertical="center" shrinkToFit="1"/>
      <protection locked="0"/>
    </xf>
    <xf numFmtId="180" fontId="3" fillId="0" borderId="108" xfId="62" applyNumberFormat="1" applyFont="1" applyFill="1" applyBorder="1" applyAlignment="1" applyProtection="1">
      <alignment horizontal="right" vertical="center" shrinkToFit="1"/>
      <protection locked="0"/>
    </xf>
    <xf numFmtId="183" fontId="3" fillId="0" borderId="75" xfId="62" applyNumberFormat="1" applyFont="1" applyFill="1" applyBorder="1" applyAlignment="1" applyProtection="1">
      <alignment horizontal="right" vertical="center" shrinkToFit="1"/>
      <protection hidden="1"/>
    </xf>
    <xf numFmtId="180" fontId="3" fillId="0" borderId="76" xfId="62" applyNumberFormat="1" applyFont="1" applyFill="1" applyBorder="1" applyAlignment="1" applyProtection="1">
      <alignment horizontal="right" vertical="center" shrinkToFit="1"/>
      <protection locked="0"/>
    </xf>
    <xf numFmtId="182" fontId="3" fillId="0" borderId="50" xfId="62" applyNumberFormat="1" applyFont="1" applyFill="1" applyBorder="1" applyAlignment="1" applyProtection="1">
      <alignment horizontal="right" vertical="center" shrinkToFit="1"/>
      <protection locked="0"/>
    </xf>
    <xf numFmtId="182" fontId="3" fillId="0" borderId="75" xfId="62" applyNumberFormat="1" applyFont="1" applyFill="1" applyBorder="1" applyAlignment="1" applyProtection="1">
      <alignment horizontal="right" vertical="center" shrinkToFit="1"/>
      <protection locked="0"/>
    </xf>
    <xf numFmtId="180" fontId="3" fillId="0" borderId="74" xfId="62" applyNumberFormat="1" applyFont="1" applyFill="1" applyBorder="1" applyAlignment="1" applyProtection="1">
      <alignment horizontal="right" vertical="center" shrinkToFit="1"/>
      <protection locked="0"/>
    </xf>
    <xf numFmtId="180" fontId="3" fillId="0" borderId="109" xfId="62" applyNumberFormat="1" applyFont="1" applyFill="1" applyBorder="1" applyAlignment="1" applyProtection="1">
      <alignment horizontal="right" vertical="center" shrinkToFit="1"/>
      <protection locked="0"/>
    </xf>
    <xf numFmtId="180" fontId="3" fillId="0" borderId="21" xfId="62" applyNumberFormat="1" applyFont="1" applyFill="1" applyBorder="1" applyAlignment="1" applyProtection="1">
      <alignment horizontal="right" vertical="center" shrinkToFit="1"/>
      <protection locked="0"/>
    </xf>
    <xf numFmtId="182" fontId="3" fillId="0" borderId="36" xfId="62" applyNumberFormat="1" applyFont="1" applyFill="1" applyBorder="1" applyAlignment="1" applyProtection="1">
      <alignment horizontal="right" vertical="center" shrinkToFit="1"/>
      <protection locked="0"/>
    </xf>
    <xf numFmtId="182" fontId="3" fillId="0" borderId="110" xfId="62" applyNumberFormat="1" applyFont="1" applyFill="1" applyBorder="1" applyAlignment="1" applyProtection="1">
      <alignment horizontal="right" vertical="center" shrinkToFit="1"/>
      <protection locked="0"/>
    </xf>
    <xf numFmtId="182" fontId="3" fillId="0" borderId="83" xfId="62" applyNumberFormat="1" applyFont="1" applyFill="1" applyBorder="1" applyAlignment="1" applyProtection="1">
      <alignment horizontal="right" vertical="center" shrinkToFit="1"/>
      <protection locked="0"/>
    </xf>
    <xf numFmtId="182" fontId="3" fillId="0" borderId="111" xfId="62" applyNumberFormat="1" applyFont="1" applyFill="1" applyBorder="1" applyAlignment="1" applyProtection="1">
      <alignment horizontal="right" vertical="center" shrinkToFit="1"/>
      <protection locked="0"/>
    </xf>
    <xf numFmtId="182" fontId="3" fillId="0" borderId="112" xfId="62" applyNumberFormat="1" applyFont="1" applyFill="1" applyBorder="1" applyAlignment="1" applyProtection="1">
      <alignment horizontal="right" vertical="center" shrinkToFit="1"/>
      <protection locked="0"/>
    </xf>
    <xf numFmtId="180" fontId="3" fillId="0" borderId="40" xfId="62" applyNumberFormat="1" applyFont="1" applyFill="1" applyBorder="1" applyAlignment="1" applyProtection="1">
      <alignment horizontal="right" vertical="center" shrinkToFit="1"/>
      <protection locked="0"/>
    </xf>
    <xf numFmtId="182" fontId="3" fillId="0" borderId="37" xfId="62" applyNumberFormat="1" applyFont="1" applyFill="1" applyBorder="1" applyAlignment="1" applyProtection="1">
      <alignment horizontal="right" vertical="center" shrinkToFit="1"/>
      <protection locked="0"/>
    </xf>
    <xf numFmtId="182" fontId="3" fillId="0" borderId="17" xfId="62" applyNumberFormat="1" applyFont="1" applyFill="1" applyBorder="1" applyAlignment="1" applyProtection="1">
      <alignment horizontal="right" vertical="center" shrinkToFit="1"/>
      <protection locked="0"/>
    </xf>
    <xf numFmtId="180" fontId="3" fillId="0" borderId="41" xfId="62" applyNumberFormat="1" applyFont="1" applyFill="1" applyBorder="1" applyAlignment="1" applyProtection="1">
      <alignment horizontal="right" vertical="center" shrinkToFit="1"/>
      <protection locked="0"/>
    </xf>
    <xf numFmtId="180" fontId="3" fillId="0" borderId="53" xfId="62" applyNumberFormat="1" applyFont="1" applyFill="1" applyBorder="1" applyAlignment="1" applyProtection="1">
      <alignment horizontal="right" vertical="center" shrinkToFit="1"/>
      <protection locked="0"/>
    </xf>
    <xf numFmtId="183" fontId="3" fillId="0" borderId="51" xfId="62" applyNumberFormat="1" applyFont="1" applyFill="1" applyBorder="1" applyAlignment="1" applyProtection="1">
      <alignment horizontal="right" vertical="center"/>
      <protection locked="0"/>
    </xf>
    <xf numFmtId="183" fontId="3" fillId="0" borderId="12" xfId="62" applyNumberFormat="1" applyFont="1" applyFill="1" applyBorder="1" applyAlignment="1" applyProtection="1">
      <alignment horizontal="right" vertical="center"/>
      <protection locked="0"/>
    </xf>
    <xf numFmtId="182" fontId="3" fillId="0" borderId="103" xfId="62" applyNumberFormat="1" applyFont="1" applyFill="1" applyBorder="1" applyAlignment="1" applyProtection="1">
      <alignment horizontal="right" vertical="center" shrinkToFit="1"/>
      <protection hidden="1"/>
    </xf>
    <xf numFmtId="183" fontId="3" fillId="0" borderId="44" xfId="62" applyNumberFormat="1" applyFont="1" applyFill="1" applyBorder="1" applyAlignment="1" applyProtection="1">
      <alignment horizontal="right" vertical="center" shrinkToFit="1"/>
      <protection locked="0"/>
    </xf>
    <xf numFmtId="183" fontId="3" fillId="0" borderId="55" xfId="62" applyNumberFormat="1" applyFont="1" applyFill="1" applyBorder="1" applyAlignment="1" applyProtection="1">
      <alignment horizontal="right" vertical="center"/>
      <protection locked="0"/>
    </xf>
    <xf numFmtId="183" fontId="3" fillId="0" borderId="11" xfId="62" applyNumberFormat="1" applyFont="1" applyFill="1" applyBorder="1" applyAlignment="1" applyProtection="1">
      <alignment horizontal="right" vertical="center"/>
      <protection locked="0"/>
    </xf>
    <xf numFmtId="183" fontId="3" fillId="0" borderId="11" xfId="62" applyNumberFormat="1" applyFont="1" applyFill="1" applyBorder="1" applyAlignment="1" applyProtection="1">
      <alignment horizontal="right" vertical="center" shrinkToFit="1"/>
      <protection locked="0"/>
    </xf>
    <xf numFmtId="182" fontId="3" fillId="0" borderId="79" xfId="62" applyNumberFormat="1" applyFont="1" applyFill="1" applyBorder="1" applyAlignment="1" applyProtection="1">
      <alignment horizontal="right" vertical="center" shrinkToFit="1"/>
      <protection/>
    </xf>
    <xf numFmtId="183" fontId="3" fillId="0" borderId="10" xfId="62" applyNumberFormat="1" applyFont="1" applyFill="1" applyBorder="1" applyAlignment="1" applyProtection="1">
      <alignment horizontal="right" vertical="center" shrinkToFit="1"/>
      <protection locked="0"/>
    </xf>
    <xf numFmtId="182" fontId="3" fillId="0" borderId="79" xfId="62" applyNumberFormat="1" applyFont="1" applyFill="1" applyBorder="1" applyAlignment="1" applyProtection="1">
      <alignment horizontal="right" vertical="center" shrinkToFit="1"/>
      <protection locked="0"/>
    </xf>
    <xf numFmtId="182" fontId="3" fillId="0" borderId="54" xfId="62" applyNumberFormat="1" applyFont="1" applyFill="1" applyBorder="1" applyAlignment="1" applyProtection="1">
      <alignment horizontal="right" vertical="center" shrinkToFit="1"/>
      <protection locked="0"/>
    </xf>
    <xf numFmtId="183" fontId="3" fillId="0" borderId="55" xfId="62" applyNumberFormat="1" applyFont="1" applyFill="1" applyBorder="1" applyAlignment="1" applyProtection="1">
      <alignment horizontal="right" vertical="center" shrinkToFit="1"/>
      <protection locked="0"/>
    </xf>
    <xf numFmtId="183" fontId="3" fillId="0" borderId="10" xfId="62" applyNumberFormat="1" applyFont="1" applyFill="1" applyBorder="1" applyAlignment="1" applyProtection="1">
      <alignment horizontal="right" vertical="center"/>
      <protection locked="0"/>
    </xf>
    <xf numFmtId="183" fontId="3" fillId="0" borderId="30" xfId="62" applyNumberFormat="1" applyFont="1" applyFill="1" applyBorder="1" applyAlignment="1" applyProtection="1">
      <alignment horizontal="right" vertical="center"/>
      <protection locked="0"/>
    </xf>
    <xf numFmtId="183" fontId="3" fillId="0" borderId="27" xfId="62" applyNumberFormat="1" applyFont="1" applyFill="1" applyBorder="1" applyAlignment="1" applyProtection="1">
      <alignment horizontal="right" vertical="center"/>
      <protection locked="0"/>
    </xf>
    <xf numFmtId="182" fontId="3" fillId="0" borderId="81" xfId="62" applyNumberFormat="1" applyFont="1" applyFill="1" applyBorder="1" applyAlignment="1" applyProtection="1">
      <alignment horizontal="right" vertical="center" shrinkToFit="1"/>
      <protection/>
    </xf>
    <xf numFmtId="183" fontId="3" fillId="0" borderId="41" xfId="62" applyNumberFormat="1" applyFont="1" applyFill="1" applyBorder="1" applyAlignment="1" applyProtection="1">
      <alignment horizontal="right" vertical="center"/>
      <protection locked="0"/>
    </xf>
    <xf numFmtId="182" fontId="3" fillId="0" borderId="81" xfId="62" applyNumberFormat="1" applyFont="1" applyFill="1" applyBorder="1" applyAlignment="1" applyProtection="1">
      <alignment horizontal="right" vertical="center"/>
      <protection locked="0"/>
    </xf>
    <xf numFmtId="182" fontId="3" fillId="0" borderId="113" xfId="62" applyNumberFormat="1" applyFont="1" applyFill="1" applyBorder="1" applyAlignment="1" applyProtection="1">
      <alignment horizontal="right" vertical="center"/>
      <protection locked="0"/>
    </xf>
    <xf numFmtId="182" fontId="3" fillId="0" borderId="81" xfId="62" applyNumberFormat="1" applyFont="1" applyFill="1" applyBorder="1" applyAlignment="1" applyProtection="1">
      <alignment horizontal="right" vertical="center" shrinkToFit="1"/>
      <protection hidden="1"/>
    </xf>
    <xf numFmtId="183" fontId="3" fillId="0" borderId="114" xfId="62" applyNumberFormat="1" applyFont="1" applyFill="1" applyBorder="1" applyAlignment="1" applyProtection="1">
      <alignment horizontal="right" vertical="center"/>
      <protection locked="0"/>
    </xf>
    <xf numFmtId="183" fontId="3" fillId="0" borderId="31" xfId="62" applyNumberFormat="1" applyFont="1" applyFill="1" applyBorder="1" applyAlignment="1" applyProtection="1">
      <alignment horizontal="right" vertical="center"/>
      <protection locked="0"/>
    </xf>
    <xf numFmtId="183" fontId="3" fillId="0" borderId="12" xfId="62" applyNumberFormat="1" applyFont="1" applyFill="1" applyBorder="1" applyAlignment="1" applyProtection="1">
      <alignment horizontal="right" vertical="center" shrinkToFit="1"/>
      <protection locked="0"/>
    </xf>
    <xf numFmtId="183" fontId="3" fillId="0" borderId="41" xfId="62" applyNumberFormat="1" applyFont="1" applyFill="1" applyBorder="1" applyAlignment="1" applyProtection="1">
      <alignment horizontal="right" vertical="center" shrinkToFit="1"/>
      <protection locked="0"/>
    </xf>
    <xf numFmtId="183" fontId="3" fillId="0" borderId="30" xfId="62" applyNumberFormat="1" applyFont="1" applyFill="1" applyBorder="1" applyAlignment="1" applyProtection="1">
      <alignment horizontal="right" vertical="center" shrinkToFit="1"/>
      <protection locked="0"/>
    </xf>
    <xf numFmtId="182" fontId="3" fillId="0" borderId="60" xfId="62" applyNumberFormat="1" applyFont="1" applyFill="1" applyBorder="1" applyAlignment="1" applyProtection="1">
      <alignment horizontal="right" vertical="center" shrinkToFit="1"/>
      <protection hidden="1"/>
    </xf>
    <xf numFmtId="182" fontId="3" fillId="0" borderId="54" xfId="62" applyNumberFormat="1" applyFont="1" applyFill="1" applyBorder="1" applyAlignment="1" applyProtection="1">
      <alignment horizontal="right" vertical="center" shrinkToFit="1"/>
      <protection/>
    </xf>
    <xf numFmtId="182" fontId="3" fillId="0" borderId="54" xfId="62" applyNumberFormat="1" applyFont="1" applyFill="1" applyBorder="1" applyAlignment="1" applyProtection="1">
      <alignment horizontal="right" vertical="center" shrinkToFit="1"/>
      <protection hidden="1"/>
    </xf>
    <xf numFmtId="183" fontId="3" fillId="0" borderId="77" xfId="62" applyNumberFormat="1" applyFont="1" applyFill="1" applyBorder="1" applyAlignment="1" applyProtection="1">
      <alignment horizontal="right" vertical="center"/>
      <protection locked="0"/>
    </xf>
    <xf numFmtId="183" fontId="3" fillId="0" borderId="77" xfId="62" applyNumberFormat="1" applyFont="1" applyFill="1" applyBorder="1" applyAlignment="1" applyProtection="1">
      <alignment horizontal="right" vertical="center" shrinkToFit="1"/>
      <protection/>
    </xf>
    <xf numFmtId="183" fontId="3" fillId="0" borderId="43" xfId="62" applyNumberFormat="1" applyFont="1" applyFill="1" applyBorder="1" applyAlignment="1" applyProtection="1">
      <alignment horizontal="right" vertical="center"/>
      <protection locked="0"/>
    </xf>
    <xf numFmtId="182" fontId="3" fillId="0" borderId="103" xfId="62" applyNumberFormat="1" applyFont="1" applyFill="1" applyBorder="1" applyAlignment="1" applyProtection="1">
      <alignment horizontal="right" vertical="center"/>
      <protection locked="0"/>
    </xf>
    <xf numFmtId="182" fontId="3" fillId="0" borderId="79" xfId="62" applyNumberFormat="1" applyFont="1" applyFill="1" applyBorder="1" applyAlignment="1" applyProtection="1">
      <alignment horizontal="right" vertical="center" shrinkToFit="1"/>
      <protection hidden="1"/>
    </xf>
    <xf numFmtId="182" fontId="3" fillId="0" borderId="115" xfId="62" applyNumberFormat="1" applyFont="1" applyFill="1" applyBorder="1" applyAlignment="1" applyProtection="1">
      <alignment horizontal="right" vertical="center" shrinkToFit="1"/>
      <protection locked="0"/>
    </xf>
    <xf numFmtId="183" fontId="3" fillId="0" borderId="116" xfId="62" applyNumberFormat="1" applyFont="1" applyFill="1" applyBorder="1" applyAlignment="1" applyProtection="1">
      <alignment horizontal="right" vertical="center"/>
      <protection locked="0"/>
    </xf>
    <xf numFmtId="182" fontId="3" fillId="0" borderId="117" xfId="62" applyNumberFormat="1" applyFont="1" applyFill="1" applyBorder="1" applyAlignment="1" applyProtection="1">
      <alignment horizontal="right" vertical="center"/>
      <protection locked="0"/>
    </xf>
    <xf numFmtId="183" fontId="3" fillId="0" borderId="27" xfId="62" applyNumberFormat="1" applyFont="1" applyFill="1" applyBorder="1" applyAlignment="1" applyProtection="1">
      <alignment horizontal="right" vertical="center" shrinkToFit="1"/>
      <protection locked="0"/>
    </xf>
    <xf numFmtId="183" fontId="3" fillId="0" borderId="79" xfId="62" applyNumberFormat="1" applyFont="1" applyFill="1" applyBorder="1" applyAlignment="1" applyProtection="1">
      <alignment horizontal="right" vertical="center" shrinkToFit="1"/>
      <protection/>
    </xf>
    <xf numFmtId="183" fontId="3" fillId="0" borderId="79" xfId="62" applyNumberFormat="1" applyFont="1" applyFill="1" applyBorder="1" applyAlignment="1" applyProtection="1">
      <alignment horizontal="right" vertical="center" shrinkToFit="1"/>
      <protection hidden="1"/>
    </xf>
    <xf numFmtId="182" fontId="3" fillId="0" borderId="118" xfId="62" applyNumberFormat="1" applyFont="1" applyFill="1" applyBorder="1" applyAlignment="1" applyProtection="1">
      <alignment horizontal="right" vertical="center" shrinkToFit="1"/>
      <protection locked="0"/>
    </xf>
    <xf numFmtId="183" fontId="3" fillId="0" borderId="81" xfId="62" applyNumberFormat="1" applyFont="1" applyFill="1" applyBorder="1" applyAlignment="1" applyProtection="1">
      <alignment horizontal="right" vertical="center" shrinkToFit="1"/>
      <protection/>
    </xf>
    <xf numFmtId="183" fontId="3" fillId="0" borderId="81" xfId="62" applyNumberFormat="1" applyFont="1" applyFill="1" applyBorder="1" applyAlignment="1" applyProtection="1">
      <alignment horizontal="right" vertical="center" shrinkToFit="1"/>
      <protection hidden="1"/>
    </xf>
    <xf numFmtId="0" fontId="0" fillId="0" borderId="80" xfId="62" applyFont="1" applyFill="1" applyBorder="1" applyAlignment="1">
      <alignment horizontal="center"/>
      <protection/>
    </xf>
    <xf numFmtId="0" fontId="5" fillId="0" borderId="80" xfId="0" applyFont="1" applyFill="1" applyBorder="1" applyAlignment="1">
      <alignment horizontal="center" vertical="center" wrapText="1"/>
    </xf>
    <xf numFmtId="0" fontId="5" fillId="0" borderId="108" xfId="0" applyFont="1" applyFill="1" applyBorder="1" applyAlignment="1" applyProtection="1">
      <alignment horizontal="center" vertical="center"/>
      <protection locked="0"/>
    </xf>
    <xf numFmtId="0" fontId="5" fillId="0" borderId="109"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183" fontId="5" fillId="0" borderId="55" xfId="62" applyNumberFormat="1"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119" xfId="0" applyFont="1" applyFill="1" applyBorder="1" applyAlignment="1" applyProtection="1">
      <alignment horizontal="center" vertical="center"/>
      <protection locked="0"/>
    </xf>
    <xf numFmtId="0" fontId="5" fillId="0" borderId="46" xfId="0" applyFont="1" applyFill="1" applyBorder="1" applyAlignment="1" applyProtection="1">
      <alignment vertical="center"/>
      <protection/>
    </xf>
    <xf numFmtId="0" fontId="0" fillId="0" borderId="46" xfId="0" applyFont="1" applyFill="1" applyBorder="1" applyAlignment="1" applyProtection="1">
      <alignment/>
      <protection/>
    </xf>
    <xf numFmtId="0" fontId="0" fillId="0" borderId="46" xfId="0" applyFont="1" applyFill="1" applyBorder="1" applyAlignment="1" applyProtection="1">
      <alignment vertical="center" wrapText="1"/>
      <protection/>
    </xf>
    <xf numFmtId="0" fontId="5" fillId="0" borderId="80"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83" fontId="5" fillId="0" borderId="49" xfId="62" applyNumberFormat="1"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183" fontId="5" fillId="0" borderId="119"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5" fillId="0" borderId="120" xfId="62" applyFont="1" applyFill="1" applyBorder="1" applyProtection="1">
      <alignment/>
      <protection/>
    </xf>
    <xf numFmtId="0" fontId="3" fillId="0" borderId="121" xfId="0" applyFont="1" applyFill="1" applyBorder="1" applyAlignment="1" applyProtection="1">
      <alignment vertical="center" wrapText="1"/>
      <protection/>
    </xf>
    <xf numFmtId="0" fontId="3" fillId="0" borderId="121" xfId="0" applyFont="1" applyFill="1" applyBorder="1" applyAlignment="1" applyProtection="1">
      <alignment horizontal="left" vertical="top" wrapText="1"/>
      <protection/>
    </xf>
    <xf numFmtId="0" fontId="4" fillId="0" borderId="121" xfId="0" applyFont="1" applyFill="1" applyBorder="1" applyAlignment="1" applyProtection="1">
      <alignment horizontal="left" vertical="top" wrapText="1"/>
      <protection/>
    </xf>
    <xf numFmtId="0" fontId="4" fillId="0" borderId="40" xfId="0" applyFont="1" applyFill="1" applyBorder="1" applyAlignment="1" applyProtection="1">
      <alignment horizontal="left" vertical="top" wrapText="1"/>
      <protection/>
    </xf>
    <xf numFmtId="0" fontId="5" fillId="0" borderId="121" xfId="0" applyFont="1" applyFill="1" applyBorder="1" applyAlignment="1" applyProtection="1">
      <alignment vertical="center" wrapText="1"/>
      <protection/>
    </xf>
    <xf numFmtId="0" fontId="0" fillId="0" borderId="31"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protection locked="0"/>
    </xf>
    <xf numFmtId="0" fontId="5" fillId="0" borderId="52" xfId="0" applyFont="1" applyFill="1" applyBorder="1" applyAlignment="1">
      <alignment horizontal="center" vertical="center"/>
    </xf>
    <xf numFmtId="0" fontId="5" fillId="0" borderId="63" xfId="0" applyFont="1" applyFill="1" applyBorder="1" applyAlignment="1" applyProtection="1">
      <alignment horizontal="center" vertical="center"/>
      <protection locked="0"/>
    </xf>
    <xf numFmtId="0" fontId="5" fillId="0" borderId="45" xfId="0" applyFont="1" applyFill="1" applyBorder="1" applyAlignment="1">
      <alignment horizontal="center" vertical="center"/>
    </xf>
    <xf numFmtId="0" fontId="5" fillId="0" borderId="26"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xf>
    <xf numFmtId="0" fontId="5" fillId="0" borderId="51" xfId="0" applyFont="1" applyFill="1" applyBorder="1" applyAlignment="1">
      <alignment horizontal="center" vertical="center"/>
    </xf>
    <xf numFmtId="0" fontId="5" fillId="0" borderId="55" xfId="0" applyFont="1" applyFill="1" applyBorder="1" applyAlignment="1">
      <alignment horizontal="center" vertical="center"/>
    </xf>
    <xf numFmtId="183" fontId="5" fillId="0" borderId="51" xfId="62" applyNumberFormat="1" applyFont="1" applyFill="1" applyBorder="1" applyAlignment="1" applyProtection="1">
      <alignment horizontal="right" vertical="center"/>
      <protection locked="0"/>
    </xf>
    <xf numFmtId="183" fontId="5" fillId="0" borderId="12" xfId="62" applyNumberFormat="1" applyFont="1" applyFill="1" applyBorder="1" applyAlignment="1" applyProtection="1">
      <alignment horizontal="right" vertical="center" shrinkToFit="1"/>
      <protection locked="0"/>
    </xf>
    <xf numFmtId="183" fontId="5" fillId="0" borderId="103" xfId="62" applyNumberFormat="1" applyFont="1" applyFill="1" applyBorder="1" applyAlignment="1" applyProtection="1">
      <alignment horizontal="right" vertical="center" shrinkToFit="1"/>
      <protection hidden="1"/>
    </xf>
    <xf numFmtId="183" fontId="5" fillId="0" borderId="44" xfId="62" applyNumberFormat="1" applyFont="1" applyFill="1" applyBorder="1" applyAlignment="1" applyProtection="1">
      <alignment horizontal="right" vertical="center" shrinkToFit="1"/>
      <protection locked="0"/>
    </xf>
    <xf numFmtId="182" fontId="5" fillId="0" borderId="60" xfId="62" applyNumberFormat="1" applyFont="1" applyFill="1" applyBorder="1" applyAlignment="1" applyProtection="1">
      <alignment horizontal="right" vertical="center" shrinkToFit="1"/>
      <protection locked="0"/>
    </xf>
    <xf numFmtId="183" fontId="5" fillId="0" borderId="13" xfId="62" applyNumberFormat="1" applyFont="1" applyFill="1" applyBorder="1" applyAlignment="1" applyProtection="1">
      <alignment horizontal="right" vertical="center" shrinkToFit="1"/>
      <protection locked="0"/>
    </xf>
    <xf numFmtId="182" fontId="5" fillId="0" borderId="103" xfId="62" applyNumberFormat="1" applyFont="1" applyFill="1" applyBorder="1" applyAlignment="1" applyProtection="1">
      <alignment horizontal="right" vertical="center" shrinkToFit="1"/>
      <protection locked="0"/>
    </xf>
    <xf numFmtId="183" fontId="5" fillId="0" borderId="52" xfId="62" applyNumberFormat="1" applyFont="1" applyFill="1" applyBorder="1" applyAlignment="1" applyProtection="1">
      <alignment horizontal="right" vertical="center" shrinkToFit="1"/>
      <protection locked="0"/>
    </xf>
    <xf numFmtId="183" fontId="5" fillId="0" borderId="55" xfId="62" applyNumberFormat="1" applyFont="1" applyFill="1" applyBorder="1" applyAlignment="1" applyProtection="1">
      <alignment horizontal="right" vertical="center"/>
      <protection locked="0"/>
    </xf>
    <xf numFmtId="183" fontId="5" fillId="0" borderId="11" xfId="62" applyNumberFormat="1" applyFont="1" applyFill="1" applyBorder="1" applyAlignment="1" applyProtection="1">
      <alignment horizontal="right" vertical="center" shrinkToFit="1"/>
      <protection locked="0"/>
    </xf>
    <xf numFmtId="183" fontId="5" fillId="0" borderId="79" xfId="62" applyNumberFormat="1" applyFont="1" applyFill="1" applyBorder="1" applyAlignment="1" applyProtection="1">
      <alignment horizontal="right" vertical="center" shrinkToFit="1"/>
      <protection/>
    </xf>
    <xf numFmtId="183" fontId="5" fillId="0" borderId="10" xfId="62" applyNumberFormat="1" applyFont="1" applyFill="1" applyBorder="1" applyAlignment="1" applyProtection="1">
      <alignment horizontal="right" vertical="center" shrinkToFit="1"/>
      <protection locked="0"/>
    </xf>
    <xf numFmtId="182" fontId="5" fillId="0" borderId="54" xfId="62" applyNumberFormat="1" applyFont="1" applyFill="1" applyBorder="1" applyAlignment="1" applyProtection="1">
      <alignment horizontal="right" vertical="center" shrinkToFit="1"/>
      <protection locked="0"/>
    </xf>
    <xf numFmtId="182" fontId="5" fillId="0" borderId="79" xfId="62" applyNumberFormat="1" applyFont="1" applyFill="1" applyBorder="1" applyAlignment="1" applyProtection="1">
      <alignment horizontal="right" vertical="center" shrinkToFit="1"/>
      <protection locked="0"/>
    </xf>
    <xf numFmtId="183" fontId="5" fillId="0" borderId="45" xfId="62" applyNumberFormat="1" applyFont="1" applyFill="1" applyBorder="1" applyAlignment="1" applyProtection="1">
      <alignment horizontal="right" vertical="center" shrinkToFit="1"/>
      <protection locked="0"/>
    </xf>
    <xf numFmtId="180" fontId="5" fillId="0" borderId="27" xfId="62" applyNumberFormat="1" applyFont="1" applyFill="1" applyBorder="1" applyAlignment="1" applyProtection="1">
      <alignment horizontal="right" vertical="center" shrinkToFit="1"/>
      <protection locked="0"/>
    </xf>
    <xf numFmtId="183" fontId="5" fillId="0" borderId="27" xfId="62" applyNumberFormat="1" applyFont="1" applyFill="1" applyBorder="1" applyAlignment="1" applyProtection="1">
      <alignment horizontal="right" vertical="center"/>
      <protection locked="0"/>
    </xf>
    <xf numFmtId="183" fontId="5" fillId="0" borderId="41" xfId="62" applyNumberFormat="1" applyFont="1" applyFill="1" applyBorder="1" applyAlignment="1" applyProtection="1">
      <alignment horizontal="right" vertical="center"/>
      <protection locked="0"/>
    </xf>
    <xf numFmtId="183" fontId="5" fillId="0" borderId="81" xfId="62" applyNumberFormat="1" applyFont="1" applyFill="1" applyBorder="1" applyAlignment="1" applyProtection="1">
      <alignment horizontal="right" vertical="center" shrinkToFit="1"/>
      <protection/>
    </xf>
    <xf numFmtId="182" fontId="5" fillId="0" borderId="17" xfId="62" applyNumberFormat="1" applyFont="1" applyFill="1" applyBorder="1" applyAlignment="1" applyProtection="1">
      <alignment horizontal="right" vertical="center" shrinkToFit="1"/>
      <protection locked="0"/>
    </xf>
    <xf numFmtId="183" fontId="5" fillId="0" borderId="114" xfId="62" applyNumberFormat="1" applyFont="1" applyFill="1" applyBorder="1" applyAlignment="1" applyProtection="1">
      <alignment horizontal="right" vertical="center"/>
      <protection locked="0"/>
    </xf>
    <xf numFmtId="182" fontId="5" fillId="0" borderId="81" xfId="62" applyNumberFormat="1" applyFont="1" applyFill="1" applyBorder="1" applyAlignment="1" applyProtection="1">
      <alignment horizontal="right" vertical="center" shrinkToFit="1"/>
      <protection locked="0"/>
    </xf>
    <xf numFmtId="182" fontId="5" fillId="0" borderId="122" xfId="62" applyNumberFormat="1" applyFont="1" applyFill="1" applyBorder="1" applyAlignment="1" applyProtection="1">
      <alignment horizontal="right" vertical="center" shrinkToFit="1"/>
      <protection locked="0"/>
    </xf>
    <xf numFmtId="183" fontId="5" fillId="0" borderId="31" xfId="62" applyNumberFormat="1" applyFont="1" applyFill="1" applyBorder="1" applyAlignment="1" applyProtection="1">
      <alignment horizontal="right" vertical="center"/>
      <protection locked="0"/>
    </xf>
    <xf numFmtId="183" fontId="5" fillId="0" borderId="70" xfId="62" applyNumberFormat="1" applyFont="1" applyFill="1" applyBorder="1" applyAlignment="1" applyProtection="1">
      <alignment horizontal="right" vertical="center" shrinkToFit="1"/>
      <protection hidden="1"/>
    </xf>
    <xf numFmtId="183" fontId="5" fillId="0" borderId="20" xfId="62" applyNumberFormat="1" applyFont="1" applyFill="1" applyBorder="1" applyAlignment="1" applyProtection="1">
      <alignment horizontal="right" vertical="center" shrinkToFit="1"/>
      <protection hidden="1"/>
    </xf>
    <xf numFmtId="183" fontId="5" fillId="0" borderId="30" xfId="62" applyNumberFormat="1" applyFont="1" applyFill="1" applyBorder="1" applyAlignment="1" applyProtection="1">
      <alignment horizontal="right" vertical="center"/>
      <protection locked="0"/>
    </xf>
    <xf numFmtId="183" fontId="0" fillId="0" borderId="0" xfId="0" applyNumberFormat="1" applyFill="1" applyAlignment="1" applyProtection="1">
      <alignment/>
      <protection/>
    </xf>
    <xf numFmtId="0" fontId="0" fillId="0" borderId="28" xfId="0" applyFont="1" applyFill="1" applyBorder="1" applyAlignment="1" applyProtection="1">
      <alignment horizontal="center" vertical="center" wrapText="1"/>
      <protection/>
    </xf>
    <xf numFmtId="183" fontId="5" fillId="0" borderId="51" xfId="62" applyNumberFormat="1" applyFont="1" applyFill="1" applyBorder="1" applyAlignment="1" applyProtection="1">
      <alignment horizontal="center" vertical="center"/>
      <protection locked="0"/>
    </xf>
    <xf numFmtId="183" fontId="5" fillId="0" borderId="30" xfId="0" applyNumberFormat="1" applyFont="1" applyFill="1" applyBorder="1" applyAlignment="1" applyProtection="1">
      <alignment horizontal="center" vertical="center"/>
      <protection locked="0"/>
    </xf>
    <xf numFmtId="182" fontId="3" fillId="0" borderId="123" xfId="62" applyNumberFormat="1" applyFont="1" applyFill="1" applyBorder="1" applyAlignment="1" applyProtection="1">
      <alignment horizontal="right" vertical="center" shrinkToFit="1"/>
      <protection locked="0"/>
    </xf>
    <xf numFmtId="183" fontId="3" fillId="0" borderId="42" xfId="62" applyNumberFormat="1" applyFont="1" applyFill="1" applyBorder="1" applyAlignment="1" applyProtection="1">
      <alignment horizontal="right" vertical="center" shrinkToFit="1"/>
      <protection locked="0"/>
    </xf>
    <xf numFmtId="183" fontId="3" fillId="0" borderId="45" xfId="62" applyNumberFormat="1" applyFont="1" applyFill="1" applyBorder="1" applyAlignment="1" applyProtection="1">
      <alignment horizontal="right" vertical="center"/>
      <protection locked="0"/>
    </xf>
    <xf numFmtId="0" fontId="3" fillId="0" borderId="32" xfId="62" applyFont="1" applyFill="1" applyBorder="1" applyAlignment="1" applyProtection="1">
      <alignment horizontal="center" vertical="center" wrapText="1"/>
      <protection/>
    </xf>
    <xf numFmtId="0" fontId="3" fillId="0" borderId="121" xfId="62" applyFont="1" applyFill="1" applyBorder="1" applyAlignment="1" applyProtection="1">
      <alignment horizontal="center" vertical="center" wrapText="1"/>
      <protection/>
    </xf>
    <xf numFmtId="0" fontId="3" fillId="0" borderId="40" xfId="62" applyFont="1" applyFill="1" applyBorder="1" applyAlignment="1" applyProtection="1">
      <alignment horizontal="center" vertical="center" wrapText="1"/>
      <protection/>
    </xf>
    <xf numFmtId="0" fontId="5" fillId="0" borderId="120" xfId="0" applyFont="1" applyFill="1" applyBorder="1" applyAlignment="1" applyProtection="1">
      <alignment horizontal="center" vertical="top" wrapText="1"/>
      <protection/>
    </xf>
    <xf numFmtId="0" fontId="49" fillId="0" borderId="46" xfId="0" applyFont="1" applyFill="1" applyBorder="1" applyAlignment="1" applyProtection="1">
      <alignment/>
      <protection/>
    </xf>
    <xf numFmtId="0" fontId="3" fillId="0" borderId="31" xfId="0" applyFont="1" applyFill="1" applyBorder="1" applyAlignment="1" applyProtection="1">
      <alignment horizontal="center" vertical="center" wrapText="1"/>
      <protection/>
    </xf>
    <xf numFmtId="183" fontId="0" fillId="0" borderId="43" xfId="62" applyNumberFormat="1" applyFont="1" applyFill="1" applyBorder="1" applyAlignment="1" applyProtection="1">
      <alignment vertical="center"/>
      <protection/>
    </xf>
    <xf numFmtId="183" fontId="0" fillId="0" borderId="27" xfId="62" applyNumberFormat="1" applyFont="1" applyFill="1" applyBorder="1" applyAlignment="1" applyProtection="1">
      <alignment vertical="center"/>
      <protection/>
    </xf>
    <xf numFmtId="0" fontId="0" fillId="0" borderId="27" xfId="62" applyFont="1" applyFill="1" applyBorder="1" applyAlignment="1" applyProtection="1">
      <alignment horizontal="right" vertical="center"/>
      <protection/>
    </xf>
    <xf numFmtId="0" fontId="4" fillId="0" borderId="41" xfId="62" applyFont="1" applyFill="1" applyBorder="1" applyAlignment="1" applyProtection="1">
      <alignment horizontal="center" vertical="center"/>
      <protection/>
    </xf>
    <xf numFmtId="0" fontId="4" fillId="0" borderId="17" xfId="62" applyFont="1" applyFill="1" applyBorder="1" applyAlignment="1" applyProtection="1">
      <alignment horizontal="center" vertical="center"/>
      <protection/>
    </xf>
    <xf numFmtId="181" fontId="0" fillId="0" borderId="0" xfId="62" applyNumberFormat="1" applyFont="1" applyFill="1" applyAlignment="1" applyProtection="1">
      <alignment vertical="center"/>
      <protection/>
    </xf>
    <xf numFmtId="193" fontId="0" fillId="0" borderId="0" xfId="62" applyNumberFormat="1" applyFont="1" applyFill="1" applyAlignment="1" applyProtection="1">
      <alignment vertical="center"/>
      <protection/>
    </xf>
    <xf numFmtId="0" fontId="3" fillId="0" borderId="124" xfId="62" applyFont="1" applyFill="1" applyBorder="1" applyAlignment="1" applyProtection="1">
      <alignment horizontal="left" vertical="center"/>
      <protection/>
    </xf>
    <xf numFmtId="0" fontId="3" fillId="0" borderId="125" xfId="62" applyFont="1" applyFill="1" applyBorder="1" applyAlignment="1" applyProtection="1">
      <alignment horizontal="left" vertical="center"/>
      <protection/>
    </xf>
    <xf numFmtId="0" fontId="3" fillId="0" borderId="126" xfId="62" applyFont="1" applyFill="1" applyBorder="1" applyAlignment="1" applyProtection="1">
      <alignment horizontal="left" vertical="center"/>
      <protection/>
    </xf>
    <xf numFmtId="0" fontId="5" fillId="0" borderId="62" xfId="62" applyFont="1" applyFill="1" applyBorder="1" applyAlignment="1" applyProtection="1">
      <alignment horizontal="left" vertical="center"/>
      <protection/>
    </xf>
    <xf numFmtId="0" fontId="5" fillId="0" borderId="65" xfId="62" applyFont="1" applyFill="1" applyBorder="1" applyAlignment="1" applyProtection="1">
      <alignment horizontal="left" vertical="center"/>
      <protection/>
    </xf>
    <xf numFmtId="0" fontId="3" fillId="0" borderId="62" xfId="62" applyFont="1" applyFill="1" applyBorder="1" applyAlignment="1" applyProtection="1">
      <alignment horizontal="left" vertical="center"/>
      <protection/>
    </xf>
    <xf numFmtId="0" fontId="3" fillId="0" borderId="65" xfId="62" applyFont="1" applyFill="1" applyBorder="1" applyAlignment="1" applyProtection="1">
      <alignment horizontal="left" vertical="center"/>
      <protection/>
    </xf>
    <xf numFmtId="0" fontId="5" fillId="0" borderId="124" xfId="62" applyFont="1" applyFill="1" applyBorder="1" applyAlignment="1" applyProtection="1">
      <alignment horizontal="left" vertical="center"/>
      <protection/>
    </xf>
    <xf numFmtId="0" fontId="5" fillId="0" borderId="125" xfId="62" applyFont="1" applyFill="1" applyBorder="1" applyAlignment="1" applyProtection="1">
      <alignment horizontal="left" vertical="center"/>
      <protection/>
    </xf>
    <xf numFmtId="0" fontId="3" fillId="0" borderId="127" xfId="62" applyFont="1" applyFill="1" applyBorder="1" applyAlignment="1" applyProtection="1">
      <alignment horizontal="left" vertical="center"/>
      <protection/>
    </xf>
    <xf numFmtId="0" fontId="0" fillId="0" borderId="62" xfId="0" applyFont="1" applyFill="1" applyBorder="1" applyAlignment="1" applyProtection="1">
      <alignment horizontal="left" vertical="center"/>
      <protection/>
    </xf>
    <xf numFmtId="0" fontId="0" fillId="0" borderId="65" xfId="0" applyFont="1" applyFill="1" applyBorder="1" applyAlignment="1" applyProtection="1">
      <alignment horizontal="left" vertical="center"/>
      <protection/>
    </xf>
    <xf numFmtId="0" fontId="3" fillId="33" borderId="0"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8" fillId="0" borderId="0" xfId="62" applyFont="1" applyFill="1" applyAlignment="1">
      <alignment horizontal="center"/>
      <protection/>
    </xf>
    <xf numFmtId="0" fontId="3" fillId="0" borderId="48" xfId="62" applyFont="1" applyFill="1" applyBorder="1" applyAlignment="1">
      <alignment horizontal="center" vertical="center"/>
      <protection/>
    </xf>
    <xf numFmtId="0" fontId="3" fillId="0" borderId="61"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28"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71"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3" fillId="0" borderId="129" xfId="62" applyFont="1" applyFill="1" applyBorder="1" applyAlignment="1">
      <alignment horizontal="center" vertical="center"/>
      <protection/>
    </xf>
    <xf numFmtId="0" fontId="3" fillId="0" borderId="130" xfId="62" applyFont="1" applyFill="1" applyBorder="1" applyAlignment="1">
      <alignment horizontal="center" vertical="center"/>
      <protection/>
    </xf>
    <xf numFmtId="0" fontId="3" fillId="0" borderId="131" xfId="62" applyFont="1" applyFill="1" applyBorder="1" applyAlignment="1">
      <alignment horizontal="center" vertical="center"/>
      <protection/>
    </xf>
    <xf numFmtId="0" fontId="8" fillId="0" borderId="0" xfId="62" applyFont="1" applyFill="1" applyAlignment="1">
      <alignment horizontal="center" vertical="center"/>
      <protection/>
    </xf>
    <xf numFmtId="0" fontId="3" fillId="0" borderId="40" xfId="62" applyFont="1" applyFill="1" applyBorder="1" applyAlignment="1">
      <alignment horizontal="center" vertical="center"/>
      <protection/>
    </xf>
    <xf numFmtId="0" fontId="3" fillId="0" borderId="111" xfId="62" applyFont="1" applyFill="1" applyBorder="1" applyAlignment="1">
      <alignment horizontal="center" vertical="center"/>
      <protection/>
    </xf>
    <xf numFmtId="0" fontId="0" fillId="0" borderId="61" xfId="63" applyFont="1" applyFill="1" applyBorder="1" applyAlignment="1">
      <alignment horizontal="center" vertical="center"/>
      <protection/>
    </xf>
    <xf numFmtId="0" fontId="0" fillId="0" borderId="60" xfId="63" applyFont="1" applyFill="1" applyBorder="1" applyAlignment="1">
      <alignment horizontal="center" vertical="center"/>
      <protection/>
    </xf>
    <xf numFmtId="180" fontId="3" fillId="0" borderId="53" xfId="62" applyNumberFormat="1" applyFont="1" applyFill="1" applyBorder="1" applyAlignment="1">
      <alignment horizontal="center" vertical="center"/>
      <protection/>
    </xf>
    <xf numFmtId="180" fontId="3" fillId="0" borderId="24" xfId="62" applyNumberFormat="1" applyFont="1" applyFill="1" applyBorder="1" applyAlignment="1">
      <alignment horizontal="center" vertical="center"/>
      <protection/>
    </xf>
    <xf numFmtId="180" fontId="3" fillId="0" borderId="109" xfId="62" applyNumberFormat="1" applyFont="1" applyFill="1" applyBorder="1" applyAlignment="1">
      <alignment horizontal="center" vertical="center"/>
      <protection/>
    </xf>
    <xf numFmtId="180" fontId="3" fillId="0" borderId="33" xfId="62" applyNumberFormat="1"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0" fillId="0" borderId="48"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71" xfId="63" applyFont="1" applyFill="1" applyBorder="1" applyAlignment="1">
      <alignment horizontal="center" vertical="center"/>
      <protection/>
    </xf>
    <xf numFmtId="0" fontId="0" fillId="0" borderId="43"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3" fillId="0" borderId="0" xfId="62" applyFont="1" applyFill="1" applyBorder="1" applyAlignment="1">
      <alignment horizontal="left" vertical="center" wrapText="1"/>
      <protection/>
    </xf>
    <xf numFmtId="180" fontId="3" fillId="0" borderId="108" xfId="62" applyNumberFormat="1" applyFont="1" applyFill="1" applyBorder="1" applyAlignment="1">
      <alignment horizontal="center" vertical="center" shrinkToFit="1"/>
      <protection/>
    </xf>
    <xf numFmtId="180" fontId="0" fillId="0" borderId="32" xfId="63" applyNumberFormat="1" applyFont="1" applyFill="1" applyBorder="1" applyAlignment="1">
      <alignment horizontal="center" vertical="center" shrinkToFit="1"/>
      <protection/>
    </xf>
    <xf numFmtId="0" fontId="3" fillId="0" borderId="53"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0" fillId="0" borderId="66" xfId="62" applyFont="1" applyFill="1" applyBorder="1" applyAlignment="1">
      <alignment horizontal="center" vertical="center"/>
      <protection/>
    </xf>
    <xf numFmtId="0" fontId="4" fillId="0" borderId="132" xfId="62" applyFont="1" applyFill="1" applyBorder="1" applyAlignment="1">
      <alignment horizontal="center" vertical="center" wrapText="1"/>
      <protection/>
    </xf>
    <xf numFmtId="0" fontId="4" fillId="0" borderId="133" xfId="62" applyFont="1" applyFill="1" applyBorder="1" applyAlignment="1">
      <alignment horizontal="center" vertical="center"/>
      <protection/>
    </xf>
    <xf numFmtId="180" fontId="3" fillId="0" borderId="40" xfId="62" applyNumberFormat="1" applyFont="1" applyFill="1" applyBorder="1" applyAlignment="1">
      <alignment horizontal="center" vertical="center"/>
      <protection/>
    </xf>
    <xf numFmtId="180" fontId="3" fillId="0" borderId="111" xfId="62" applyNumberFormat="1" applyFont="1" applyFill="1" applyBorder="1" applyAlignment="1">
      <alignment horizontal="center" vertical="center"/>
      <protection/>
    </xf>
    <xf numFmtId="180" fontId="3" fillId="0" borderId="40" xfId="62" applyNumberFormat="1" applyFont="1" applyFill="1" applyBorder="1" applyAlignment="1">
      <alignment horizontal="center" vertical="center" wrapText="1"/>
      <protection/>
    </xf>
    <xf numFmtId="180" fontId="3" fillId="0" borderId="111" xfId="62" applyNumberFormat="1" applyFont="1" applyFill="1" applyBorder="1" applyAlignment="1">
      <alignment horizontal="center" vertical="center" wrapText="1"/>
      <protection/>
    </xf>
    <xf numFmtId="0" fontId="3" fillId="0" borderId="128" xfId="62" applyFont="1" applyFill="1" applyBorder="1" applyAlignment="1">
      <alignment horizontal="center" vertical="center" shrinkToFit="1"/>
      <protection/>
    </xf>
    <xf numFmtId="0" fontId="0" fillId="0" borderId="134" xfId="63" applyFont="1" applyFill="1" applyBorder="1" applyAlignment="1">
      <alignment horizontal="center" vertical="center" shrinkToFit="1"/>
      <protection/>
    </xf>
    <xf numFmtId="0" fontId="0" fillId="0" borderId="50" xfId="63" applyFont="1" applyFill="1" applyBorder="1" applyAlignment="1">
      <alignment horizontal="center" vertical="center" shrinkToFit="1"/>
      <protection/>
    </xf>
    <xf numFmtId="0" fontId="4" fillId="0" borderId="53"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180" fontId="3" fillId="0" borderId="46" xfId="62" applyNumberFormat="1" applyFont="1" applyFill="1" applyBorder="1" applyAlignment="1">
      <alignment horizontal="center" vertical="center"/>
      <protection/>
    </xf>
    <xf numFmtId="180" fontId="3" fillId="0" borderId="66" xfId="62" applyNumberFormat="1" applyFont="1" applyFill="1" applyBorder="1" applyAlignment="1">
      <alignment horizontal="center" vertical="center"/>
      <protection/>
    </xf>
    <xf numFmtId="0" fontId="4" fillId="0" borderId="132" xfId="62" applyFont="1" applyFill="1" applyBorder="1" applyAlignment="1">
      <alignment horizontal="center" vertical="center"/>
      <protection/>
    </xf>
    <xf numFmtId="0" fontId="5" fillId="0" borderId="0" xfId="62" applyFont="1" applyFill="1" applyAlignment="1">
      <alignment horizontal="center" vertical="center"/>
      <protection/>
    </xf>
    <xf numFmtId="0" fontId="3" fillId="0" borderId="135" xfId="62" applyFont="1" applyFill="1" applyBorder="1" applyAlignment="1">
      <alignment horizontal="center" vertical="center"/>
      <protection/>
    </xf>
    <xf numFmtId="0" fontId="3" fillId="0" borderId="19" xfId="62" applyFont="1" applyFill="1" applyBorder="1" applyAlignment="1">
      <alignment horizontal="center" vertical="center"/>
      <protection/>
    </xf>
    <xf numFmtId="0" fontId="3" fillId="0" borderId="26" xfId="62" applyFont="1" applyFill="1" applyBorder="1" applyAlignment="1">
      <alignment horizontal="center" vertical="center"/>
      <protection/>
    </xf>
    <xf numFmtId="0" fontId="3" fillId="0" borderId="109" xfId="62" applyFont="1" applyFill="1" applyBorder="1" applyAlignment="1">
      <alignment horizontal="center" vertical="center"/>
      <protection/>
    </xf>
    <xf numFmtId="0" fontId="3" fillId="0" borderId="33"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0" xfId="0" applyFont="1" applyFill="1" applyBorder="1" applyAlignment="1">
      <alignment vertical="center"/>
    </xf>
    <xf numFmtId="0" fontId="3" fillId="0" borderId="53" xfId="62" applyFont="1" applyFill="1" applyBorder="1" applyAlignment="1">
      <alignment horizontal="center" vertical="center" wrapText="1"/>
      <protection/>
    </xf>
    <xf numFmtId="0" fontId="0" fillId="0" borderId="4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vertical="center"/>
    </xf>
    <xf numFmtId="0" fontId="4" fillId="0" borderId="40" xfId="62" applyFont="1" applyFill="1" applyBorder="1" applyAlignment="1">
      <alignment horizontal="center" vertical="center" wrapText="1"/>
      <protection/>
    </xf>
    <xf numFmtId="0" fontId="0" fillId="0" borderId="111" xfId="0" applyFont="1" applyFill="1" applyBorder="1" applyAlignment="1">
      <alignment horizontal="center" vertical="center" wrapText="1"/>
    </xf>
    <xf numFmtId="0" fontId="0" fillId="0" borderId="23" xfId="62" applyFont="1" applyFill="1" applyBorder="1" applyAlignment="1">
      <alignment horizontal="center"/>
      <protection/>
    </xf>
    <xf numFmtId="0" fontId="0" fillId="0" borderId="2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36" xfId="62" applyFont="1" applyFill="1" applyBorder="1" applyAlignment="1">
      <alignment horizontal="center"/>
      <protection/>
    </xf>
    <xf numFmtId="0" fontId="5" fillId="0" borderId="1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0" fillId="0" borderId="13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5" fillId="0" borderId="0" xfId="62" applyFont="1" applyFill="1" applyBorder="1" applyAlignment="1">
      <alignment horizontal="center" vertical="center"/>
      <protection/>
    </xf>
    <xf numFmtId="0" fontId="3" fillId="0" borderId="138" xfId="62" applyFont="1" applyFill="1" applyBorder="1" applyAlignment="1">
      <alignment horizontal="center" vertical="center"/>
      <protection/>
    </xf>
    <xf numFmtId="0" fontId="0" fillId="0" borderId="13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8" xfId="0" applyFont="1" applyFill="1" applyBorder="1" applyAlignment="1">
      <alignment horizontal="left" vertical="center" wrapText="1"/>
    </xf>
    <xf numFmtId="0" fontId="0" fillId="0" borderId="19" xfId="0" applyFont="1" applyFill="1" applyBorder="1" applyAlignment="1">
      <alignment wrapText="1"/>
    </xf>
    <xf numFmtId="0" fontId="0" fillId="0" borderId="140" xfId="0" applyFont="1" applyFill="1" applyBorder="1" applyAlignment="1">
      <alignment wrapText="1"/>
    </xf>
    <xf numFmtId="0" fontId="0" fillId="0" borderId="14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3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5" fillId="0" borderId="43" xfId="62" applyFont="1" applyFill="1" applyBorder="1" applyAlignment="1">
      <alignment vertical="center"/>
      <protection/>
    </xf>
    <xf numFmtId="0" fontId="0" fillId="0" borderId="43" xfId="0" applyFont="1" applyFill="1" applyBorder="1" applyAlignment="1">
      <alignment/>
    </xf>
    <xf numFmtId="0" fontId="0" fillId="0" borderId="84" xfId="0" applyFont="1" applyFill="1" applyBorder="1" applyAlignment="1">
      <alignment horizontal="left" vertical="center" wrapText="1"/>
    </xf>
    <xf numFmtId="0" fontId="49" fillId="0" borderId="0" xfId="0" applyFont="1" applyFill="1" applyBorder="1" applyAlignment="1">
      <alignment/>
    </xf>
    <xf numFmtId="0" fontId="0" fillId="0" borderId="0" xfId="0" applyFill="1" applyBorder="1" applyAlignment="1">
      <alignment/>
    </xf>
    <xf numFmtId="0" fontId="0" fillId="0" borderId="139" xfId="0" applyFont="1" applyBorder="1" applyAlignment="1">
      <alignment horizontal="center" vertical="center"/>
    </xf>
    <xf numFmtId="0" fontId="0" fillId="0" borderId="56" xfId="0" applyFont="1" applyBorder="1" applyAlignment="1">
      <alignment horizontal="center" vertical="center"/>
    </xf>
    <xf numFmtId="0" fontId="49" fillId="33" borderId="128" xfId="0" applyFont="1" applyFill="1" applyBorder="1" applyAlignment="1">
      <alignment horizontal="left" vertical="center" wrapText="1"/>
    </xf>
    <xf numFmtId="0" fontId="49" fillId="33" borderId="19" xfId="0" applyFont="1" applyFill="1" applyBorder="1" applyAlignment="1">
      <alignment wrapText="1"/>
    </xf>
    <xf numFmtId="0" fontId="49" fillId="33" borderId="140" xfId="0" applyFont="1" applyFill="1" applyBorder="1" applyAlignment="1">
      <alignment wrapText="1"/>
    </xf>
    <xf numFmtId="0" fontId="49" fillId="33" borderId="104" xfId="0" applyFont="1" applyFill="1" applyBorder="1" applyAlignment="1">
      <alignment horizontal="left" vertical="center" wrapText="1"/>
    </xf>
    <xf numFmtId="0" fontId="49" fillId="33" borderId="142" xfId="0" applyFont="1" applyFill="1" applyBorder="1" applyAlignment="1">
      <alignment horizontal="left" vertical="center" wrapText="1"/>
    </xf>
    <xf numFmtId="0" fontId="0" fillId="0" borderId="139" xfId="0" applyFont="1" applyFill="1" applyBorder="1" applyAlignment="1">
      <alignment horizontal="center" vertical="center"/>
    </xf>
    <xf numFmtId="0" fontId="0" fillId="0" borderId="56" xfId="0" applyFont="1" applyFill="1" applyBorder="1" applyAlignment="1">
      <alignment horizontal="center" vertical="center"/>
    </xf>
    <xf numFmtId="0" fontId="49" fillId="0" borderId="128" xfId="0" applyFont="1" applyFill="1" applyBorder="1" applyAlignment="1">
      <alignment horizontal="left" vertical="center" wrapText="1"/>
    </xf>
    <xf numFmtId="0" fontId="49" fillId="0" borderId="19" xfId="0" applyFont="1" applyFill="1" applyBorder="1" applyAlignment="1">
      <alignment wrapText="1"/>
    </xf>
    <xf numFmtId="0" fontId="49" fillId="0" borderId="140" xfId="0" applyFont="1" applyFill="1" applyBorder="1" applyAlignment="1">
      <alignment wrapText="1"/>
    </xf>
    <xf numFmtId="0" fontId="49" fillId="0" borderId="141" xfId="0" applyFont="1" applyFill="1" applyBorder="1" applyAlignment="1">
      <alignment horizontal="center" vertical="center" wrapText="1"/>
    </xf>
    <xf numFmtId="0" fontId="49"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9" fillId="0" borderId="38" xfId="0" applyFont="1" applyFill="1" applyBorder="1" applyAlignment="1">
      <alignment horizontal="left" vertical="center" wrapText="1"/>
    </xf>
    <xf numFmtId="0" fontId="49" fillId="0" borderId="121" xfId="0" applyFont="1" applyFill="1" applyBorder="1" applyAlignment="1">
      <alignment horizontal="left" vertical="center" wrapText="1"/>
    </xf>
    <xf numFmtId="0" fontId="49" fillId="0" borderId="104" xfId="0" applyFont="1" applyFill="1" applyBorder="1" applyAlignment="1">
      <alignment horizontal="left" vertical="center" wrapText="1"/>
    </xf>
    <xf numFmtId="0" fontId="49" fillId="0" borderId="142" xfId="0" applyFont="1" applyFill="1" applyBorder="1" applyAlignment="1">
      <alignment horizontal="left" vertical="center" wrapText="1"/>
    </xf>
    <xf numFmtId="0" fontId="0" fillId="0" borderId="40" xfId="62" applyFont="1" applyFill="1" applyBorder="1" applyAlignment="1">
      <alignment horizontal="center" vertical="center"/>
      <protection/>
    </xf>
    <xf numFmtId="0" fontId="0" fillId="0" borderId="111" xfId="0" applyFont="1" applyFill="1" applyBorder="1" applyAlignment="1">
      <alignment horizontal="center" vertical="center"/>
    </xf>
    <xf numFmtId="180" fontId="0" fillId="0" borderId="40" xfId="62" applyNumberFormat="1" applyFont="1" applyFill="1" applyBorder="1" applyAlignment="1">
      <alignment horizontal="center" vertical="center"/>
      <protection/>
    </xf>
    <xf numFmtId="180" fontId="0" fillId="0" borderId="111" xfId="62" applyNumberFormat="1" applyFont="1" applyFill="1" applyBorder="1" applyAlignment="1">
      <alignment horizontal="center" vertical="center"/>
      <protection/>
    </xf>
    <xf numFmtId="0" fontId="0" fillId="0" borderId="108" xfId="0" applyFont="1" applyFill="1" applyBorder="1" applyAlignment="1">
      <alignment horizontal="center" vertical="center" wrapText="1"/>
    </xf>
    <xf numFmtId="0" fontId="0" fillId="0" borderId="24" xfId="62" applyFont="1" applyFill="1" applyBorder="1" applyAlignment="1">
      <alignment horizontal="center" vertical="center" wrapText="1"/>
      <protection/>
    </xf>
    <xf numFmtId="0" fontId="0" fillId="0" borderId="67" xfId="0" applyFont="1" applyFill="1" applyBorder="1" applyAlignment="1">
      <alignment horizontal="center" vertical="center" wrapText="1"/>
    </xf>
    <xf numFmtId="0" fontId="0" fillId="0" borderId="134" xfId="0" applyFont="1" applyFill="1" applyBorder="1" applyAlignment="1">
      <alignment horizontal="left" vertical="center"/>
    </xf>
    <xf numFmtId="0" fontId="3" fillId="0" borderId="40" xfId="62" applyFont="1" applyFill="1" applyBorder="1" applyAlignment="1">
      <alignment horizontal="center" vertical="center" wrapText="1"/>
      <protection/>
    </xf>
    <xf numFmtId="0" fontId="3" fillId="0" borderId="111" xfId="62" applyFont="1" applyFill="1" applyBorder="1" applyAlignment="1">
      <alignment horizontal="center" vertical="center" wrapText="1"/>
      <protection/>
    </xf>
    <xf numFmtId="0" fontId="3" fillId="0" borderId="111" xfId="0" applyFont="1" applyFill="1" applyBorder="1" applyAlignment="1">
      <alignment horizontal="center" vertical="center" wrapText="1"/>
    </xf>
    <xf numFmtId="0" fontId="0" fillId="0" borderId="40" xfId="62" applyFont="1" applyFill="1" applyBorder="1" applyAlignment="1">
      <alignment horizontal="center" vertical="center" wrapText="1"/>
      <protection/>
    </xf>
    <xf numFmtId="0" fontId="0" fillId="0" borderId="4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0"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3" fillId="0" borderId="108" xfId="62" applyFont="1" applyFill="1" applyBorder="1" applyAlignment="1">
      <alignment horizontal="center" vertical="center" wrapText="1"/>
      <protection/>
    </xf>
    <xf numFmtId="0" fontId="0" fillId="0" borderId="141" xfId="0" applyFont="1" applyFill="1" applyBorder="1" applyAlignment="1">
      <alignment vertical="center" wrapText="1"/>
    </xf>
    <xf numFmtId="0" fontId="0" fillId="0" borderId="70" xfId="0" applyFont="1" applyFill="1" applyBorder="1" applyAlignment="1">
      <alignment vertical="center" wrapText="1"/>
    </xf>
    <xf numFmtId="0" fontId="0" fillId="0" borderId="109" xfId="62" applyFont="1" applyFill="1" applyBorder="1" applyAlignment="1">
      <alignment horizontal="center" vertical="center" wrapText="1"/>
      <protection/>
    </xf>
    <xf numFmtId="0" fontId="0" fillId="0" borderId="4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62" applyFont="1" applyFill="1" applyBorder="1" applyAlignment="1">
      <alignment horizontal="center" vertical="center" wrapText="1"/>
      <protection/>
    </xf>
    <xf numFmtId="0" fontId="0" fillId="0" borderId="134" xfId="62" applyFont="1" applyFill="1" applyBorder="1" applyAlignment="1">
      <alignment horizontal="center" vertical="center"/>
      <protection/>
    </xf>
    <xf numFmtId="0" fontId="0" fillId="0" borderId="13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4"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0" fillId="0" borderId="24" xfId="0" applyFont="1" applyFill="1" applyBorder="1" applyAlignment="1">
      <alignment vertical="center" wrapText="1"/>
    </xf>
    <xf numFmtId="0" fontId="0" fillId="0" borderId="12" xfId="62" applyFont="1" applyFill="1" applyBorder="1" applyAlignment="1">
      <alignment horizontal="center" vertical="center"/>
      <protection/>
    </xf>
    <xf numFmtId="0" fontId="0" fillId="0" borderId="6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41" xfId="0" applyFont="1" applyFill="1" applyBorder="1" applyAlignment="1">
      <alignment horizontal="left" vertical="center" wrapText="1"/>
    </xf>
    <xf numFmtId="0" fontId="0" fillId="0" borderId="32" xfId="0" applyFont="1" applyFill="1" applyBorder="1" applyAlignment="1">
      <alignment vertical="center"/>
    </xf>
    <xf numFmtId="0" fontId="0" fillId="0" borderId="29" xfId="0" applyFont="1" applyFill="1" applyBorder="1" applyAlignment="1">
      <alignment horizontal="center" vertical="center" wrapText="1"/>
    </xf>
    <xf numFmtId="0" fontId="0" fillId="0" borderId="135"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53" xfId="62"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33" borderId="24" xfId="62" applyFont="1" applyFill="1" applyBorder="1" applyAlignment="1">
      <alignment horizontal="center" vertical="center" wrapText="1"/>
      <protection/>
    </xf>
    <xf numFmtId="0" fontId="0" fillId="33" borderId="67"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1" xfId="0" applyFont="1" applyBorder="1" applyAlignment="1">
      <alignment horizontal="center" vertical="center"/>
    </xf>
    <xf numFmtId="0" fontId="0" fillId="0" borderId="135" xfId="62" applyFont="1" applyFill="1" applyBorder="1" applyAlignment="1">
      <alignment horizontal="center" vertical="center"/>
      <protection/>
    </xf>
    <xf numFmtId="0" fontId="3" fillId="33" borderId="0" xfId="62" applyFont="1" applyFill="1" applyBorder="1" applyAlignment="1">
      <alignment horizontal="center" vertical="center" wrapText="1"/>
      <protection/>
    </xf>
    <xf numFmtId="0" fontId="0" fillId="0" borderId="84" xfId="0" applyFont="1" applyBorder="1" applyAlignment="1">
      <alignment horizontal="center"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32" xfId="0" applyFont="1" applyFill="1" applyBorder="1" applyAlignment="1">
      <alignment vertical="center" wrapText="1"/>
    </xf>
    <xf numFmtId="0" fontId="0" fillId="0" borderId="141" xfId="62" applyFont="1" applyFill="1" applyBorder="1" applyAlignment="1">
      <alignment horizontal="center" vertical="center" wrapText="1"/>
      <protection/>
    </xf>
    <xf numFmtId="0" fontId="0" fillId="0" borderId="32" xfId="0" applyFont="1" applyBorder="1" applyAlignment="1">
      <alignment vertical="center" wrapText="1"/>
    </xf>
    <xf numFmtId="0" fontId="0" fillId="0" borderId="84" xfId="62" applyFont="1" applyFill="1" applyBorder="1" applyAlignment="1">
      <alignment horizontal="center" vertical="center"/>
      <protection/>
    </xf>
    <xf numFmtId="0" fontId="3" fillId="33" borderId="40" xfId="62" applyFont="1" applyFill="1" applyBorder="1" applyAlignment="1">
      <alignment horizontal="center" vertical="center" wrapText="1"/>
      <protection/>
    </xf>
    <xf numFmtId="0" fontId="3" fillId="33" borderId="11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109" xfId="62" applyFont="1" applyFill="1" applyBorder="1" applyAlignment="1">
      <alignment horizontal="center" vertical="center" wrapText="1"/>
      <protection/>
    </xf>
    <xf numFmtId="0" fontId="0" fillId="0" borderId="42"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108" xfId="62" applyFont="1" applyFill="1" applyBorder="1" applyAlignment="1">
      <alignment horizontal="left" vertical="center" wrapText="1"/>
      <protection/>
    </xf>
    <xf numFmtId="0" fontId="0" fillId="0" borderId="70" xfId="0" applyFont="1" applyBorder="1" applyAlignment="1">
      <alignment horizontal="left" vertical="center" wrapText="1"/>
    </xf>
    <xf numFmtId="0" fontId="0" fillId="0" borderId="32" xfId="0" applyFont="1" applyBorder="1" applyAlignment="1">
      <alignment horizontal="left" vertical="center" wrapText="1"/>
    </xf>
    <xf numFmtId="0" fontId="0" fillId="0" borderId="108" xfId="0" applyFont="1" applyBorder="1" applyAlignment="1">
      <alignment horizontal="left" vertical="center" wrapText="1"/>
    </xf>
    <xf numFmtId="0" fontId="0" fillId="0" borderId="70" xfId="0" applyFont="1" applyBorder="1" applyAlignment="1">
      <alignment vertical="center" wrapText="1"/>
    </xf>
    <xf numFmtId="0" fontId="3" fillId="0" borderId="53" xfId="62" applyFont="1" applyFill="1" applyBorder="1" applyAlignment="1">
      <alignment horizontal="left" vertical="center" wrapText="1"/>
      <protection/>
    </xf>
    <xf numFmtId="0" fontId="0" fillId="0" borderId="46" xfId="0" applyFont="1" applyFill="1" applyBorder="1" applyAlignment="1">
      <alignment vertical="center"/>
    </xf>
    <xf numFmtId="0" fontId="0" fillId="0" borderId="20" xfId="0" applyFont="1" applyFill="1" applyBorder="1" applyAlignment="1">
      <alignment vertical="center"/>
    </xf>
    <xf numFmtId="0" fontId="0" fillId="0" borderId="24" xfId="0" applyFont="1" applyFill="1" applyBorder="1" applyAlignment="1">
      <alignment vertical="center"/>
    </xf>
    <xf numFmtId="0" fontId="0" fillId="0" borderId="67" xfId="0" applyFont="1" applyFill="1" applyBorder="1" applyAlignment="1">
      <alignment vertical="center"/>
    </xf>
    <xf numFmtId="0" fontId="0" fillId="0" borderId="134" xfId="0" applyFont="1" applyBorder="1" applyAlignment="1">
      <alignment horizontal="left" vertical="center"/>
    </xf>
    <xf numFmtId="0" fontId="0" fillId="33" borderId="53" xfId="62" applyFont="1" applyFill="1" applyBorder="1" applyAlignment="1">
      <alignment horizontal="left" vertical="center" wrapText="1"/>
      <protection/>
    </xf>
    <xf numFmtId="0" fontId="0" fillId="33" borderId="20"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0" borderId="134"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Alignment="1">
      <alignment wrapText="1"/>
    </xf>
    <xf numFmtId="0" fontId="0" fillId="0" borderId="141"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41" xfId="0" applyFont="1" applyFill="1" applyBorder="1" applyAlignment="1">
      <alignment horizontal="center" vertical="top" textRotation="255" wrapText="1"/>
    </xf>
    <xf numFmtId="0" fontId="0" fillId="0" borderId="70" xfId="0" applyFont="1" applyBorder="1" applyAlignment="1">
      <alignment horizontal="center" vertical="top" wrapText="1"/>
    </xf>
    <xf numFmtId="0" fontId="0" fillId="0" borderId="30" xfId="0" applyFont="1" applyBorder="1" applyAlignment="1">
      <alignment horizontal="center" vertical="top" wrapText="1"/>
    </xf>
    <xf numFmtId="0" fontId="0" fillId="0" borderId="7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7" xfId="0" applyFont="1" applyFill="1" applyBorder="1" applyAlignment="1">
      <alignment horizontal="center" vertical="center" textRotation="255" wrapText="1"/>
    </xf>
    <xf numFmtId="0" fontId="0" fillId="0" borderId="4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45" xfId="0" applyFont="1" applyFill="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41" xfId="0" applyFont="1" applyFill="1" applyBorder="1" applyAlignment="1">
      <alignment vertical="center" textRotation="255"/>
    </xf>
    <xf numFmtId="0" fontId="0" fillId="0" borderId="70" xfId="0" applyFont="1" applyBorder="1" applyAlignment="1">
      <alignment vertical="center"/>
    </xf>
    <xf numFmtId="0" fontId="0" fillId="0" borderId="30" xfId="0" applyFont="1" applyBorder="1" applyAlignment="1">
      <alignment vertical="center"/>
    </xf>
    <xf numFmtId="0" fontId="0" fillId="0" borderId="144" xfId="0" applyFont="1" applyBorder="1" applyAlignment="1">
      <alignment horizontal="center"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132" xfId="0" applyFont="1" applyFill="1" applyBorder="1" applyAlignment="1">
      <alignment horizontal="center" vertical="center" textRotation="255" wrapText="1"/>
    </xf>
    <xf numFmtId="0" fontId="0" fillId="0" borderId="139" xfId="0" applyFont="1" applyBorder="1" applyAlignment="1">
      <alignment horizontal="center" vertical="center" wrapText="1"/>
    </xf>
    <xf numFmtId="0" fontId="0" fillId="0" borderId="56" xfId="0" applyFont="1" applyBorder="1" applyAlignment="1">
      <alignment horizontal="center" vertical="center" wrapText="1"/>
    </xf>
    <xf numFmtId="0" fontId="7" fillId="0" borderId="0" xfId="0" applyFont="1" applyAlignment="1">
      <alignment horizontal="center" vertical="center"/>
    </xf>
    <xf numFmtId="0" fontId="0" fillId="0" borderId="84"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46" xfId="0" applyFont="1" applyBorder="1" applyAlignment="1">
      <alignment horizontal="center" vertical="center" wrapText="1"/>
    </xf>
    <xf numFmtId="0" fontId="0" fillId="33" borderId="13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3" xfId="0" applyFont="1" applyFill="1" applyBorder="1" applyAlignment="1">
      <alignment horizontal="center" vertical="center" textRotation="255" wrapText="1"/>
    </xf>
    <xf numFmtId="0" fontId="0" fillId="0" borderId="36" xfId="0" applyFont="1" applyBorder="1" applyAlignment="1">
      <alignment horizontal="center" vertical="center" wrapText="1"/>
    </xf>
    <xf numFmtId="0" fontId="0" fillId="0" borderId="17" xfId="0" applyFont="1" applyBorder="1" applyAlignment="1">
      <alignment horizontal="center" vertical="center" wrapText="1"/>
    </xf>
    <xf numFmtId="0" fontId="48" fillId="0" borderId="38" xfId="0" applyFont="1" applyFill="1" applyBorder="1" applyAlignment="1" applyProtection="1">
      <alignment horizontal="center" vertical="center"/>
      <protection/>
    </xf>
    <xf numFmtId="0" fontId="48" fillId="0" borderId="30"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Q19"/>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F27" sqref="F27"/>
    </sheetView>
  </sheetViews>
  <sheetFormatPr defaultColWidth="9.00390625" defaultRowHeight="13.5"/>
  <cols>
    <col min="1" max="1" width="2.875" style="1" customWidth="1"/>
    <col min="2" max="3" width="2.625" style="1" customWidth="1"/>
    <col min="4" max="4" width="44.50390625" style="1" customWidth="1"/>
    <col min="5" max="5" width="14.00390625" style="1" customWidth="1"/>
    <col min="6" max="6" width="11.875" style="1" customWidth="1"/>
    <col min="7" max="7" width="13.625" style="1" customWidth="1"/>
    <col min="8" max="8" width="11.875" style="1" customWidth="1"/>
    <col min="9" max="9" width="13.625" style="1" customWidth="1"/>
    <col min="10" max="10" width="11.875" style="1" customWidth="1"/>
    <col min="11" max="11" width="13.50390625" style="1" customWidth="1"/>
    <col min="12" max="12" width="11.875" style="1" customWidth="1"/>
    <col min="13" max="13" width="9.00390625" style="1" customWidth="1"/>
    <col min="14" max="16384" width="9.00390625" style="1" customWidth="1"/>
  </cols>
  <sheetData>
    <row r="1" spans="2:12" ht="12.75">
      <c r="B1" s="22" t="s">
        <v>13</v>
      </c>
      <c r="C1" s="22"/>
      <c r="D1" s="22"/>
      <c r="E1" s="22"/>
      <c r="F1" s="22"/>
      <c r="G1" s="22"/>
      <c r="H1" s="22"/>
      <c r="I1" s="22"/>
      <c r="J1" s="22"/>
      <c r="K1" s="22"/>
      <c r="L1" s="22"/>
    </row>
    <row r="2" spans="2:12" ht="16.5" customHeight="1">
      <c r="B2" s="415" t="s">
        <v>169</v>
      </c>
      <c r="C2" s="415"/>
      <c r="D2" s="415"/>
      <c r="E2" s="415"/>
      <c r="F2" s="415"/>
      <c r="G2" s="415"/>
      <c r="H2" s="415"/>
      <c r="I2" s="415"/>
      <c r="J2" s="415"/>
      <c r="K2" s="415"/>
      <c r="L2" s="415"/>
    </row>
    <row r="3" spans="2:12" ht="13.5" thickBot="1">
      <c r="B3" s="22"/>
      <c r="C3" s="22"/>
      <c r="D3" s="22"/>
      <c r="E3" s="22"/>
      <c r="F3" s="22"/>
      <c r="G3" s="22"/>
      <c r="H3" s="22"/>
      <c r="I3" s="22"/>
      <c r="J3" s="22"/>
      <c r="K3" s="22"/>
      <c r="L3" s="22"/>
    </row>
    <row r="4" spans="2:12" ht="36" customHeight="1">
      <c r="B4" s="419" t="s">
        <v>14</v>
      </c>
      <c r="C4" s="420"/>
      <c r="D4" s="420"/>
      <c r="E4" s="423" t="s">
        <v>15</v>
      </c>
      <c r="F4" s="424"/>
      <c r="G4" s="423" t="s">
        <v>23</v>
      </c>
      <c r="H4" s="424"/>
      <c r="I4" s="423" t="s">
        <v>19</v>
      </c>
      <c r="J4" s="424"/>
      <c r="K4" s="423" t="s">
        <v>24</v>
      </c>
      <c r="L4" s="425"/>
    </row>
    <row r="5" spans="2:12" ht="19.5" customHeight="1" thickBot="1">
      <c r="B5" s="421"/>
      <c r="C5" s="422"/>
      <c r="D5" s="422"/>
      <c r="E5" s="23" t="s">
        <v>17</v>
      </c>
      <c r="F5" s="24" t="s">
        <v>18</v>
      </c>
      <c r="G5" s="25" t="s">
        <v>17</v>
      </c>
      <c r="H5" s="26" t="s">
        <v>18</v>
      </c>
      <c r="I5" s="25" t="s">
        <v>17</v>
      </c>
      <c r="J5" s="26" t="s">
        <v>18</v>
      </c>
      <c r="K5" s="23" t="s">
        <v>17</v>
      </c>
      <c r="L5" s="27" t="s">
        <v>18</v>
      </c>
    </row>
    <row r="6" spans="2:13" s="4" customFormat="1" ht="19.5" customHeight="1">
      <c r="B6" s="416" t="s">
        <v>16</v>
      </c>
      <c r="C6" s="417"/>
      <c r="D6" s="418"/>
      <c r="E6" s="203">
        <f>SUM(E7+E12+E14)</f>
        <v>27998</v>
      </c>
      <c r="F6" s="204">
        <v>100</v>
      </c>
      <c r="G6" s="233">
        <f>SUM(G7+G12+G14)</f>
        <v>9942</v>
      </c>
      <c r="H6" s="205">
        <f>IF($E6&lt;&gt;0,G6/E$6*100,0)</f>
        <v>35.50967926280448</v>
      </c>
      <c r="I6" s="233">
        <f>SUM(I7+I12+I14)</f>
        <v>17199</v>
      </c>
      <c r="J6" s="205">
        <f>IF($E6&lt;&gt;0,I6/$E6*100,0)</f>
        <v>61.42938781341525</v>
      </c>
      <c r="K6" s="203">
        <f>SUM(K7+K12+K14)</f>
        <v>857</v>
      </c>
      <c r="L6" s="385">
        <f>IF($E6&lt;&gt;0,K6/$E6*100,0)</f>
        <v>3.06093292378027</v>
      </c>
      <c r="M6" s="148"/>
    </row>
    <row r="7" spans="2:12" s="4" customFormat="1" ht="19.5" customHeight="1">
      <c r="B7" s="28"/>
      <c r="C7" s="29" t="s">
        <v>40</v>
      </c>
      <c r="D7" s="33"/>
      <c r="E7" s="206">
        <f>'別表4-2'!C9</f>
        <v>27719</v>
      </c>
      <c r="F7" s="207">
        <v>100</v>
      </c>
      <c r="G7" s="223">
        <f>'別表4-2'!F9</f>
        <v>9766</v>
      </c>
      <c r="H7" s="208">
        <v>100</v>
      </c>
      <c r="I7" s="223">
        <f>'別表4-2'!AJ9</f>
        <v>17097</v>
      </c>
      <c r="J7" s="208">
        <v>100</v>
      </c>
      <c r="K7" s="206">
        <f>'別表4-2'!AQ9</f>
        <v>856</v>
      </c>
      <c r="L7" s="209">
        <v>100</v>
      </c>
    </row>
    <row r="8" spans="2:12" s="4" customFormat="1" ht="19.5" customHeight="1">
      <c r="B8" s="28"/>
      <c r="C8" s="152"/>
      <c r="D8" s="149" t="s">
        <v>175</v>
      </c>
      <c r="E8" s="34">
        <v>10325</v>
      </c>
      <c r="F8" s="210">
        <f>IF(E$7&lt;&gt;0,E8/E$7*100,0)</f>
        <v>37.248818499945884</v>
      </c>
      <c r="G8" s="35">
        <v>2164</v>
      </c>
      <c r="H8" s="211">
        <f>IF(G$7&lt;&gt;0,G8/G$7*100,0)</f>
        <v>22.15850911325005</v>
      </c>
      <c r="I8" s="35">
        <v>8022</v>
      </c>
      <c r="J8" s="212">
        <f>IF(I$7&lt;&gt;0,I8/I$7*100,0)</f>
        <v>46.92051237059133</v>
      </c>
      <c r="K8" s="34">
        <v>139</v>
      </c>
      <c r="L8" s="213">
        <f>IF(K$7&lt;&gt;0,K8/K$7*100,0)</f>
        <v>16.238317757009348</v>
      </c>
    </row>
    <row r="9" spans="2:12" s="4" customFormat="1" ht="19.5" customHeight="1">
      <c r="B9" s="28"/>
      <c r="C9" s="152"/>
      <c r="D9" s="150" t="s">
        <v>178</v>
      </c>
      <c r="E9" s="30">
        <v>7280</v>
      </c>
      <c r="F9" s="214">
        <f>IF(E$7&lt;&gt;0,E9/E$7*100,0)</f>
        <v>26.26357372199574</v>
      </c>
      <c r="G9" s="31">
        <v>2119</v>
      </c>
      <c r="H9" s="215">
        <f>IF(G$7&lt;&gt;0,G9/G$7*100,0)</f>
        <v>21.6977268072906</v>
      </c>
      <c r="I9" s="31">
        <v>5034</v>
      </c>
      <c r="J9" s="216">
        <f>IF(I$7&lt;&gt;0,I9/I$7*100,0)</f>
        <v>29.44376206351992</v>
      </c>
      <c r="K9" s="30">
        <v>127</v>
      </c>
      <c r="L9" s="217">
        <f>IF(K$7&lt;&gt;0,K9/K$7*100,0)</f>
        <v>14.836448598130842</v>
      </c>
    </row>
    <row r="10" spans="2:12" s="4" customFormat="1" ht="19.5" customHeight="1">
      <c r="B10" s="28"/>
      <c r="C10" s="152"/>
      <c r="D10" s="150" t="s">
        <v>176</v>
      </c>
      <c r="E10" s="30">
        <v>2200</v>
      </c>
      <c r="F10" s="214">
        <f>IF(E$7&lt;&gt;0,E10/E$7*100,0)</f>
        <v>7.936794256647064</v>
      </c>
      <c r="G10" s="31">
        <v>1190</v>
      </c>
      <c r="H10" s="215">
        <f>IF(G$7&lt;&gt;0,G10/G$7*100,0)</f>
        <v>12.18513209092771</v>
      </c>
      <c r="I10" s="31">
        <v>1005</v>
      </c>
      <c r="J10" s="216">
        <f>IF(I$7&lt;&gt;0,I10/I$7*100,0)</f>
        <v>5.878224249868398</v>
      </c>
      <c r="K10" s="30">
        <v>5</v>
      </c>
      <c r="L10" s="217">
        <f>IF(K$7&lt;&gt;0,K10/K$7*100,0)</f>
        <v>0.5841121495327103</v>
      </c>
    </row>
    <row r="11" spans="2:12" s="4" customFormat="1" ht="19.5" customHeight="1">
      <c r="B11" s="28"/>
      <c r="C11" s="153"/>
      <c r="D11" s="151" t="s">
        <v>8</v>
      </c>
      <c r="E11" s="218">
        <f>SUM(E7-E8-E9-E10)</f>
        <v>7914</v>
      </c>
      <c r="F11" s="219">
        <f>IF(E$7&lt;&gt;0,E11/E$7*100,0)</f>
        <v>28.550813521411307</v>
      </c>
      <c r="G11" s="218">
        <f>SUM(G7-G8-G9-G10)</f>
        <v>4293</v>
      </c>
      <c r="H11" s="219">
        <f>IF(G$7&lt;&gt;0,G11/G$7*100,0)</f>
        <v>43.958631988531636</v>
      </c>
      <c r="I11" s="218">
        <f>SUM(I7-I8-I9-I10)</f>
        <v>3036</v>
      </c>
      <c r="J11" s="220">
        <f>IF(I$7&lt;&gt;0,I11/I$7*100,0)</f>
        <v>17.757501316020356</v>
      </c>
      <c r="K11" s="221">
        <f>SUM(K7-K8-K9-K10)</f>
        <v>585</v>
      </c>
      <c r="L11" s="222">
        <f>IF(K$7&lt;&gt;0,K11/K$7*100,0)</f>
        <v>68.3411214953271</v>
      </c>
    </row>
    <row r="12" spans="2:12" s="4" customFormat="1" ht="19.5" customHeight="1">
      <c r="B12" s="28"/>
      <c r="C12" s="29" t="s">
        <v>41</v>
      </c>
      <c r="D12" s="33"/>
      <c r="E12" s="206">
        <f>'別表4-3'!C9</f>
        <v>252</v>
      </c>
      <c r="F12" s="207">
        <v>100</v>
      </c>
      <c r="G12" s="223">
        <f>'別表4-3'!F9</f>
        <v>153</v>
      </c>
      <c r="H12" s="208">
        <v>100</v>
      </c>
      <c r="I12" s="223">
        <f>'別表4-3'!AJ9</f>
        <v>98</v>
      </c>
      <c r="J12" s="208">
        <v>100</v>
      </c>
      <c r="K12" s="206">
        <f>'別表4-3'!AQ9</f>
        <v>1</v>
      </c>
      <c r="L12" s="209">
        <v>100</v>
      </c>
    </row>
    <row r="13" spans="2:12" s="4" customFormat="1" ht="19.5" customHeight="1">
      <c r="B13" s="28"/>
      <c r="C13" s="32"/>
      <c r="D13" s="61" t="s">
        <v>177</v>
      </c>
      <c r="E13" s="146">
        <v>252</v>
      </c>
      <c r="F13" s="224">
        <f>IF(E$12&lt;&gt;0,E13/E$12*100,0)</f>
        <v>100</v>
      </c>
      <c r="G13" s="147">
        <v>153</v>
      </c>
      <c r="H13" s="225">
        <f>IF(G$12&lt;&gt;0,G13/G$12*100,0)</f>
        <v>100</v>
      </c>
      <c r="I13" s="147">
        <v>98</v>
      </c>
      <c r="J13" s="226">
        <f>IF(I$12&lt;&gt;0,I13/I$12*100,0)</f>
        <v>100</v>
      </c>
      <c r="K13" s="146">
        <v>1</v>
      </c>
      <c r="L13" s="227">
        <f>IF(K$12&lt;&gt;0,K13/K$12*100,0)</f>
        <v>100</v>
      </c>
    </row>
    <row r="14" spans="2:12" s="4" customFormat="1" ht="19.5" customHeight="1">
      <c r="B14" s="28"/>
      <c r="C14" s="29" t="s">
        <v>42</v>
      </c>
      <c r="D14" s="33"/>
      <c r="E14" s="206">
        <f>'別表4-4'!C9</f>
        <v>27</v>
      </c>
      <c r="F14" s="207">
        <v>100</v>
      </c>
      <c r="G14" s="223">
        <f>'別表4-4'!F9</f>
        <v>23</v>
      </c>
      <c r="H14" s="208">
        <v>100</v>
      </c>
      <c r="I14" s="223">
        <f>'別表4-4'!AJ9</f>
        <v>4</v>
      </c>
      <c r="J14" s="208">
        <v>100</v>
      </c>
      <c r="K14" s="206">
        <f>'別表4-4'!AQ9</f>
        <v>0</v>
      </c>
      <c r="L14" s="209">
        <v>100</v>
      </c>
    </row>
    <row r="15" spans="2:12" s="4" customFormat="1" ht="19.5" customHeight="1">
      <c r="B15" s="28"/>
      <c r="C15" s="29"/>
      <c r="D15" s="62" t="s">
        <v>175</v>
      </c>
      <c r="E15" s="34">
        <v>13</v>
      </c>
      <c r="F15" s="210">
        <f>IF(E$14&lt;&gt;0,E15/E$14*100,0)</f>
        <v>48.148148148148145</v>
      </c>
      <c r="G15" s="35">
        <v>9</v>
      </c>
      <c r="H15" s="211">
        <f>IF(G$14&lt;&gt;0,G15/G$14*100,0)</f>
        <v>39.130434782608695</v>
      </c>
      <c r="I15" s="35">
        <v>4</v>
      </c>
      <c r="J15" s="228">
        <f>IF(I$14&lt;&gt;0,I15/I$14*100,0)</f>
        <v>100</v>
      </c>
      <c r="K15" s="34">
        <v>0</v>
      </c>
      <c r="L15" s="213">
        <f>IF(K$14&lt;&gt;0,K15/K$14*100,0)</f>
        <v>0</v>
      </c>
    </row>
    <row r="16" spans="2:12" s="4" customFormat="1" ht="19.5" customHeight="1" thickBot="1">
      <c r="B16" s="36"/>
      <c r="C16" s="37"/>
      <c r="D16" s="38" t="s">
        <v>8</v>
      </c>
      <c r="E16" s="229">
        <f>SUM(E14-E15)</f>
        <v>14</v>
      </c>
      <c r="F16" s="230">
        <f>IF(E$14&lt;&gt;0,E16/E$14*100,0)</f>
        <v>51.85185185185185</v>
      </c>
      <c r="G16" s="229">
        <f>SUM(G14-G15)</f>
        <v>14</v>
      </c>
      <c r="H16" s="231">
        <f>IF(G$14&lt;&gt;0,G16/G$14*100,0)</f>
        <v>60.86956521739131</v>
      </c>
      <c r="I16" s="229">
        <f>SUM(I14-I15)</f>
        <v>0</v>
      </c>
      <c r="J16" s="231">
        <f>IF(I$14&lt;&gt;0,I16/I$14*100,0)</f>
        <v>0</v>
      </c>
      <c r="K16" s="229">
        <f>SUM(K14-K15)</f>
        <v>0</v>
      </c>
      <c r="L16" s="232">
        <f>IF(K$14&lt;&gt;0,K16/K$14*100,0)</f>
        <v>0</v>
      </c>
    </row>
    <row r="17" spans="2:17" s="4" customFormat="1" ht="27.75" customHeight="1">
      <c r="B17" s="413" t="s">
        <v>189</v>
      </c>
      <c r="C17" s="413"/>
      <c r="D17" s="413"/>
      <c r="E17" s="413"/>
      <c r="F17" s="413"/>
      <c r="G17" s="413"/>
      <c r="H17" s="413"/>
      <c r="I17" s="413"/>
      <c r="J17" s="413"/>
      <c r="K17" s="413"/>
      <c r="L17" s="413"/>
      <c r="M17" s="413"/>
      <c r="N17" s="413"/>
      <c r="O17" s="413"/>
      <c r="P17" s="413"/>
      <c r="Q17" s="413"/>
    </row>
    <row r="18" spans="2:12" s="5" customFormat="1" ht="22.5" customHeight="1">
      <c r="B18" s="413"/>
      <c r="C18" s="413"/>
      <c r="D18" s="413"/>
      <c r="E18" s="413"/>
      <c r="F18" s="413"/>
      <c r="G18" s="413"/>
      <c r="H18" s="413"/>
      <c r="I18" s="413"/>
      <c r="J18" s="413"/>
      <c r="K18" s="413"/>
      <c r="L18" s="413"/>
    </row>
    <row r="19" spans="2:12" ht="22.5" customHeight="1">
      <c r="B19" s="414"/>
      <c r="C19" s="414"/>
      <c r="D19" s="414"/>
      <c r="E19" s="414"/>
      <c r="F19" s="414"/>
      <c r="G19" s="414"/>
      <c r="H19" s="414"/>
      <c r="I19" s="414"/>
      <c r="J19" s="414"/>
      <c r="K19" s="414"/>
      <c r="L19" s="414"/>
    </row>
  </sheetData>
  <sheetProtection scenarios="1" formatCells="0" autoFilter="0"/>
  <mergeCells count="10">
    <mergeCell ref="B17:Q17"/>
    <mergeCell ref="B19:L19"/>
    <mergeCell ref="B18:L18"/>
    <mergeCell ref="B2:L2"/>
    <mergeCell ref="B6:D6"/>
    <mergeCell ref="B4:D5"/>
    <mergeCell ref="E4:F4"/>
    <mergeCell ref="G4:H4"/>
    <mergeCell ref="K4:L4"/>
    <mergeCell ref="I4:J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tabColor rgb="FF7030A0"/>
  </sheetPr>
  <dimension ref="B1:G11"/>
  <sheetViews>
    <sheetView view="pageBreakPreview" zoomScale="55" zoomScaleNormal="76" zoomScaleSheetLayoutView="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9" sqref="F9"/>
    </sheetView>
  </sheetViews>
  <sheetFormatPr defaultColWidth="9.00390625" defaultRowHeight="13.5"/>
  <cols>
    <col min="1" max="1" width="1.875" style="0" customWidth="1"/>
    <col min="2" max="2" width="22.50390625" style="0" customWidth="1"/>
  </cols>
  <sheetData>
    <row r="1" spans="2:7" s="4" customFormat="1" ht="18" customHeight="1">
      <c r="B1" s="165" t="s">
        <v>183</v>
      </c>
      <c r="C1" s="91"/>
      <c r="D1" s="92"/>
      <c r="E1" s="92"/>
      <c r="F1" s="92"/>
      <c r="G1" s="22"/>
    </row>
    <row r="2" spans="2:7" s="8" customFormat="1" ht="18.75" customHeight="1">
      <c r="B2" s="487" t="s">
        <v>163</v>
      </c>
      <c r="C2" s="487"/>
      <c r="D2" s="487"/>
      <c r="E2" s="487"/>
      <c r="F2" s="487"/>
      <c r="G2" s="66"/>
    </row>
    <row r="3" spans="2:7" s="8" customFormat="1" ht="25.5" customHeight="1" thickBot="1">
      <c r="B3" s="468" t="s">
        <v>184</v>
      </c>
      <c r="C3" s="505"/>
      <c r="D3" s="506"/>
      <c r="E3" s="506"/>
      <c r="F3" s="506"/>
      <c r="G3" s="66"/>
    </row>
    <row r="4" spans="2:7" s="8" customFormat="1" ht="12" customHeight="1">
      <c r="B4" s="488" t="s">
        <v>188</v>
      </c>
      <c r="C4" s="516" t="s">
        <v>102</v>
      </c>
      <c r="D4" s="392"/>
      <c r="E4" s="95"/>
      <c r="F4" s="391"/>
      <c r="G4" s="119"/>
    </row>
    <row r="5" spans="2:7" s="1" customFormat="1" ht="18" customHeight="1">
      <c r="B5" s="514"/>
      <c r="C5" s="517"/>
      <c r="D5" s="519" t="s">
        <v>104</v>
      </c>
      <c r="E5" s="522" t="s">
        <v>105</v>
      </c>
      <c r="F5" s="524" t="s">
        <v>106</v>
      </c>
      <c r="G5" s="22"/>
    </row>
    <row r="6" spans="2:7" s="1" customFormat="1" ht="18" customHeight="1">
      <c r="B6" s="514"/>
      <c r="C6" s="517"/>
      <c r="D6" s="520"/>
      <c r="E6" s="522"/>
      <c r="F6" s="524"/>
      <c r="G6" s="22"/>
    </row>
    <row r="7" spans="2:7" s="1" customFormat="1" ht="90" customHeight="1">
      <c r="B7" s="514"/>
      <c r="C7" s="518"/>
      <c r="D7" s="521"/>
      <c r="E7" s="523"/>
      <c r="F7" s="525"/>
      <c r="G7" s="22"/>
    </row>
    <row r="8" spans="2:7" s="1" customFormat="1" ht="19.5" customHeight="1" thickBot="1">
      <c r="B8" s="515"/>
      <c r="C8" s="164" t="s">
        <v>127</v>
      </c>
      <c r="D8" s="98" t="s">
        <v>127</v>
      </c>
      <c r="E8" s="351" t="s">
        <v>127</v>
      </c>
      <c r="F8" s="393" t="s">
        <v>127</v>
      </c>
      <c r="G8" s="22"/>
    </row>
    <row r="9" spans="2:6" ht="21" customHeight="1">
      <c r="B9" s="406" t="s">
        <v>156</v>
      </c>
      <c r="C9" s="346">
        <f>'別表4-4'!F7</f>
        <v>16</v>
      </c>
      <c r="D9" s="352">
        <v>9</v>
      </c>
      <c r="E9" s="352">
        <v>0</v>
      </c>
      <c r="F9" s="347">
        <v>0</v>
      </c>
    </row>
    <row r="10" spans="2:6" ht="21" customHeight="1" thickBot="1">
      <c r="B10" s="407" t="s">
        <v>157</v>
      </c>
      <c r="C10" s="348">
        <f>'別表4-4'!F8</f>
        <v>7</v>
      </c>
      <c r="D10" s="353">
        <v>0</v>
      </c>
      <c r="E10" s="353">
        <v>0</v>
      </c>
      <c r="F10" s="349">
        <v>0</v>
      </c>
    </row>
    <row r="11" spans="2:6" ht="21" customHeight="1" thickBot="1" thickTop="1">
      <c r="B11" s="108" t="s">
        <v>158</v>
      </c>
      <c r="C11" s="350">
        <f>'別表4-4'!F9</f>
        <v>23</v>
      </c>
      <c r="D11" s="321">
        <f>SUM(D9:D10)</f>
        <v>9</v>
      </c>
      <c r="E11" s="321">
        <f>SUM(E9:E10)</f>
        <v>0</v>
      </c>
      <c r="F11" s="334">
        <f>SUM(F9:F10)</f>
        <v>0</v>
      </c>
    </row>
  </sheetData>
  <sheetProtection scenarios="1" formatCells="0" autoFilter="0"/>
  <mergeCells count="7">
    <mergeCell ref="B2:F2"/>
    <mergeCell ref="B3:F3"/>
    <mergeCell ref="B4:B8"/>
    <mergeCell ref="C4:C7"/>
    <mergeCell ref="D5:D7"/>
    <mergeCell ref="E5:E7"/>
    <mergeCell ref="F5:F7"/>
  </mergeCells>
  <printOptions/>
  <pageMargins left="0.3937007874015748" right="0.3937007874015748" top="0.3937007874015748" bottom="0.3937007874015748" header="0.1968503937007874" footer="0.1968503937007874"/>
  <pageSetup horizontalDpi="600" verticalDpi="600" orientation="landscape" paperSize="9" scale="52" r:id="rId1"/>
</worksheet>
</file>

<file path=xl/worksheets/sheet11.xml><?xml version="1.0" encoding="utf-8"?>
<worksheet xmlns="http://schemas.openxmlformats.org/spreadsheetml/2006/main" xmlns:r="http://schemas.openxmlformats.org/officeDocument/2006/relationships">
  <sheetPr>
    <pageSetUpPr fitToPage="1"/>
  </sheetPr>
  <dimension ref="B1:AM46"/>
  <sheetViews>
    <sheetView view="pageBreakPreview" zoomScale="60" zoomScaleNormal="55" zoomScalePageLayoutView="0" workbookViewId="0" topLeftCell="A1">
      <pane xSplit="6" ySplit="7" topLeftCell="Q8" activePane="bottomRight" state="frozen"/>
      <selection pane="topLeft" activeCell="A1" sqref="A1"/>
      <selection pane="topRight" activeCell="G1" sqref="G1"/>
      <selection pane="bottomLeft" activeCell="A8" sqref="A8"/>
      <selection pane="bottomRight" activeCell="B4" sqref="B4:B7"/>
    </sheetView>
  </sheetViews>
  <sheetFormatPr defaultColWidth="9.00390625" defaultRowHeight="13.5"/>
  <cols>
    <col min="1" max="1" width="1.875" style="0" customWidth="1"/>
    <col min="2" max="2" width="26.875" style="0" customWidth="1"/>
    <col min="3" max="3" width="13.875" style="0" customWidth="1"/>
    <col min="4" max="4" width="12.875" style="0" customWidth="1"/>
    <col min="5" max="5" width="11.00390625" style="0" customWidth="1"/>
    <col min="6" max="6" width="13.125" style="0" customWidth="1"/>
    <col min="7" max="7" width="10.875" style="0" customWidth="1"/>
    <col min="8" max="8" width="9.125" style="0" customWidth="1"/>
    <col min="9" max="9" width="11.00390625" style="0" customWidth="1"/>
    <col min="11" max="11" width="11.00390625" style="0" customWidth="1"/>
    <col min="12" max="12" width="9.125" style="0" customWidth="1"/>
    <col min="13" max="13" width="11.00390625" style="0" customWidth="1"/>
    <col min="14" max="14" width="9.125" style="0" customWidth="1"/>
    <col min="15" max="15" width="11.00390625" style="0" customWidth="1"/>
    <col min="16" max="16" width="8.875" style="0" customWidth="1"/>
    <col min="17" max="17" width="14.50390625" style="0" customWidth="1"/>
    <col min="18" max="18" width="14.625" style="6" customWidth="1"/>
    <col min="19" max="19" width="14.50390625" style="0" customWidth="1"/>
    <col min="20" max="20" width="11.00390625" style="0" customWidth="1"/>
    <col min="22" max="22" width="11.00390625" style="0" customWidth="1"/>
    <col min="24" max="24" width="11.00390625" style="0" customWidth="1"/>
    <col min="26" max="26" width="11.00390625" style="0" customWidth="1"/>
    <col min="28" max="28" width="11.00390625" style="0" customWidth="1"/>
    <col min="30" max="30" width="11.00390625" style="0" customWidth="1"/>
    <col min="32" max="32" width="12.875" style="0" customWidth="1"/>
    <col min="33" max="33" width="11.00390625" style="0" customWidth="1"/>
    <col min="35" max="35" width="11.00390625" style="0" customWidth="1"/>
    <col min="37" max="37" width="11.00390625" style="0" customWidth="1"/>
    <col min="39" max="39" width="13.125" style="0" customWidth="1"/>
  </cols>
  <sheetData>
    <row r="1" spans="2:39" s="4" customFormat="1" ht="18" customHeight="1">
      <c r="B1" s="39" t="s">
        <v>152</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22"/>
    </row>
    <row r="2" spans="2:39" s="8" customFormat="1" ht="18" customHeight="1">
      <c r="B2" s="462" t="s">
        <v>164</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row>
    <row r="3" spans="2:39" s="9" customFormat="1" ht="18" customHeight="1" thickBot="1">
      <c r="B3" s="65" t="s">
        <v>50</v>
      </c>
      <c r="C3" s="65"/>
      <c r="D3" s="65"/>
      <c r="E3" s="110"/>
      <c r="F3" s="110"/>
      <c r="G3" s="110"/>
      <c r="H3" s="110"/>
      <c r="I3" s="110"/>
      <c r="J3" s="110"/>
      <c r="K3" s="110"/>
      <c r="L3" s="110"/>
      <c r="M3" s="110"/>
      <c r="N3" s="110"/>
      <c r="O3" s="110"/>
      <c r="P3" s="110"/>
      <c r="Q3" s="39"/>
      <c r="R3" s="39"/>
      <c r="S3" s="39"/>
      <c r="T3" s="39"/>
      <c r="U3" s="39"/>
      <c r="V3" s="39"/>
      <c r="W3" s="39"/>
      <c r="X3" s="39"/>
      <c r="Y3" s="39"/>
      <c r="Z3" s="39"/>
      <c r="AA3" s="39"/>
      <c r="AB3" s="39"/>
      <c r="AC3" s="39"/>
      <c r="AD3" s="39"/>
      <c r="AE3" s="39"/>
      <c r="AF3" s="39"/>
      <c r="AG3" s="39"/>
      <c r="AH3" s="39"/>
      <c r="AI3" s="39"/>
      <c r="AJ3" s="39"/>
      <c r="AK3" s="39"/>
      <c r="AL3" s="39"/>
      <c r="AM3" s="22"/>
    </row>
    <row r="4" spans="2:39" s="1" customFormat="1" ht="18" customHeight="1">
      <c r="B4" s="566" t="s">
        <v>165</v>
      </c>
      <c r="C4" s="545" t="s">
        <v>149</v>
      </c>
      <c r="D4" s="530" t="s">
        <v>64</v>
      </c>
      <c r="E4" s="470" t="s">
        <v>58</v>
      </c>
      <c r="F4" s="538"/>
      <c r="G4" s="533"/>
      <c r="H4" s="533"/>
      <c r="I4" s="533"/>
      <c r="J4" s="533"/>
      <c r="K4" s="533"/>
      <c r="L4" s="533"/>
      <c r="M4" s="533"/>
      <c r="N4" s="533"/>
      <c r="O4" s="533"/>
      <c r="P4" s="533"/>
      <c r="Q4" s="569" t="s">
        <v>148</v>
      </c>
      <c r="R4" s="552"/>
      <c r="S4" s="553"/>
      <c r="T4" s="553"/>
      <c r="U4" s="553"/>
      <c r="V4" s="553"/>
      <c r="W4" s="553"/>
      <c r="X4" s="553"/>
      <c r="Y4" s="553"/>
      <c r="Z4" s="553"/>
      <c r="AA4" s="553"/>
      <c r="AB4" s="553"/>
      <c r="AC4" s="553"/>
      <c r="AD4" s="553"/>
      <c r="AE4" s="553"/>
      <c r="AF4" s="557" t="s">
        <v>91</v>
      </c>
      <c r="AG4" s="552"/>
      <c r="AH4" s="552"/>
      <c r="AI4" s="552"/>
      <c r="AJ4" s="552"/>
      <c r="AK4" s="552"/>
      <c r="AL4" s="558"/>
      <c r="AM4" s="548" t="s">
        <v>1</v>
      </c>
    </row>
    <row r="5" spans="2:39" s="1" customFormat="1" ht="18" customHeight="1">
      <c r="B5" s="567"/>
      <c r="C5" s="495"/>
      <c r="D5" s="495"/>
      <c r="E5" s="539"/>
      <c r="F5" s="540"/>
      <c r="G5" s="554" t="s">
        <v>186</v>
      </c>
      <c r="H5" s="555"/>
      <c r="I5" s="555"/>
      <c r="J5" s="555"/>
      <c r="K5" s="555"/>
      <c r="L5" s="555"/>
      <c r="M5" s="555"/>
      <c r="N5" s="555"/>
      <c r="O5" s="555"/>
      <c r="P5" s="556"/>
      <c r="Q5" s="570"/>
      <c r="R5" s="546" t="s">
        <v>59</v>
      </c>
      <c r="S5" s="563" t="s">
        <v>98</v>
      </c>
      <c r="T5" s="554" t="s">
        <v>93</v>
      </c>
      <c r="U5" s="555"/>
      <c r="V5" s="555"/>
      <c r="W5" s="555"/>
      <c r="X5" s="555"/>
      <c r="Y5" s="555"/>
      <c r="Z5" s="555"/>
      <c r="AA5" s="555"/>
      <c r="AB5" s="555"/>
      <c r="AC5" s="555"/>
      <c r="AD5" s="555"/>
      <c r="AE5" s="556"/>
      <c r="AF5" s="551" t="s">
        <v>63</v>
      </c>
      <c r="AG5" s="560" t="s">
        <v>92</v>
      </c>
      <c r="AH5" s="561"/>
      <c r="AI5" s="561"/>
      <c r="AJ5" s="561"/>
      <c r="AK5" s="561"/>
      <c r="AL5" s="562"/>
      <c r="AM5" s="549"/>
    </row>
    <row r="6" spans="2:39" s="1" customFormat="1" ht="55.5" customHeight="1">
      <c r="B6" s="567"/>
      <c r="C6" s="496"/>
      <c r="D6" s="496"/>
      <c r="E6" s="541"/>
      <c r="F6" s="542"/>
      <c r="G6" s="534" t="s">
        <v>33</v>
      </c>
      <c r="H6" s="536"/>
      <c r="I6" s="534" t="s">
        <v>52</v>
      </c>
      <c r="J6" s="535"/>
      <c r="K6" s="534" t="s">
        <v>34</v>
      </c>
      <c r="L6" s="535"/>
      <c r="M6" s="537" t="s">
        <v>35</v>
      </c>
      <c r="N6" s="475"/>
      <c r="O6" s="526" t="s">
        <v>36</v>
      </c>
      <c r="P6" s="527"/>
      <c r="Q6" s="571"/>
      <c r="R6" s="547"/>
      <c r="S6" s="564"/>
      <c r="T6" s="543" t="s">
        <v>53</v>
      </c>
      <c r="U6" s="544"/>
      <c r="V6" s="551" t="s">
        <v>54</v>
      </c>
      <c r="W6" s="544"/>
      <c r="X6" s="551" t="s">
        <v>87</v>
      </c>
      <c r="Y6" s="544"/>
      <c r="Z6" s="551" t="s">
        <v>55</v>
      </c>
      <c r="AA6" s="544"/>
      <c r="AB6" s="531" t="s">
        <v>56</v>
      </c>
      <c r="AC6" s="565"/>
      <c r="AD6" s="531" t="s">
        <v>57</v>
      </c>
      <c r="AE6" s="532"/>
      <c r="AF6" s="559"/>
      <c r="AG6" s="528" t="s">
        <v>60</v>
      </c>
      <c r="AH6" s="529"/>
      <c r="AI6" s="537" t="s">
        <v>61</v>
      </c>
      <c r="AJ6" s="475"/>
      <c r="AK6" s="528" t="s">
        <v>62</v>
      </c>
      <c r="AL6" s="529"/>
      <c r="AM6" s="550"/>
    </row>
    <row r="7" spans="2:39" s="1" customFormat="1" ht="23.25" customHeight="1" thickBot="1">
      <c r="B7" s="568"/>
      <c r="C7" s="70" t="s">
        <v>17</v>
      </c>
      <c r="D7" s="111" t="s">
        <v>17</v>
      </c>
      <c r="E7" s="74" t="s">
        <v>5</v>
      </c>
      <c r="F7" s="24" t="s">
        <v>6</v>
      </c>
      <c r="G7" s="25" t="s">
        <v>5</v>
      </c>
      <c r="H7" s="26" t="s">
        <v>6</v>
      </c>
      <c r="I7" s="23" t="s">
        <v>5</v>
      </c>
      <c r="J7" s="24" t="s">
        <v>6</v>
      </c>
      <c r="K7" s="25" t="s">
        <v>5</v>
      </c>
      <c r="L7" s="26" t="s">
        <v>6</v>
      </c>
      <c r="M7" s="25" t="s">
        <v>5</v>
      </c>
      <c r="N7" s="112" t="s">
        <v>51</v>
      </c>
      <c r="O7" s="25" t="s">
        <v>5</v>
      </c>
      <c r="P7" s="26" t="s">
        <v>51</v>
      </c>
      <c r="Q7" s="114" t="s">
        <v>17</v>
      </c>
      <c r="R7" s="114" t="s">
        <v>17</v>
      </c>
      <c r="S7" s="115" t="s">
        <v>17</v>
      </c>
      <c r="T7" s="73" t="s">
        <v>5</v>
      </c>
      <c r="U7" s="60" t="s">
        <v>6</v>
      </c>
      <c r="V7" s="72" t="s">
        <v>5</v>
      </c>
      <c r="W7" s="58" t="s">
        <v>6</v>
      </c>
      <c r="X7" s="72" t="s">
        <v>5</v>
      </c>
      <c r="Y7" s="58" t="s">
        <v>6</v>
      </c>
      <c r="Z7" s="73" t="s">
        <v>5</v>
      </c>
      <c r="AA7" s="60" t="s">
        <v>6</v>
      </c>
      <c r="AB7" s="73" t="s">
        <v>5</v>
      </c>
      <c r="AC7" s="60" t="s">
        <v>6</v>
      </c>
      <c r="AD7" s="72" t="s">
        <v>5</v>
      </c>
      <c r="AE7" s="58" t="s">
        <v>6</v>
      </c>
      <c r="AF7" s="72" t="s">
        <v>5</v>
      </c>
      <c r="AG7" s="73" t="s">
        <v>5</v>
      </c>
      <c r="AH7" s="60" t="s">
        <v>6</v>
      </c>
      <c r="AI7" s="73" t="s">
        <v>5</v>
      </c>
      <c r="AJ7" s="60" t="s">
        <v>6</v>
      </c>
      <c r="AK7" s="72" t="s">
        <v>5</v>
      </c>
      <c r="AL7" s="58" t="s">
        <v>6</v>
      </c>
      <c r="AM7" s="116" t="s">
        <v>17</v>
      </c>
    </row>
    <row r="8" spans="2:39" s="8" customFormat="1" ht="49.5" customHeight="1">
      <c r="B8" s="408" t="s">
        <v>156</v>
      </c>
      <c r="C8" s="354">
        <f>D8+AF8+AM8</f>
        <v>23643</v>
      </c>
      <c r="D8" s="354">
        <f>'別表4-2'!P7</f>
        <v>8217</v>
      </c>
      <c r="E8" s="355">
        <f>SUM(G8+I8+K8+M8+O8)</f>
        <v>1798</v>
      </c>
      <c r="F8" s="356">
        <v>100</v>
      </c>
      <c r="G8" s="357">
        <f>'別表4-2'!Z7</f>
        <v>777</v>
      </c>
      <c r="H8" s="358">
        <f>IF($E8&lt;&gt;0,G8/$E8*100,0)</f>
        <v>43.2146829810901</v>
      </c>
      <c r="I8" s="359">
        <f>'別表4-2'!AB7</f>
        <v>452</v>
      </c>
      <c r="J8" s="358">
        <f>IF($E8&lt;&gt;0,I8/$E8*100,0)</f>
        <v>25.139043381535036</v>
      </c>
      <c r="K8" s="359">
        <f>'別表4-2'!AD7</f>
        <v>150</v>
      </c>
      <c r="L8" s="358">
        <f>IF($E8&lt;&gt;0,K8/$E8*100,0)</f>
        <v>8.342602892102335</v>
      </c>
      <c r="M8" s="359">
        <f>'別表4-2'!AF7</f>
        <v>196</v>
      </c>
      <c r="N8" s="358">
        <f>IF($E8&lt;&gt;0,M8/$E8*100,0)</f>
        <v>10.901001112347053</v>
      </c>
      <c r="O8" s="359">
        <f>'別表4-2'!AH7</f>
        <v>223</v>
      </c>
      <c r="P8" s="358">
        <f>IF($E8&lt;&gt;0,O8/$E8*100,0)</f>
        <v>12.402669632925473</v>
      </c>
      <c r="Q8" s="355">
        <f>SUM(G8+I8+K8+M8+O8)</f>
        <v>1798</v>
      </c>
      <c r="R8" s="378">
        <v>1259</v>
      </c>
      <c r="S8" s="379">
        <v>911</v>
      </c>
      <c r="T8" s="155">
        <v>197</v>
      </c>
      <c r="U8" s="358">
        <f>IF($R8&lt;&gt;0,T8/$R8*100,0)</f>
        <v>15.647339158061953</v>
      </c>
      <c r="V8" s="156">
        <v>588</v>
      </c>
      <c r="W8" s="358">
        <f>IF($R8&lt;&gt;0,V8/$R8*100,0)</f>
        <v>46.70373312152502</v>
      </c>
      <c r="X8" s="156">
        <v>399</v>
      </c>
      <c r="Y8" s="358">
        <f>IF($R8&lt;&gt;0,X8/$R8*100,0)</f>
        <v>31.691818903891978</v>
      </c>
      <c r="Z8" s="156">
        <v>489</v>
      </c>
      <c r="AA8" s="358">
        <f>IF($R8&lt;&gt;0,Z8/$R8*100,0)</f>
        <v>38.84034948371723</v>
      </c>
      <c r="AB8" s="155">
        <v>648</v>
      </c>
      <c r="AC8" s="358">
        <f>IF($R8&lt;&gt;0,AB8/$R8*100,0)</f>
        <v>51.469420174741856</v>
      </c>
      <c r="AD8" s="155">
        <v>21</v>
      </c>
      <c r="AE8" s="360">
        <f>IF($R8&lt;&gt;0,AD8/$R8*100,0)</f>
        <v>1.6679904686258933</v>
      </c>
      <c r="AF8" s="355">
        <f>AG8+AI8+AK8</f>
        <v>14719</v>
      </c>
      <c r="AG8" s="357">
        <f>'別表4-2'!AK7</f>
        <v>8401</v>
      </c>
      <c r="AH8" s="358">
        <f>IF($AF8&lt;&gt;0,AG8/$AF8*100,0)</f>
        <v>57.0758883076296</v>
      </c>
      <c r="AI8" s="357">
        <f>'別表4-2'!AM7</f>
        <v>4916</v>
      </c>
      <c r="AJ8" s="358">
        <f>IF($AF8&lt;&gt;0,AI8/$AF8*100,0)</f>
        <v>33.39900808478837</v>
      </c>
      <c r="AK8" s="357">
        <f>'別表4-2'!AO7</f>
        <v>1402</v>
      </c>
      <c r="AL8" s="358">
        <f>IF($AF8&lt;&gt;0,AK8/$AF8*100,0)</f>
        <v>9.525103607582038</v>
      </c>
      <c r="AM8" s="361">
        <f>'別表4-2'!AQ7</f>
        <v>707</v>
      </c>
    </row>
    <row r="9" spans="2:39" s="9" customFormat="1" ht="49.5" customHeight="1" thickBot="1">
      <c r="B9" s="409" t="s">
        <v>157</v>
      </c>
      <c r="C9" s="362">
        <f>D9+AF9+AM9</f>
        <v>4076</v>
      </c>
      <c r="D9" s="362">
        <f>'別表4-2'!P8</f>
        <v>1549</v>
      </c>
      <c r="E9" s="363">
        <f>SUM(G9+I9+K9+M9+O9)</f>
        <v>985</v>
      </c>
      <c r="F9" s="364">
        <v>100</v>
      </c>
      <c r="G9" s="365">
        <f>'別表4-2'!Z8</f>
        <v>126</v>
      </c>
      <c r="H9" s="366">
        <f>IF($E9&lt;&gt;0,G9/$E9*100,0)</f>
        <v>12.791878172588833</v>
      </c>
      <c r="I9" s="365">
        <f>'別表4-2'!AB8</f>
        <v>106</v>
      </c>
      <c r="J9" s="366">
        <f>IF($E9&lt;&gt;0,I9/$E9*100,0)</f>
        <v>10.761421319796954</v>
      </c>
      <c r="K9" s="365">
        <f>'別表4-2'!AD8</f>
        <v>107</v>
      </c>
      <c r="L9" s="366">
        <f>IF($E9&lt;&gt;0,K9/$E9*100,0)</f>
        <v>10.862944162436548</v>
      </c>
      <c r="M9" s="365">
        <f>'別表4-2'!AF8</f>
        <v>165</v>
      </c>
      <c r="N9" s="366">
        <f>IF($E9&lt;&gt;0,M9/$E9*100,0)</f>
        <v>16.751269035532996</v>
      </c>
      <c r="O9" s="365">
        <f>'別表4-2'!AH8</f>
        <v>481</v>
      </c>
      <c r="P9" s="366">
        <f>IF($E9&lt;&gt;0,O9/$E9*100,0)</f>
        <v>48.83248730964467</v>
      </c>
      <c r="Q9" s="363">
        <f>SUM(G9+I9+K9+M9+O9)</f>
        <v>985</v>
      </c>
      <c r="R9" s="157">
        <v>104</v>
      </c>
      <c r="S9" s="158">
        <v>76</v>
      </c>
      <c r="T9" s="159">
        <v>19</v>
      </c>
      <c r="U9" s="366">
        <f>IF($R9&lt;&gt;0,T9/$R9*100,0)</f>
        <v>18.269230769230766</v>
      </c>
      <c r="V9" s="159">
        <v>69</v>
      </c>
      <c r="W9" s="366">
        <f>IF($R9&lt;&gt;0,V9/$R9*100,0)</f>
        <v>66.34615384615384</v>
      </c>
      <c r="X9" s="159">
        <v>19</v>
      </c>
      <c r="Y9" s="366">
        <f>IF($R9&lt;&gt;0,X9/$R9*100,0)</f>
        <v>18.269230769230766</v>
      </c>
      <c r="Z9" s="159">
        <v>51</v>
      </c>
      <c r="AA9" s="366">
        <f>IF($R9&lt;&gt;0,Z9/$R9*100,0)</f>
        <v>49.03846153846153</v>
      </c>
      <c r="AB9" s="159">
        <v>28</v>
      </c>
      <c r="AC9" s="366">
        <f>IF($R9&lt;&gt;0,AB9/$R9*100,0)</f>
        <v>26.923076923076923</v>
      </c>
      <c r="AD9" s="159">
        <v>4</v>
      </c>
      <c r="AE9" s="367">
        <f>IF($R9&lt;&gt;0,AD9/$R9*100,0)</f>
        <v>3.8461538461538463</v>
      </c>
      <c r="AF9" s="363">
        <f>AG9+AI9+AK9</f>
        <v>2378</v>
      </c>
      <c r="AG9" s="365">
        <f>'別表4-2'!AK8</f>
        <v>1017</v>
      </c>
      <c r="AH9" s="366">
        <f>IF($AF9&lt;&gt;0,AG9/$AF9*100,0)</f>
        <v>42.76703111858705</v>
      </c>
      <c r="AI9" s="365">
        <f>'別表4-2'!AM8</f>
        <v>716</v>
      </c>
      <c r="AJ9" s="366">
        <f>IF($AF9&lt;&gt;0,AI9/$AF9*100,0)</f>
        <v>30.109335576114383</v>
      </c>
      <c r="AK9" s="365">
        <f>'別表4-2'!AO8</f>
        <v>645</v>
      </c>
      <c r="AL9" s="366">
        <f>IF($AF9&lt;&gt;0,AK9/$AF9*100,0)</f>
        <v>27.123633305298572</v>
      </c>
      <c r="AM9" s="368">
        <f>'別表4-2'!AQ8</f>
        <v>149</v>
      </c>
    </row>
    <row r="10" spans="2:39" s="9" customFormat="1" ht="49.5" customHeight="1" thickBot="1" thickTop="1">
      <c r="B10" s="160" t="s">
        <v>2</v>
      </c>
      <c r="C10" s="369">
        <f>D10+AF10+AM10</f>
        <v>27719</v>
      </c>
      <c r="D10" s="370">
        <f>'別表4-2'!P9</f>
        <v>9766</v>
      </c>
      <c r="E10" s="371">
        <f>SUM(G10+I10+K10+M10+O10)</f>
        <v>2783</v>
      </c>
      <c r="F10" s="372">
        <v>100</v>
      </c>
      <c r="G10" s="371">
        <f>'別表4-2'!Z9</f>
        <v>903</v>
      </c>
      <c r="H10" s="373">
        <f>IF($E10&lt;&gt;0,G10/$E10*100,0)</f>
        <v>32.44699964067553</v>
      </c>
      <c r="I10" s="371">
        <f>'別表4-2'!AB9</f>
        <v>558</v>
      </c>
      <c r="J10" s="373">
        <f>IF($E10&lt;&gt;0,I10/$E10*100,0)</f>
        <v>20.050305425799497</v>
      </c>
      <c r="K10" s="374">
        <f>'別表4-2'!AD9</f>
        <v>257</v>
      </c>
      <c r="L10" s="373">
        <f>IF($E10&lt;&gt;0,K10/$E10*100,0)</f>
        <v>9.234638878907655</v>
      </c>
      <c r="M10" s="371">
        <f>'別表4-2'!AF9</f>
        <v>361</v>
      </c>
      <c r="N10" s="373">
        <f>IF($E10&lt;&gt;0,M10/$E10*100,0)</f>
        <v>12.971613366870283</v>
      </c>
      <c r="O10" s="371">
        <f>'別表4-2'!AH9</f>
        <v>704</v>
      </c>
      <c r="P10" s="373">
        <f>IF($E10&lt;&gt;0,O10/$E10*100,0)</f>
        <v>25.296442687747035</v>
      </c>
      <c r="Q10" s="370">
        <f>SUM(G10+I10+K10+M10+O10)</f>
        <v>2783</v>
      </c>
      <c r="R10" s="161">
        <f>SUM(R8:R9)</f>
        <v>1363</v>
      </c>
      <c r="S10" s="161">
        <f>SUM(S8:S9)</f>
        <v>987</v>
      </c>
      <c r="T10" s="161">
        <f>SUM(T8:T9)</f>
        <v>216</v>
      </c>
      <c r="U10" s="375">
        <f>IF($R10&lt;&gt;0,T10/$R10*100,0)</f>
        <v>15.847395451210563</v>
      </c>
      <c r="V10" s="161">
        <f>SUM(V8:V9)</f>
        <v>657</v>
      </c>
      <c r="W10" s="375">
        <f>IF($R10&lt;&gt;0,V10/$R10*100,0)</f>
        <v>48.202494497432134</v>
      </c>
      <c r="X10" s="161">
        <f>SUM(X8:X9)</f>
        <v>418</v>
      </c>
      <c r="Y10" s="376">
        <f>IF($R10&lt;&gt;0,X10/$R10*100,0)</f>
        <v>30.66764490095378</v>
      </c>
      <c r="Z10" s="161">
        <f>SUM(Z8:Z9)</f>
        <v>540</v>
      </c>
      <c r="AA10" s="375">
        <f>IF($R10&lt;&gt;0,Z10/$R10*100,0)</f>
        <v>39.61848862802641</v>
      </c>
      <c r="AB10" s="161">
        <f>SUM(AB8:AB9)</f>
        <v>676</v>
      </c>
      <c r="AC10" s="376">
        <f>IF($R10&lt;&gt;0,AB10/$R10*100,0)</f>
        <v>49.5964783565664</v>
      </c>
      <c r="AD10" s="161">
        <f>SUM(AD8:AD9)</f>
        <v>25</v>
      </c>
      <c r="AE10" s="375">
        <f>IF($R10&lt;&gt;0,AD10/$R10*100,0)</f>
        <v>1.834189288334556</v>
      </c>
      <c r="AF10" s="380">
        <f>AG10+AI10+AK10</f>
        <v>17097</v>
      </c>
      <c r="AG10" s="371">
        <f>'別表4-2'!AK9</f>
        <v>9418</v>
      </c>
      <c r="AH10" s="373">
        <f>IF($AF10&lt;&gt;0,AG10/$AF10*100,0)</f>
        <v>55.08568754752295</v>
      </c>
      <c r="AI10" s="371">
        <f>'別表4-2'!AM9</f>
        <v>5632</v>
      </c>
      <c r="AJ10" s="373">
        <f>IF($AF10&lt;&gt;0,AI10/$AF10*100,0)</f>
        <v>32.94145171667544</v>
      </c>
      <c r="AK10" s="371">
        <f>'別表4-2'!AO9</f>
        <v>2047</v>
      </c>
      <c r="AL10" s="373">
        <f>IF($AF10&lt;&gt;0,AK10/$AF10*100,0)</f>
        <v>11.972860735801602</v>
      </c>
      <c r="AM10" s="377">
        <f>'別表4-2'!AQ9</f>
        <v>856</v>
      </c>
    </row>
    <row r="11" spans="2:39" ht="49.5" customHeight="1">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row>
    <row r="12" spans="2:39" ht="49.5" customHeight="1">
      <c r="B12" s="109"/>
      <c r="C12" s="109"/>
      <c r="D12" s="109"/>
      <c r="E12" s="381"/>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2:39" ht="49.5" customHeight="1">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2:39" ht="49.5" customHeight="1">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2:39" ht="49.5" customHeight="1">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2:39" ht="49.5" customHeight="1">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2:39" ht="49.5" customHeight="1">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2:39" ht="49.5" customHeight="1">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2:39" ht="49.5" customHeight="1">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2:39" ht="49.5" customHeight="1">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2:39" ht="49.5" customHeight="1">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2:39" ht="49.5" customHeight="1">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2:39" ht="49.5" customHeight="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2:39" ht="49.5" customHeight="1">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2:39" ht="49.5" customHeight="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row>
    <row r="26" spans="2:39" ht="49.5" customHeight="1">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spans="2:39" ht="49.5" customHeight="1">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row>
    <row r="28" spans="2:39" ht="49.5" customHeight="1">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2:39" ht="49.5" customHeight="1">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2:39" ht="49.5" customHeight="1">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row>
    <row r="31" spans="2:39" ht="49.5" customHeight="1">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spans="2:39" ht="4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row>
    <row r="33" spans="2:39" ht="49.5" customHeight="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row>
    <row r="34" spans="2:39" ht="49.5" customHeight="1">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row>
    <row r="35" spans="2:39" ht="49.5" customHeight="1">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2:39" ht="18.75" customHeight="1">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2:39" ht="19.5" customHeight="1">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2:39" ht="21" customHeight="1">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row>
    <row r="39" spans="2:39" ht="20.25" customHeight="1">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row>
    <row r="40" spans="2:39" ht="18.75" customHeight="1">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row>
    <row r="41" spans="2:39" ht="27" customHeight="1">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row>
    <row r="42" spans="2:39" ht="25.5" customHeight="1">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row>
    <row r="43" spans="2:39" ht="12.75">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row>
    <row r="44" spans="2:39" ht="12.75">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row>
    <row r="45" spans="2:39" ht="12.75">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row>
    <row r="46" spans="2:39" s="6" customFormat="1" ht="16.5">
      <c r="B46" s="109"/>
      <c r="C46" s="109"/>
      <c r="D46" s="109"/>
      <c r="E46" s="109"/>
      <c r="F46" s="109"/>
      <c r="G46" s="109"/>
      <c r="H46" s="109"/>
      <c r="I46" s="109"/>
      <c r="J46" s="109"/>
      <c r="K46" s="109"/>
      <c r="L46" s="109"/>
      <c r="M46" s="109"/>
      <c r="N46" s="109"/>
      <c r="O46" s="109"/>
      <c r="P46" s="109"/>
      <c r="Q46" s="117"/>
      <c r="R46" s="117"/>
      <c r="S46" s="117"/>
      <c r="T46" s="117"/>
      <c r="U46" s="117"/>
      <c r="V46" s="117"/>
      <c r="W46" s="117"/>
      <c r="X46" s="117"/>
      <c r="Y46" s="117"/>
      <c r="Z46" s="117"/>
      <c r="AA46" s="117"/>
      <c r="AB46" s="109"/>
      <c r="AC46" s="109"/>
      <c r="AD46" s="109"/>
      <c r="AE46" s="109"/>
      <c r="AF46" s="109"/>
      <c r="AG46" s="109"/>
      <c r="AH46" s="109"/>
      <c r="AI46" s="109"/>
      <c r="AJ46" s="109"/>
      <c r="AK46" s="109"/>
      <c r="AL46" s="109"/>
      <c r="AM46" s="109"/>
    </row>
  </sheetData>
  <sheetProtection scenarios="1" formatCells="0" autoFilter="0"/>
  <mergeCells count="30">
    <mergeCell ref="S5:S6"/>
    <mergeCell ref="AK6:AL6"/>
    <mergeCell ref="AI6:AJ6"/>
    <mergeCell ref="AB6:AC6"/>
    <mergeCell ref="X6:Y6"/>
    <mergeCell ref="B2:AM2"/>
    <mergeCell ref="B4:B7"/>
    <mergeCell ref="Q4:Q6"/>
    <mergeCell ref="V6:W6"/>
    <mergeCell ref="G5:P5"/>
    <mergeCell ref="T6:U6"/>
    <mergeCell ref="C4:C6"/>
    <mergeCell ref="R5:R6"/>
    <mergeCell ref="AM4:AM6"/>
    <mergeCell ref="Z6:AA6"/>
    <mergeCell ref="R4:AE4"/>
    <mergeCell ref="T5:AE5"/>
    <mergeCell ref="AF4:AL4"/>
    <mergeCell ref="AF5:AF6"/>
    <mergeCell ref="AG5:AL5"/>
    <mergeCell ref="O6:P6"/>
    <mergeCell ref="AG6:AH6"/>
    <mergeCell ref="D4:D6"/>
    <mergeCell ref="AD6:AE6"/>
    <mergeCell ref="G4:P4"/>
    <mergeCell ref="K6:L6"/>
    <mergeCell ref="G6:H6"/>
    <mergeCell ref="I6:J6"/>
    <mergeCell ref="M6:N6"/>
    <mergeCell ref="E4:F6"/>
  </mergeCells>
  <printOptions/>
  <pageMargins left="0.9055118110236221" right="0.31496062992125984" top="0.7480314960629921" bottom="0.5511811023622047" header="0.31496062992125984" footer="0.31496062992125984"/>
  <pageSetup fitToHeight="1" fitToWidth="1" horizontalDpi="600" verticalDpi="600" orientation="landscape" paperSize="9" scale="31" r:id="rId1"/>
</worksheet>
</file>

<file path=xl/worksheets/sheet12.xml><?xml version="1.0" encoding="utf-8"?>
<worksheet xmlns="http://schemas.openxmlformats.org/spreadsheetml/2006/main" xmlns:r="http://schemas.openxmlformats.org/officeDocument/2006/relationships">
  <sheetPr>
    <pageSetUpPr fitToPage="1"/>
  </sheetPr>
  <dimension ref="B1:AI57"/>
  <sheetViews>
    <sheetView view="pageBreakPreview" zoomScale="60" zoomScaleNormal="55" zoomScalePageLayoutView="0" workbookViewId="0" topLeftCell="A1">
      <pane xSplit="10" ySplit="6" topLeftCell="L7" activePane="bottomRight" state="frozen"/>
      <selection pane="topLeft" activeCell="A1" sqref="A1"/>
      <selection pane="topRight" activeCell="K1" sqref="K1"/>
      <selection pane="bottomLeft" activeCell="A7" sqref="A7"/>
      <selection pane="bottomRight" activeCell="N73" sqref="N73"/>
    </sheetView>
  </sheetViews>
  <sheetFormatPr defaultColWidth="9.00390625" defaultRowHeight="13.5"/>
  <cols>
    <col min="1" max="1" width="1.875" style="0" customWidth="1"/>
    <col min="2" max="2" width="19.375" style="0" customWidth="1"/>
    <col min="3" max="3" width="10.50390625" style="0" customWidth="1"/>
    <col min="4" max="4" width="10.875" style="0" customWidth="1"/>
    <col min="5" max="5" width="10.125" style="0" customWidth="1"/>
    <col min="7" max="7" width="10.125" style="0" customWidth="1"/>
    <col min="9" max="9" width="10.125" style="0" customWidth="1"/>
    <col min="11" max="11" width="10.125" style="0" customWidth="1"/>
    <col min="13" max="13" width="10.125" style="0" customWidth="1"/>
    <col min="15" max="15" width="10.125" style="0" customWidth="1"/>
    <col min="17" max="19" width="10.125" style="0" customWidth="1"/>
    <col min="21" max="21" width="10.125" style="0" customWidth="1"/>
    <col min="23" max="23" width="10.125" style="0" customWidth="1"/>
    <col min="25" max="25" width="10.125" style="0" customWidth="1"/>
    <col min="27" max="27" width="11.375" style="0" customWidth="1"/>
    <col min="28" max="28" width="10.125" style="0" customWidth="1"/>
    <col min="30" max="30" width="10.125" style="0" customWidth="1"/>
    <col min="32" max="32" width="10.125" style="0" customWidth="1"/>
    <col min="34" max="34" width="10.875" style="0" customWidth="1"/>
  </cols>
  <sheetData>
    <row r="1" spans="2:35" s="9" customFormat="1" ht="18" customHeight="1">
      <c r="B1" s="65" t="s">
        <v>153</v>
      </c>
      <c r="C1" s="65"/>
      <c r="D1" s="65"/>
      <c r="E1" s="65"/>
      <c r="F1" s="65"/>
      <c r="G1" s="65"/>
      <c r="H1" s="65"/>
      <c r="I1" s="65"/>
      <c r="J1" s="65"/>
      <c r="K1" s="118"/>
      <c r="L1" s="65"/>
      <c r="M1" s="65"/>
      <c r="N1" s="65"/>
      <c r="O1" s="65"/>
      <c r="P1" s="65"/>
      <c r="Q1" s="65"/>
      <c r="R1" s="65"/>
      <c r="S1" s="65"/>
      <c r="T1" s="65"/>
      <c r="U1" s="65"/>
      <c r="V1" s="65"/>
      <c r="W1" s="65"/>
      <c r="X1" s="65"/>
      <c r="Y1" s="65"/>
      <c r="Z1" s="65"/>
      <c r="AA1" s="65"/>
      <c r="AB1" s="65"/>
      <c r="AC1" s="65"/>
      <c r="AD1" s="65"/>
      <c r="AE1" s="65"/>
      <c r="AF1" s="65"/>
      <c r="AG1" s="65"/>
      <c r="AH1" s="66"/>
      <c r="AI1" s="119"/>
    </row>
    <row r="2" spans="2:35" s="8" customFormat="1" ht="18" customHeight="1">
      <c r="B2" s="462" t="s">
        <v>167</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172"/>
    </row>
    <row r="3" spans="2:35" s="9" customFormat="1" ht="18" customHeight="1" thickBot="1">
      <c r="B3" s="65" t="s">
        <v>94</v>
      </c>
      <c r="C3" s="65"/>
      <c r="D3" s="65"/>
      <c r="E3" s="118"/>
      <c r="F3" s="118"/>
      <c r="G3" s="118"/>
      <c r="H3" s="118"/>
      <c r="I3" s="118"/>
      <c r="J3" s="118"/>
      <c r="K3" s="118"/>
      <c r="L3" s="118"/>
      <c r="M3" s="118"/>
      <c r="N3" s="118"/>
      <c r="O3" s="118"/>
      <c r="P3" s="118"/>
      <c r="Q3" s="65"/>
      <c r="R3" s="65"/>
      <c r="S3" s="65"/>
      <c r="T3" s="65"/>
      <c r="U3" s="65"/>
      <c r="V3" s="65"/>
      <c r="W3" s="65"/>
      <c r="X3" s="65"/>
      <c r="Y3" s="65"/>
      <c r="Z3" s="65"/>
      <c r="AA3" s="65"/>
      <c r="AB3" s="65"/>
      <c r="AC3" s="65"/>
      <c r="AD3" s="65"/>
      <c r="AE3" s="65"/>
      <c r="AF3" s="65"/>
      <c r="AG3" s="65"/>
      <c r="AH3" s="66"/>
      <c r="AI3" s="119"/>
    </row>
    <row r="4" spans="2:35" s="1" customFormat="1" ht="18" customHeight="1">
      <c r="B4" s="576" t="s">
        <v>159</v>
      </c>
      <c r="C4" s="591" t="s">
        <v>150</v>
      </c>
      <c r="D4" s="594" t="s">
        <v>64</v>
      </c>
      <c r="E4" s="596" t="s">
        <v>58</v>
      </c>
      <c r="F4" s="597"/>
      <c r="G4" s="601"/>
      <c r="H4" s="601"/>
      <c r="I4" s="601"/>
      <c r="J4" s="601"/>
      <c r="K4" s="601"/>
      <c r="L4" s="601"/>
      <c r="M4" s="601"/>
      <c r="N4" s="601"/>
      <c r="O4" s="601"/>
      <c r="P4" s="601"/>
      <c r="Q4" s="602" t="s">
        <v>88</v>
      </c>
      <c r="R4" s="552"/>
      <c r="S4" s="605"/>
      <c r="T4" s="605"/>
      <c r="U4" s="605"/>
      <c r="V4" s="605"/>
      <c r="W4" s="605"/>
      <c r="X4" s="605"/>
      <c r="Y4" s="605"/>
      <c r="Z4" s="605"/>
      <c r="AA4" s="557" t="s">
        <v>91</v>
      </c>
      <c r="AB4" s="552"/>
      <c r="AC4" s="552"/>
      <c r="AD4" s="552"/>
      <c r="AE4" s="552"/>
      <c r="AF4" s="552"/>
      <c r="AG4" s="558"/>
      <c r="AH4" s="588" t="s">
        <v>1</v>
      </c>
      <c r="AI4" s="577"/>
    </row>
    <row r="5" spans="2:35" s="1" customFormat="1" ht="18" customHeight="1">
      <c r="B5" s="567"/>
      <c r="C5" s="592"/>
      <c r="D5" s="595"/>
      <c r="E5" s="598"/>
      <c r="F5" s="473"/>
      <c r="G5" s="578" t="s">
        <v>65</v>
      </c>
      <c r="H5" s="579"/>
      <c r="I5" s="579"/>
      <c r="J5" s="579"/>
      <c r="K5" s="579"/>
      <c r="L5" s="579"/>
      <c r="M5" s="579"/>
      <c r="N5" s="579"/>
      <c r="O5" s="579"/>
      <c r="P5" s="580"/>
      <c r="Q5" s="603"/>
      <c r="R5" s="546" t="s">
        <v>59</v>
      </c>
      <c r="S5" s="578" t="s">
        <v>93</v>
      </c>
      <c r="T5" s="579"/>
      <c r="U5" s="579"/>
      <c r="V5" s="579"/>
      <c r="W5" s="579"/>
      <c r="X5" s="579"/>
      <c r="Y5" s="579"/>
      <c r="Z5" s="580"/>
      <c r="AA5" s="582" t="s">
        <v>63</v>
      </c>
      <c r="AB5" s="584" t="s">
        <v>92</v>
      </c>
      <c r="AC5" s="579"/>
      <c r="AD5" s="579"/>
      <c r="AE5" s="579"/>
      <c r="AF5" s="579"/>
      <c r="AG5" s="580"/>
      <c r="AH5" s="589"/>
      <c r="AI5" s="577"/>
    </row>
    <row r="6" spans="2:35" s="1" customFormat="1" ht="55.5" customHeight="1">
      <c r="B6" s="567"/>
      <c r="C6" s="593"/>
      <c r="D6" s="583"/>
      <c r="E6" s="599"/>
      <c r="F6" s="600"/>
      <c r="G6" s="585" t="s">
        <v>33</v>
      </c>
      <c r="H6" s="586"/>
      <c r="I6" s="534" t="s">
        <v>52</v>
      </c>
      <c r="J6" s="535"/>
      <c r="K6" s="534" t="s">
        <v>34</v>
      </c>
      <c r="L6" s="535"/>
      <c r="M6" s="537" t="s">
        <v>35</v>
      </c>
      <c r="N6" s="574"/>
      <c r="O6" s="526" t="s">
        <v>36</v>
      </c>
      <c r="P6" s="575"/>
      <c r="Q6" s="604"/>
      <c r="R6" s="581"/>
      <c r="S6" s="543" t="s">
        <v>53</v>
      </c>
      <c r="T6" s="544"/>
      <c r="U6" s="551" t="s">
        <v>54</v>
      </c>
      <c r="V6" s="544"/>
      <c r="W6" s="572" t="s">
        <v>56</v>
      </c>
      <c r="X6" s="587"/>
      <c r="Y6" s="572" t="s">
        <v>57</v>
      </c>
      <c r="Z6" s="573"/>
      <c r="AA6" s="583"/>
      <c r="AB6" s="528" t="s">
        <v>60</v>
      </c>
      <c r="AC6" s="529"/>
      <c r="AD6" s="537" t="s">
        <v>61</v>
      </c>
      <c r="AE6" s="574"/>
      <c r="AF6" s="528" t="s">
        <v>62</v>
      </c>
      <c r="AG6" s="529"/>
      <c r="AH6" s="590"/>
      <c r="AI6" s="577"/>
    </row>
    <row r="7" spans="2:35" s="1" customFormat="1" ht="23.25" customHeight="1" thickBot="1">
      <c r="B7" s="568"/>
      <c r="C7" s="70" t="s">
        <v>17</v>
      </c>
      <c r="D7" s="111" t="s">
        <v>17</v>
      </c>
      <c r="E7" s="74" t="s">
        <v>5</v>
      </c>
      <c r="F7" s="24" t="s">
        <v>6</v>
      </c>
      <c r="G7" s="25" t="s">
        <v>5</v>
      </c>
      <c r="H7" s="26" t="s">
        <v>6</v>
      </c>
      <c r="I7" s="23" t="s">
        <v>5</v>
      </c>
      <c r="J7" s="24" t="s">
        <v>6</v>
      </c>
      <c r="K7" s="25" t="s">
        <v>5</v>
      </c>
      <c r="L7" s="26" t="s">
        <v>6</v>
      </c>
      <c r="M7" s="25" t="s">
        <v>5</v>
      </c>
      <c r="N7" s="112" t="s">
        <v>51</v>
      </c>
      <c r="O7" s="25" t="s">
        <v>5</v>
      </c>
      <c r="P7" s="26" t="s">
        <v>51</v>
      </c>
      <c r="Q7" s="145" t="s">
        <v>5</v>
      </c>
      <c r="R7" s="142" t="s">
        <v>17</v>
      </c>
      <c r="S7" s="73" t="s">
        <v>5</v>
      </c>
      <c r="T7" s="60" t="s">
        <v>6</v>
      </c>
      <c r="U7" s="72" t="s">
        <v>5</v>
      </c>
      <c r="V7" s="58" t="s">
        <v>6</v>
      </c>
      <c r="W7" s="73" t="s">
        <v>5</v>
      </c>
      <c r="X7" s="60" t="s">
        <v>6</v>
      </c>
      <c r="Y7" s="72" t="s">
        <v>5</v>
      </c>
      <c r="Z7" s="58" t="s">
        <v>6</v>
      </c>
      <c r="AA7" s="113" t="s">
        <v>5</v>
      </c>
      <c r="AB7" s="397" t="s">
        <v>5</v>
      </c>
      <c r="AC7" s="398" t="s">
        <v>6</v>
      </c>
      <c r="AD7" s="397" t="s">
        <v>5</v>
      </c>
      <c r="AE7" s="398" t="s">
        <v>6</v>
      </c>
      <c r="AF7" s="397" t="s">
        <v>5</v>
      </c>
      <c r="AG7" s="398" t="s">
        <v>6</v>
      </c>
      <c r="AH7" s="116" t="s">
        <v>17</v>
      </c>
      <c r="AI7" s="120"/>
    </row>
    <row r="8" spans="2:35" s="1" customFormat="1" ht="49.5" customHeight="1">
      <c r="B8" s="410" t="s">
        <v>156</v>
      </c>
      <c r="C8" s="173">
        <f>D8+AA8+AH8</f>
        <v>20</v>
      </c>
      <c r="D8" s="173">
        <f>'別表4-4'!P7</f>
        <v>16</v>
      </c>
      <c r="E8" s="174">
        <f>SUM(G8+I8+K8+M8+O8)</f>
        <v>4</v>
      </c>
      <c r="F8" s="175">
        <v>100</v>
      </c>
      <c r="G8" s="176">
        <f>'別表4-4'!Z7</f>
        <v>2</v>
      </c>
      <c r="H8" s="177">
        <f>IF($E8&lt;&gt;0,G8/$E8*100,0)</f>
        <v>50</v>
      </c>
      <c r="I8" s="178">
        <f>'別表4-4'!AB7</f>
        <v>2</v>
      </c>
      <c r="J8" s="177">
        <f>IF($E8&lt;&gt;0,I8/$E8*100,0)</f>
        <v>50</v>
      </c>
      <c r="K8" s="178">
        <f>'別表4-4'!AD7</f>
        <v>0</v>
      </c>
      <c r="L8" s="177">
        <f>IF($E8&lt;&gt;0,K8/$E8*100,0)</f>
        <v>0</v>
      </c>
      <c r="M8" s="178">
        <f>'別表4-4'!AF7</f>
        <v>0</v>
      </c>
      <c r="N8" s="177">
        <f>IF($E8&lt;&gt;0,M8/$E8*100,0)</f>
        <v>0</v>
      </c>
      <c r="O8" s="178">
        <f>'別表4-4'!AH7</f>
        <v>0</v>
      </c>
      <c r="P8" s="179">
        <f>IF($E8&lt;&gt;0,O8/$E8*100,0)</f>
        <v>0</v>
      </c>
      <c r="Q8" s="180">
        <f>SUM(G8+I8+K8+M8+O8)</f>
        <v>4</v>
      </c>
      <c r="R8" s="143">
        <v>4</v>
      </c>
      <c r="S8" s="121">
        <v>0</v>
      </c>
      <c r="T8" s="181">
        <f>IF($R8&lt;&gt;0,S8/$R8*100,0)</f>
        <v>0</v>
      </c>
      <c r="U8" s="121">
        <v>3</v>
      </c>
      <c r="V8" s="181">
        <f>IF($R8&lt;&gt;0,U8/$R8*100,0)</f>
        <v>75</v>
      </c>
      <c r="W8" s="121">
        <v>1</v>
      </c>
      <c r="X8" s="181">
        <f>IF($R8&lt;&gt;0,W8/$R8*100,0)</f>
        <v>25</v>
      </c>
      <c r="Y8" s="121">
        <v>1</v>
      </c>
      <c r="Z8" s="181">
        <f>IF($R8&lt;&gt;0,Y8/$R8*100,0)</f>
        <v>25</v>
      </c>
      <c r="AA8" s="174">
        <f>AB8+AD8+AF8</f>
        <v>4</v>
      </c>
      <c r="AB8" s="176">
        <f>'別表4-4'!AK7</f>
        <v>3</v>
      </c>
      <c r="AC8" s="177">
        <f>IF($AA8&lt;&gt;0,AB8/$AA8*100,0)</f>
        <v>75</v>
      </c>
      <c r="AD8" s="176">
        <f>'別表4-4'!AM7</f>
        <v>1</v>
      </c>
      <c r="AE8" s="177">
        <f>IF($AA8&lt;&gt;0,AD8/$AA8*100,0)</f>
        <v>25</v>
      </c>
      <c r="AF8" s="176">
        <f>'別表4-4'!AO7</f>
        <v>0</v>
      </c>
      <c r="AG8" s="182">
        <f>IF($AA8&lt;&gt;0,AF8/$AA8*100,0)</f>
        <v>0</v>
      </c>
      <c r="AH8" s="183">
        <f>'別表4-4'!AQ7</f>
        <v>0</v>
      </c>
      <c r="AI8" s="122"/>
    </row>
    <row r="9" spans="2:35" s="1" customFormat="1" ht="49.5" customHeight="1" thickBot="1">
      <c r="B9" s="402" t="s">
        <v>157</v>
      </c>
      <c r="C9" s="184">
        <f>D9+AA9+AH9</f>
        <v>7</v>
      </c>
      <c r="D9" s="184">
        <f>'別表4-4'!P8</f>
        <v>7</v>
      </c>
      <c r="E9" s="185">
        <f>SUM(G9+I9+K9+M9+O9)</f>
        <v>0</v>
      </c>
      <c r="F9" s="186">
        <v>100</v>
      </c>
      <c r="G9" s="187">
        <f>'別表4-4'!Z8</f>
        <v>0</v>
      </c>
      <c r="H9" s="188">
        <f>IF($E9&lt;&gt;0,G9/$E9*100,0)</f>
        <v>0</v>
      </c>
      <c r="I9" s="187">
        <f>'別表4-4'!AB8</f>
        <v>0</v>
      </c>
      <c r="J9" s="188">
        <f>IF($E9&lt;&gt;0,I9/$E9*100,0)</f>
        <v>0</v>
      </c>
      <c r="K9" s="187">
        <f>'別表4-4'!AD8</f>
        <v>0</v>
      </c>
      <c r="L9" s="188">
        <f>IF($E9&lt;&gt;0,K9/$E9*100,0)</f>
        <v>0</v>
      </c>
      <c r="M9" s="187">
        <f>'別表4-4'!AF8</f>
        <v>0</v>
      </c>
      <c r="N9" s="188">
        <f>IF($E9&lt;&gt;0,M9/$E9*100,0)</f>
        <v>0</v>
      </c>
      <c r="O9" s="187">
        <f>'別表4-4'!AH8</f>
        <v>0</v>
      </c>
      <c r="P9" s="189">
        <f>IF($E9&lt;&gt;0,O9/$E9*100,0)</f>
        <v>0</v>
      </c>
      <c r="Q9" s="190">
        <f>SUM(G9+I9+K9+M9+O9)</f>
        <v>0</v>
      </c>
      <c r="R9" s="144">
        <v>0</v>
      </c>
      <c r="S9" s="123">
        <v>0</v>
      </c>
      <c r="T9" s="189">
        <f aca="true" t="shared" si="0" ref="T9:V10">IF($R9&lt;&gt;0,S9/$R9*100,0)</f>
        <v>0</v>
      </c>
      <c r="U9" s="123">
        <v>0</v>
      </c>
      <c r="V9" s="189">
        <f t="shared" si="0"/>
        <v>0</v>
      </c>
      <c r="W9" s="123">
        <v>0</v>
      </c>
      <c r="X9" s="189">
        <f>IF($R9&lt;&gt;0,W9/$R9*100,0)</f>
        <v>0</v>
      </c>
      <c r="Y9" s="123">
        <v>0</v>
      </c>
      <c r="Z9" s="189">
        <f>IF($R9&lt;&gt;0,Y9/$R9*100,0)</f>
        <v>0</v>
      </c>
      <c r="AA9" s="185">
        <f>AB9+AD9+AF9</f>
        <v>0</v>
      </c>
      <c r="AB9" s="187">
        <f>'別表4-4'!AK8</f>
        <v>0</v>
      </c>
      <c r="AC9" s="188">
        <f>IF($AA9&lt;&gt;0,AB9/$AA9*100,0)</f>
        <v>0</v>
      </c>
      <c r="AD9" s="187">
        <f>'別表4-4'!AM8</f>
        <v>0</v>
      </c>
      <c r="AE9" s="188">
        <f>IF($AA9&lt;&gt;0,AD9/$AA9*100,0)</f>
        <v>0</v>
      </c>
      <c r="AF9" s="187">
        <f>'別表4-4'!AO8</f>
        <v>0</v>
      </c>
      <c r="AG9" s="191">
        <f>IF($AA9&lt;&gt;0,AF9/$AA9*100,0)</f>
        <v>0</v>
      </c>
      <c r="AH9" s="192">
        <f>'別表4-4'!AQ8</f>
        <v>0</v>
      </c>
      <c r="AI9" s="122"/>
    </row>
    <row r="10" spans="2:35" s="1" customFormat="1" ht="49.5" customHeight="1" thickBot="1" thickTop="1">
      <c r="B10" s="79" t="s">
        <v>166</v>
      </c>
      <c r="C10" s="197">
        <f>D10+AA10+AH10</f>
        <v>27</v>
      </c>
      <c r="D10" s="193">
        <f>'別表4-4'!P9</f>
        <v>23</v>
      </c>
      <c r="E10" s="194">
        <f>SUM(G10+I10+K10+M10+O10)</f>
        <v>4</v>
      </c>
      <c r="F10" s="195">
        <v>100</v>
      </c>
      <c r="G10" s="194">
        <f>'別表4-4'!Z9</f>
        <v>2</v>
      </c>
      <c r="H10" s="196">
        <f>IF($E10&lt;&gt;0,G10/$E10*100,0)</f>
        <v>50</v>
      </c>
      <c r="I10" s="194">
        <f>'別表4-4'!AB9</f>
        <v>2</v>
      </c>
      <c r="J10" s="196">
        <f>IF($E10&lt;&gt;0,I10/$E10*100,0)</f>
        <v>50</v>
      </c>
      <c r="K10" s="194">
        <f>'別表4-4'!AD9</f>
        <v>0</v>
      </c>
      <c r="L10" s="196">
        <f>IF($E10&lt;&gt;0,K10/$E10*100,0)</f>
        <v>0</v>
      </c>
      <c r="M10" s="194">
        <f>'別表4-4'!AF9</f>
        <v>0</v>
      </c>
      <c r="N10" s="196">
        <f>IF($E10&lt;&gt;0,M10/$E10*100,0)</f>
        <v>0</v>
      </c>
      <c r="O10" s="194">
        <f>'別表4-4'!AH9</f>
        <v>0</v>
      </c>
      <c r="P10" s="196">
        <f>IF($E10&lt;&gt;0,O10/$E10*100,0)</f>
        <v>0</v>
      </c>
      <c r="Q10" s="197">
        <f>SUM(G10+I10+K10+M10+O10)</f>
        <v>4</v>
      </c>
      <c r="R10" s="394">
        <f>SUM(R7:R8)</f>
        <v>4</v>
      </c>
      <c r="S10" s="395">
        <f>SUM(S7:S8)</f>
        <v>0</v>
      </c>
      <c r="T10" s="198">
        <f t="shared" si="0"/>
        <v>0</v>
      </c>
      <c r="U10" s="396">
        <f>SUM(U7:U8)</f>
        <v>3</v>
      </c>
      <c r="V10" s="198">
        <f t="shared" si="0"/>
        <v>75</v>
      </c>
      <c r="W10" s="396">
        <f>SUM(W7:W8)</f>
        <v>1</v>
      </c>
      <c r="X10" s="198">
        <f>IF($R10&lt;&gt;0,W10/$R10*100,0)</f>
        <v>25</v>
      </c>
      <c r="Y10" s="396">
        <f>SUM(Y7:Y8)</f>
        <v>1</v>
      </c>
      <c r="Z10" s="198">
        <f>IF($R10&lt;&gt;0,Y10/$R10*100,0)</f>
        <v>25</v>
      </c>
      <c r="AA10" s="197">
        <f>AB10+AD10+AF10</f>
        <v>4</v>
      </c>
      <c r="AB10" s="194">
        <f>'別表4-4'!AK9</f>
        <v>3</v>
      </c>
      <c r="AC10" s="198">
        <f>IF($AA10&lt;&gt;0,AB10/$AA10*100,0)</f>
        <v>75</v>
      </c>
      <c r="AD10" s="194">
        <f>'別表4-4'!AM9</f>
        <v>1</v>
      </c>
      <c r="AE10" s="198">
        <f>IF($AA10&lt;&gt;0,AD10/$AA10*100,0)</f>
        <v>25</v>
      </c>
      <c r="AF10" s="194">
        <f>'別表4-4'!AO9</f>
        <v>0</v>
      </c>
      <c r="AG10" s="199">
        <f>IF($AA10&lt;&gt;0,AF10/$AA10*100,0)</f>
        <v>0</v>
      </c>
      <c r="AH10" s="200">
        <f>'別表4-4'!AQ9</f>
        <v>0</v>
      </c>
      <c r="AI10" s="124"/>
    </row>
    <row r="11" spans="2:35" s="1" customFormat="1" ht="21.75" customHeight="1">
      <c r="B11" s="22"/>
      <c r="C11" s="22"/>
      <c r="D11" s="22"/>
      <c r="E11" s="39"/>
      <c r="F11" s="39"/>
      <c r="G11" s="39"/>
      <c r="H11" s="39"/>
      <c r="I11" s="39"/>
      <c r="J11" s="39"/>
      <c r="K11" s="39"/>
      <c r="L11" s="39"/>
      <c r="M11" s="39"/>
      <c r="N11" s="39"/>
      <c r="O11" s="39"/>
      <c r="P11" s="39"/>
      <c r="Q11" s="39"/>
      <c r="R11" s="141"/>
      <c r="S11" s="141"/>
      <c r="T11" s="39"/>
      <c r="U11" s="39"/>
      <c r="V11" s="39"/>
      <c r="W11" s="39"/>
      <c r="X11" s="39"/>
      <c r="Y11" s="39"/>
      <c r="Z11" s="39"/>
      <c r="AA11" s="39"/>
      <c r="AB11" s="39"/>
      <c r="AC11" s="39"/>
      <c r="AD11" s="39"/>
      <c r="AE11" s="39"/>
      <c r="AF11" s="39"/>
      <c r="AG11" s="39"/>
      <c r="AH11" s="39"/>
      <c r="AI11" s="110"/>
    </row>
    <row r="12" spans="2:35" s="1" customFormat="1" ht="12.75">
      <c r="B12" s="22"/>
      <c r="C12" s="86"/>
      <c r="D12" s="8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10"/>
    </row>
    <row r="13" spans="2:35" s="1" customFormat="1" ht="12.75" hidden="1">
      <c r="B13" s="22"/>
      <c r="C13" s="22"/>
      <c r="D13" s="22"/>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110"/>
    </row>
    <row r="14" spans="2:35" s="1" customFormat="1" ht="12.75" hidden="1">
      <c r="B14" s="22"/>
      <c r="C14" s="22"/>
      <c r="D14" s="22"/>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110"/>
    </row>
    <row r="15" spans="2:35" s="1" customFormat="1" ht="12.75" hidden="1">
      <c r="B15" s="22"/>
      <c r="C15" s="22"/>
      <c r="D15" s="22"/>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110"/>
    </row>
    <row r="16" spans="2:35" ht="12.75" hidden="1">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row>
    <row r="17" spans="2:35" ht="12.75" hidden="1">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row>
    <row r="18" spans="2:35" ht="12.75" hidden="1">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row>
    <row r="19" spans="2:35" ht="12.75" hidden="1">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row>
    <row r="20" spans="2:35" ht="12.75" hidden="1">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row>
    <row r="21" spans="2:35" ht="12.75" hidden="1">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row>
    <row r="22" spans="2:35" ht="12.75" hidden="1">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row>
    <row r="23" spans="2:35" ht="12.75" hidden="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row>
    <row r="24" spans="2:35" ht="12.75" hidden="1">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row>
    <row r="25" spans="2:35" ht="12.75" hidden="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row>
    <row r="26" spans="2:35" ht="12.75" hidden="1">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row>
    <row r="27" spans="2:35" ht="12.75" hidden="1">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row>
    <row r="28" spans="2:35" ht="12.75" hidden="1">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row>
    <row r="29" spans="2:35" ht="12.75" hidden="1">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row>
    <row r="30" spans="2:35" ht="12.75" hidden="1">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row>
    <row r="31" spans="2:35" ht="12.75" hidden="1">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row>
    <row r="32" spans="2:35" ht="12.75" hidden="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2:35" ht="12.75" hidden="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row>
    <row r="34" spans="2:35" ht="12.75" hidden="1">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row>
    <row r="35" spans="2:35" ht="12.75" hidden="1">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row>
    <row r="36" spans="2:35" ht="12.75" hidden="1">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row>
    <row r="37" spans="2:35" ht="12.75" hidden="1">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2:35" ht="12.75" hidden="1">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row>
    <row r="39" spans="2:35" ht="12.75" hidden="1">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row>
    <row r="40" spans="2:35" ht="12.75" hidden="1">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row>
    <row r="41" spans="2:35" ht="12.75" hidden="1">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row>
    <row r="42" spans="2:35" ht="12.75" hidden="1">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row>
    <row r="43" spans="2:35" ht="12.75" hidden="1">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row>
    <row r="44" spans="2:35" ht="12.75" hidden="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row>
    <row r="45" spans="2:35" ht="12.75" hidden="1">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row>
    <row r="46" spans="2:35" ht="12.75" hidden="1">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row>
    <row r="47" spans="2:35" ht="12.75" hidden="1">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row>
    <row r="48" spans="2:35" ht="12.75" hidden="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row>
    <row r="49" spans="2:35" ht="12.75" hidden="1">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row>
    <row r="50" spans="2:35" ht="12.75" hidden="1">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row>
    <row r="51" spans="2:35" ht="12.75" hidden="1">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row>
    <row r="52" spans="2:35" ht="12.75" hidden="1">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row>
    <row r="53" spans="2:35" ht="12.75" hidden="1">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row>
    <row r="54" spans="2:35" ht="12.75" hidden="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row>
    <row r="55" spans="2:35" ht="12.75" hidden="1">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row>
    <row r="56" spans="2:35" ht="12.75" hidden="1">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row>
    <row r="57" spans="2:35" ht="12.75" hidden="1">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row>
  </sheetData>
  <sheetProtection scenarios="1" formatCells="0" autoFilter="0"/>
  <mergeCells count="28">
    <mergeCell ref="AA4:AG4"/>
    <mergeCell ref="AH4:AH6"/>
    <mergeCell ref="C4:C6"/>
    <mergeCell ref="D4:D6"/>
    <mergeCell ref="E4:F6"/>
    <mergeCell ref="G4:P4"/>
    <mergeCell ref="Q4:Q6"/>
    <mergeCell ref="R4:Z4"/>
    <mergeCell ref="AI4:AI6"/>
    <mergeCell ref="G5:P5"/>
    <mergeCell ref="R5:R6"/>
    <mergeCell ref="S5:Z5"/>
    <mergeCell ref="AA5:AA6"/>
    <mergeCell ref="AB5:AG5"/>
    <mergeCell ref="G6:H6"/>
    <mergeCell ref="I6:J6"/>
    <mergeCell ref="K6:L6"/>
    <mergeCell ref="W6:X6"/>
    <mergeCell ref="B2:AH2"/>
    <mergeCell ref="Y6:Z6"/>
    <mergeCell ref="AB6:AC6"/>
    <mergeCell ref="AD6:AE6"/>
    <mergeCell ref="AF6:AG6"/>
    <mergeCell ref="M6:N6"/>
    <mergeCell ref="O6:P6"/>
    <mergeCell ref="S6:T6"/>
    <mergeCell ref="U6:V6"/>
    <mergeCell ref="B4:B7"/>
  </mergeCells>
  <printOptions/>
  <pageMargins left="0.7086614173228347" right="0.5118110236220472" top="0.7480314960629921" bottom="0.7480314960629921" header="0.31496062992125984" footer="0.31496062992125984"/>
  <pageSetup fitToHeight="1" fitToWidth="1" horizontalDpi="600" verticalDpi="600" orientation="landscape" paperSize="9" scale="41" r:id="rId1"/>
</worksheet>
</file>

<file path=xl/worksheets/sheet13.xml><?xml version="1.0" encoding="utf-8"?>
<worksheet xmlns="http://schemas.openxmlformats.org/spreadsheetml/2006/main" xmlns:r="http://schemas.openxmlformats.org/officeDocument/2006/relationships">
  <sheetPr>
    <pageSetUpPr fitToPage="1"/>
  </sheetPr>
  <dimension ref="A1:AN18"/>
  <sheetViews>
    <sheetView view="pageBreakPreview" zoomScale="55" zoomScaleNormal="40" zoomScaleSheetLayoutView="55" zoomScalePageLayoutView="0" workbookViewId="0" topLeftCell="A1">
      <pane xSplit="5" ySplit="8" topLeftCell="R9" activePane="bottomRight" state="frozen"/>
      <selection pane="topLeft" activeCell="A1" sqref="A1"/>
      <selection pane="topRight" activeCell="F1" sqref="F1"/>
      <selection pane="bottomLeft" activeCell="A9" sqref="A9"/>
      <selection pane="bottomRight" activeCell="U15" sqref="U15"/>
    </sheetView>
  </sheetViews>
  <sheetFormatPr defaultColWidth="9.00390625" defaultRowHeight="13.5"/>
  <cols>
    <col min="1" max="1" width="3.125" style="0" customWidth="1"/>
    <col min="2" max="2" width="33.875" style="10" customWidth="1"/>
    <col min="3" max="5" width="10.00390625" style="0" customWidth="1"/>
    <col min="6" max="6" width="12.125" style="0" customWidth="1"/>
    <col min="7" max="11" width="10.00390625" style="0" customWidth="1"/>
    <col min="13" max="15" width="10.00390625" style="0" customWidth="1"/>
    <col min="16" max="16" width="11.625" style="0" customWidth="1"/>
    <col min="17" max="17" width="10.00390625" style="0" customWidth="1"/>
    <col min="18" max="18" width="9.875" style="0" customWidth="1"/>
    <col min="19" max="19" width="10.00390625" style="0" customWidth="1"/>
    <col min="20" max="20" width="9.875" style="0" customWidth="1"/>
    <col min="21" max="39" width="10.00390625" style="0" customWidth="1"/>
  </cols>
  <sheetData>
    <row r="1" spans="1:39" s="13" customFormat="1" ht="19.5" customHeight="1">
      <c r="A1" s="125"/>
      <c r="B1" s="125" t="s">
        <v>154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s="13" customFormat="1" ht="21.75" customHeight="1">
      <c r="A2" s="125"/>
      <c r="B2" s="638" t="s">
        <v>167</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row>
    <row r="3" spans="1:39" s="14" customFormat="1" ht="24.75" customHeight="1" thickBot="1">
      <c r="A3" s="126"/>
      <c r="B3" s="126" t="s">
        <v>185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row>
    <row r="4" spans="1:39" s="15" customFormat="1" ht="24.75" customHeight="1">
      <c r="A4" s="127"/>
      <c r="B4" s="628" t="s">
        <v>159</v>
      </c>
      <c r="C4" s="619" t="s">
        <v>75</v>
      </c>
      <c r="D4" s="620"/>
      <c r="E4" s="620"/>
      <c r="F4" s="620"/>
      <c r="G4" s="620"/>
      <c r="H4" s="620"/>
      <c r="I4" s="620"/>
      <c r="J4" s="620"/>
      <c r="K4" s="620"/>
      <c r="L4" s="621"/>
      <c r="M4" s="619" t="s">
        <v>76</v>
      </c>
      <c r="N4" s="620"/>
      <c r="O4" s="620"/>
      <c r="P4" s="620"/>
      <c r="Q4" s="620"/>
      <c r="R4" s="620"/>
      <c r="S4" s="620"/>
      <c r="T4" s="620"/>
      <c r="U4" s="620"/>
      <c r="V4" s="620"/>
      <c r="W4" s="621"/>
      <c r="X4" s="620" t="s">
        <v>151</v>
      </c>
      <c r="Y4" s="620"/>
      <c r="Z4" s="620"/>
      <c r="AA4" s="620"/>
      <c r="AB4" s="620"/>
      <c r="AC4" s="620"/>
      <c r="AD4" s="620"/>
      <c r="AE4" s="620"/>
      <c r="AF4" s="620"/>
      <c r="AG4" s="620"/>
      <c r="AH4" s="620"/>
      <c r="AI4" s="620"/>
      <c r="AJ4" s="620"/>
      <c r="AK4" s="620"/>
      <c r="AL4" s="620"/>
      <c r="AM4" s="128" t="s">
        <v>146</v>
      </c>
    </row>
    <row r="5" spans="1:39" s="15" customFormat="1" ht="24.75" customHeight="1">
      <c r="A5" s="127"/>
      <c r="B5" s="507"/>
      <c r="C5" s="622" t="s">
        <v>77</v>
      </c>
      <c r="D5" s="623"/>
      <c r="E5" s="624"/>
      <c r="F5" s="639" t="s">
        <v>155</v>
      </c>
      <c r="G5" s="623"/>
      <c r="H5" s="623"/>
      <c r="I5" s="639" t="s">
        <v>66</v>
      </c>
      <c r="J5" s="623"/>
      <c r="K5" s="623"/>
      <c r="L5" s="647"/>
      <c r="M5" s="632" t="s">
        <v>78</v>
      </c>
      <c r="N5" s="633"/>
      <c r="O5" s="634"/>
      <c r="P5" s="639" t="s">
        <v>73</v>
      </c>
      <c r="Q5" s="623"/>
      <c r="R5" s="623"/>
      <c r="S5" s="623"/>
      <c r="T5" s="639" t="s">
        <v>79</v>
      </c>
      <c r="U5" s="623"/>
      <c r="V5" s="623"/>
      <c r="W5" s="647"/>
      <c r="X5" s="623" t="s">
        <v>143</v>
      </c>
      <c r="Y5" s="623"/>
      <c r="Z5" s="623"/>
      <c r="AA5" s="623"/>
      <c r="AB5" s="623"/>
      <c r="AC5" s="623"/>
      <c r="AD5" s="623"/>
      <c r="AE5" s="623"/>
      <c r="AF5" s="640" t="s">
        <v>144</v>
      </c>
      <c r="AG5" s="623"/>
      <c r="AH5" s="623"/>
      <c r="AI5" s="623"/>
      <c r="AJ5" s="624"/>
      <c r="AK5" s="645" t="s">
        <v>142</v>
      </c>
      <c r="AL5" s="640" t="s">
        <v>147</v>
      </c>
      <c r="AM5" s="636" t="s">
        <v>145</v>
      </c>
    </row>
    <row r="6" spans="1:39" s="15" customFormat="1" ht="24.75" customHeight="1">
      <c r="A6" s="127"/>
      <c r="B6" s="507"/>
      <c r="C6" s="625" t="s">
        <v>71</v>
      </c>
      <c r="D6" s="608" t="s">
        <v>80</v>
      </c>
      <c r="E6" s="608" t="s">
        <v>72</v>
      </c>
      <c r="F6" s="611" t="s">
        <v>89</v>
      </c>
      <c r="G6" s="611" t="s">
        <v>90</v>
      </c>
      <c r="H6" s="642" t="s">
        <v>69</v>
      </c>
      <c r="I6" s="608" t="s">
        <v>74</v>
      </c>
      <c r="J6" s="608" t="s">
        <v>67</v>
      </c>
      <c r="K6" s="608" t="s">
        <v>68</v>
      </c>
      <c r="L6" s="616" t="s">
        <v>69</v>
      </c>
      <c r="M6" s="625" t="s">
        <v>81</v>
      </c>
      <c r="N6" s="608" t="s">
        <v>82</v>
      </c>
      <c r="O6" s="608" t="s">
        <v>83</v>
      </c>
      <c r="P6" s="611" t="s">
        <v>84</v>
      </c>
      <c r="Q6" s="611" t="s">
        <v>85</v>
      </c>
      <c r="R6" s="608" t="s">
        <v>70</v>
      </c>
      <c r="S6" s="635" t="s">
        <v>69</v>
      </c>
      <c r="T6" s="608" t="s">
        <v>74</v>
      </c>
      <c r="U6" s="608" t="s">
        <v>67</v>
      </c>
      <c r="V6" s="608" t="s">
        <v>68</v>
      </c>
      <c r="W6" s="616" t="s">
        <v>69</v>
      </c>
      <c r="X6" s="648" t="s">
        <v>128</v>
      </c>
      <c r="Y6" s="608" t="s">
        <v>129</v>
      </c>
      <c r="Z6" s="608" t="s">
        <v>130</v>
      </c>
      <c r="AA6" s="608" t="s">
        <v>131</v>
      </c>
      <c r="AB6" s="608" t="s">
        <v>132</v>
      </c>
      <c r="AC6" s="608" t="s">
        <v>133</v>
      </c>
      <c r="AD6" s="608" t="s">
        <v>134</v>
      </c>
      <c r="AE6" s="629" t="s">
        <v>135</v>
      </c>
      <c r="AF6" s="608" t="s">
        <v>136</v>
      </c>
      <c r="AG6" s="639" t="s">
        <v>137</v>
      </c>
      <c r="AH6" s="623"/>
      <c r="AI6" s="623"/>
      <c r="AJ6" s="624"/>
      <c r="AK6" s="645"/>
      <c r="AL6" s="640"/>
      <c r="AM6" s="636"/>
    </row>
    <row r="7" spans="1:39" s="15" customFormat="1" ht="24.75" customHeight="1">
      <c r="A7" s="127"/>
      <c r="B7" s="507"/>
      <c r="C7" s="626"/>
      <c r="D7" s="609"/>
      <c r="E7" s="609"/>
      <c r="F7" s="612"/>
      <c r="G7" s="612"/>
      <c r="H7" s="614"/>
      <c r="I7" s="614"/>
      <c r="J7" s="614"/>
      <c r="K7" s="614"/>
      <c r="L7" s="617"/>
      <c r="M7" s="626"/>
      <c r="N7" s="609"/>
      <c r="O7" s="609"/>
      <c r="P7" s="612"/>
      <c r="Q7" s="612"/>
      <c r="R7" s="614"/>
      <c r="S7" s="614"/>
      <c r="T7" s="614"/>
      <c r="U7" s="614"/>
      <c r="V7" s="614"/>
      <c r="W7" s="617"/>
      <c r="X7" s="649"/>
      <c r="Y7" s="614"/>
      <c r="Z7" s="614"/>
      <c r="AA7" s="614"/>
      <c r="AB7" s="614"/>
      <c r="AC7" s="614"/>
      <c r="AD7" s="614"/>
      <c r="AE7" s="630"/>
      <c r="AF7" s="614"/>
      <c r="AG7" s="614" t="s">
        <v>138</v>
      </c>
      <c r="AH7" s="614" t="s">
        <v>139</v>
      </c>
      <c r="AI7" s="614" t="s">
        <v>140</v>
      </c>
      <c r="AJ7" s="643" t="s">
        <v>141</v>
      </c>
      <c r="AK7" s="645"/>
      <c r="AL7" s="640"/>
      <c r="AM7" s="636"/>
    </row>
    <row r="8" spans="1:39" s="15" customFormat="1" ht="94.5" customHeight="1" thickBot="1">
      <c r="A8" s="127"/>
      <c r="B8" s="508"/>
      <c r="C8" s="627"/>
      <c r="D8" s="610"/>
      <c r="E8" s="610"/>
      <c r="F8" s="613"/>
      <c r="G8" s="613"/>
      <c r="H8" s="615"/>
      <c r="I8" s="615"/>
      <c r="J8" s="615"/>
      <c r="K8" s="615"/>
      <c r="L8" s="618"/>
      <c r="M8" s="627"/>
      <c r="N8" s="610"/>
      <c r="O8" s="610"/>
      <c r="P8" s="613"/>
      <c r="Q8" s="613"/>
      <c r="R8" s="615"/>
      <c r="S8" s="615"/>
      <c r="T8" s="615"/>
      <c r="U8" s="615"/>
      <c r="V8" s="615"/>
      <c r="W8" s="618"/>
      <c r="X8" s="650"/>
      <c r="Y8" s="615"/>
      <c r="Z8" s="615"/>
      <c r="AA8" s="615"/>
      <c r="AB8" s="615"/>
      <c r="AC8" s="615"/>
      <c r="AD8" s="615"/>
      <c r="AE8" s="631"/>
      <c r="AF8" s="615"/>
      <c r="AG8" s="615"/>
      <c r="AH8" s="615"/>
      <c r="AI8" s="615"/>
      <c r="AJ8" s="644"/>
      <c r="AK8" s="646"/>
      <c r="AL8" s="641"/>
      <c r="AM8" s="637"/>
    </row>
    <row r="9" spans="1:40" s="19" customFormat="1" ht="49.5" customHeight="1">
      <c r="A9" s="127"/>
      <c r="B9" s="411" t="s">
        <v>171</v>
      </c>
      <c r="C9" s="129">
        <v>3</v>
      </c>
      <c r="D9" s="101">
        <v>11</v>
      </c>
      <c r="E9" s="101">
        <v>33</v>
      </c>
      <c r="F9" s="101">
        <v>31</v>
      </c>
      <c r="G9" s="101">
        <v>1</v>
      </c>
      <c r="H9" s="101">
        <v>23</v>
      </c>
      <c r="I9" s="101">
        <v>5</v>
      </c>
      <c r="J9" s="101">
        <v>6</v>
      </c>
      <c r="K9" s="101">
        <v>5</v>
      </c>
      <c r="L9" s="102">
        <v>2</v>
      </c>
      <c r="M9" s="129">
        <v>25</v>
      </c>
      <c r="N9" s="130">
        <v>15</v>
      </c>
      <c r="O9" s="101">
        <v>7</v>
      </c>
      <c r="P9" s="101">
        <v>8</v>
      </c>
      <c r="Q9" s="101">
        <v>13</v>
      </c>
      <c r="R9" s="101">
        <v>2</v>
      </c>
      <c r="S9" s="101">
        <v>12</v>
      </c>
      <c r="T9" s="101">
        <v>27</v>
      </c>
      <c r="U9" s="101">
        <v>14</v>
      </c>
      <c r="V9" s="101">
        <v>13</v>
      </c>
      <c r="W9" s="102">
        <v>0</v>
      </c>
      <c r="X9" s="131">
        <v>46</v>
      </c>
      <c r="Y9" s="132">
        <v>9</v>
      </c>
      <c r="Z9" s="132">
        <v>1</v>
      </c>
      <c r="AA9" s="132">
        <v>1</v>
      </c>
      <c r="AB9" s="132">
        <v>5</v>
      </c>
      <c r="AC9" s="132">
        <v>4</v>
      </c>
      <c r="AD9" s="132">
        <v>2</v>
      </c>
      <c r="AE9" s="132">
        <v>1</v>
      </c>
      <c r="AF9" s="132">
        <v>20</v>
      </c>
      <c r="AG9" s="132">
        <v>10</v>
      </c>
      <c r="AH9" s="132">
        <v>6</v>
      </c>
      <c r="AI9" s="132">
        <v>7</v>
      </c>
      <c r="AJ9" s="132">
        <v>1</v>
      </c>
      <c r="AK9" s="132">
        <v>11</v>
      </c>
      <c r="AL9" s="132">
        <v>38</v>
      </c>
      <c r="AM9" s="133">
        <v>16</v>
      </c>
      <c r="AN9" s="15"/>
    </row>
    <row r="10" spans="1:40" s="19" customFormat="1" ht="49.5" customHeight="1" thickBot="1">
      <c r="A10" s="127"/>
      <c r="B10" s="412" t="s">
        <v>172</v>
      </c>
      <c r="C10" s="134">
        <v>3</v>
      </c>
      <c r="D10" s="106">
        <v>10</v>
      </c>
      <c r="E10" s="106">
        <v>7</v>
      </c>
      <c r="F10" s="106">
        <v>10</v>
      </c>
      <c r="G10" s="106">
        <v>0</v>
      </c>
      <c r="H10" s="106">
        <v>9</v>
      </c>
      <c r="I10" s="106">
        <v>12</v>
      </c>
      <c r="J10" s="106">
        <v>5</v>
      </c>
      <c r="K10" s="106">
        <v>3</v>
      </c>
      <c r="L10" s="107">
        <v>1</v>
      </c>
      <c r="M10" s="134">
        <v>10</v>
      </c>
      <c r="N10" s="104">
        <v>6</v>
      </c>
      <c r="O10" s="106">
        <v>4</v>
      </c>
      <c r="P10" s="106">
        <v>4</v>
      </c>
      <c r="Q10" s="106">
        <v>4</v>
      </c>
      <c r="R10" s="106">
        <v>1</v>
      </c>
      <c r="S10" s="106">
        <v>4</v>
      </c>
      <c r="T10" s="106">
        <v>15</v>
      </c>
      <c r="U10" s="106">
        <v>5</v>
      </c>
      <c r="V10" s="106">
        <v>4</v>
      </c>
      <c r="W10" s="107">
        <v>1</v>
      </c>
      <c r="X10" s="135">
        <v>15</v>
      </c>
      <c r="Y10" s="105">
        <v>8</v>
      </c>
      <c r="Z10" s="105">
        <v>0</v>
      </c>
      <c r="AA10" s="105">
        <v>0</v>
      </c>
      <c r="AB10" s="105">
        <v>0</v>
      </c>
      <c r="AC10" s="105">
        <v>0</v>
      </c>
      <c r="AD10" s="105">
        <v>0</v>
      </c>
      <c r="AE10" s="105">
        <v>0</v>
      </c>
      <c r="AF10" s="105">
        <v>7</v>
      </c>
      <c r="AG10" s="105">
        <v>2</v>
      </c>
      <c r="AH10" s="105">
        <v>3</v>
      </c>
      <c r="AI10" s="105">
        <v>2</v>
      </c>
      <c r="AJ10" s="105">
        <v>0</v>
      </c>
      <c r="AK10" s="105">
        <v>8</v>
      </c>
      <c r="AL10" s="105">
        <v>15</v>
      </c>
      <c r="AM10" s="136">
        <v>12</v>
      </c>
      <c r="AN10" s="15"/>
    </row>
    <row r="11" spans="1:40" s="17" customFormat="1" ht="50.25" customHeight="1" thickBot="1" thickTop="1">
      <c r="A11" s="137"/>
      <c r="B11" s="138" t="s">
        <v>86</v>
      </c>
      <c r="C11" s="167">
        <f>SUM(C9:C10)</f>
        <v>6</v>
      </c>
      <c r="D11" s="168">
        <f aca="true" t="shared" si="0" ref="D11:AM11">SUM(D9:D10)</f>
        <v>21</v>
      </c>
      <c r="E11" s="168">
        <f t="shared" si="0"/>
        <v>40</v>
      </c>
      <c r="F11" s="168">
        <f t="shared" si="0"/>
        <v>41</v>
      </c>
      <c r="G11" s="168">
        <f t="shared" si="0"/>
        <v>1</v>
      </c>
      <c r="H11" s="168">
        <f t="shared" si="0"/>
        <v>32</v>
      </c>
      <c r="I11" s="168">
        <f t="shared" si="0"/>
        <v>17</v>
      </c>
      <c r="J11" s="168">
        <f t="shared" si="0"/>
        <v>11</v>
      </c>
      <c r="K11" s="168">
        <f t="shared" si="0"/>
        <v>8</v>
      </c>
      <c r="L11" s="169">
        <f t="shared" si="0"/>
        <v>3</v>
      </c>
      <c r="M11" s="167">
        <f t="shared" si="0"/>
        <v>35</v>
      </c>
      <c r="N11" s="168">
        <f t="shared" si="0"/>
        <v>21</v>
      </c>
      <c r="O11" s="168">
        <f t="shared" si="0"/>
        <v>11</v>
      </c>
      <c r="P11" s="168">
        <f t="shared" si="0"/>
        <v>12</v>
      </c>
      <c r="Q11" s="168">
        <f t="shared" si="0"/>
        <v>17</v>
      </c>
      <c r="R11" s="168">
        <f t="shared" si="0"/>
        <v>3</v>
      </c>
      <c r="S11" s="168">
        <f t="shared" si="0"/>
        <v>16</v>
      </c>
      <c r="T11" s="168">
        <f t="shared" si="0"/>
        <v>42</v>
      </c>
      <c r="U11" s="168">
        <f t="shared" si="0"/>
        <v>19</v>
      </c>
      <c r="V11" s="168">
        <f t="shared" si="0"/>
        <v>17</v>
      </c>
      <c r="W11" s="169">
        <f t="shared" si="0"/>
        <v>1</v>
      </c>
      <c r="X11" s="168">
        <f t="shared" si="0"/>
        <v>61</v>
      </c>
      <c r="Y11" s="168">
        <f t="shared" si="0"/>
        <v>17</v>
      </c>
      <c r="Z11" s="168">
        <f t="shared" si="0"/>
        <v>1</v>
      </c>
      <c r="AA11" s="168">
        <f t="shared" si="0"/>
        <v>1</v>
      </c>
      <c r="AB11" s="168">
        <f t="shared" si="0"/>
        <v>5</v>
      </c>
      <c r="AC11" s="168">
        <f t="shared" si="0"/>
        <v>4</v>
      </c>
      <c r="AD11" s="168">
        <f t="shared" si="0"/>
        <v>2</v>
      </c>
      <c r="AE11" s="168">
        <f t="shared" si="0"/>
        <v>1</v>
      </c>
      <c r="AF11" s="168">
        <f t="shared" si="0"/>
        <v>27</v>
      </c>
      <c r="AG11" s="168">
        <f t="shared" si="0"/>
        <v>12</v>
      </c>
      <c r="AH11" s="168">
        <f t="shared" si="0"/>
        <v>9</v>
      </c>
      <c r="AI11" s="168">
        <f t="shared" si="0"/>
        <v>9</v>
      </c>
      <c r="AJ11" s="168">
        <f t="shared" si="0"/>
        <v>1</v>
      </c>
      <c r="AK11" s="168">
        <f t="shared" si="0"/>
        <v>19</v>
      </c>
      <c r="AL11" s="170">
        <f t="shared" si="0"/>
        <v>53</v>
      </c>
      <c r="AM11" s="171">
        <f t="shared" si="0"/>
        <v>28</v>
      </c>
      <c r="AN11" s="166"/>
    </row>
    <row r="12" spans="1:39" s="16" customFormat="1" ht="24"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row>
    <row r="13" spans="1:39" s="10" customFormat="1" ht="34.5" customHeight="1">
      <c r="A13" s="139"/>
      <c r="B13" s="606"/>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row>
    <row r="14" spans="1:39" s="10" customFormat="1" ht="29.25" customHeight="1">
      <c r="A14" s="92"/>
      <c r="B14" s="606"/>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row>
    <row r="15" spans="1:39" s="163" customFormat="1" ht="25.5" customHeight="1">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39" ht="12.75">
      <c r="A16" s="109"/>
      <c r="B16" s="92"/>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ht="12.75">
      <c r="A17" s="109"/>
      <c r="B17" s="92"/>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s="7" customFormat="1" ht="16.5">
      <c r="A18" s="140"/>
      <c r="B18" s="117"/>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sheetData>
  <sheetProtection scenarios="1" formatCells="0" autoFilter="0"/>
  <mergeCells count="53">
    <mergeCell ref="I5:L5"/>
    <mergeCell ref="E6:E8"/>
    <mergeCell ref="G6:G8"/>
    <mergeCell ref="X6:X8"/>
    <mergeCell ref="F5:H5"/>
    <mergeCell ref="L6:L8"/>
    <mergeCell ref="AD6:AD8"/>
    <mergeCell ref="X5:AE5"/>
    <mergeCell ref="T5:W5"/>
    <mergeCell ref="P5:S5"/>
    <mergeCell ref="P6:P8"/>
    <mergeCell ref="AF5:AJ5"/>
    <mergeCell ref="AI7:AI8"/>
    <mergeCell ref="B14:AM14"/>
    <mergeCell ref="D6:D8"/>
    <mergeCell ref="T6:T8"/>
    <mergeCell ref="V6:V8"/>
    <mergeCell ref="AJ7:AJ8"/>
    <mergeCell ref="O6:O8"/>
    <mergeCell ref="U6:U8"/>
    <mergeCell ref="M6:M8"/>
    <mergeCell ref="Y6:Y8"/>
    <mergeCell ref="AK5:AK8"/>
    <mergeCell ref="AM5:AM8"/>
    <mergeCell ref="J6:J8"/>
    <mergeCell ref="B2:AM2"/>
    <mergeCell ref="AH7:AH8"/>
    <mergeCell ref="AC6:AC8"/>
    <mergeCell ref="AF6:AF8"/>
    <mergeCell ref="AG6:AJ6"/>
    <mergeCell ref="AL5:AL8"/>
    <mergeCell ref="F6:F8"/>
    <mergeCell ref="H6:H8"/>
    <mergeCell ref="B4:B8"/>
    <mergeCell ref="M4:W4"/>
    <mergeCell ref="R6:R8"/>
    <mergeCell ref="AG7:AG8"/>
    <mergeCell ref="AA6:AA8"/>
    <mergeCell ref="AE6:AE8"/>
    <mergeCell ref="I6:I8"/>
    <mergeCell ref="M5:O5"/>
    <mergeCell ref="X4:AL4"/>
    <mergeCell ref="S6:S8"/>
    <mergeCell ref="B13:AM13"/>
    <mergeCell ref="N6:N8"/>
    <mergeCell ref="Q6:Q8"/>
    <mergeCell ref="K6:K8"/>
    <mergeCell ref="W6:W8"/>
    <mergeCell ref="C4:L4"/>
    <mergeCell ref="C5:E5"/>
    <mergeCell ref="AB6:AB8"/>
    <mergeCell ref="Z6:Z8"/>
    <mergeCell ref="C6:C8"/>
  </mergeCells>
  <printOptions/>
  <pageMargins left="0.7" right="0.7" top="0.75" bottom="0.75" header="0.3" footer="0.3"/>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68" zoomScaleNormal="75" zoomScaleSheetLayoutView="68"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I25" sqref="I25"/>
    </sheetView>
  </sheetViews>
  <sheetFormatPr defaultColWidth="9.00390625" defaultRowHeight="13.5"/>
  <cols>
    <col min="1" max="1" width="2.875" style="1" customWidth="1"/>
    <col min="2" max="3" width="2.625" style="1" customWidth="1"/>
    <col min="4" max="4" width="59.625" style="1" customWidth="1"/>
    <col min="5" max="5" width="12.125" style="3" customWidth="1"/>
    <col min="6" max="6" width="12.00390625" style="3" customWidth="1"/>
    <col min="7" max="7" width="7.125" style="1" customWidth="1"/>
    <col min="8" max="8" width="11.875" style="3" customWidth="1"/>
    <col min="9" max="9" width="7.125" style="1" customWidth="1"/>
    <col min="10" max="10" width="12.00390625" style="3" customWidth="1"/>
    <col min="11" max="11" width="7.125" style="1" customWidth="1"/>
    <col min="12" max="12" width="12.00390625" style="3" customWidth="1"/>
    <col min="13" max="13" width="7.125" style="1" customWidth="1"/>
    <col min="14" max="14" width="12.00390625" style="3" customWidth="1"/>
    <col min="15" max="15" width="7.125" style="1" customWidth="1"/>
    <col min="16" max="17" width="13.625" style="3" customWidth="1"/>
    <col min="18" max="18" width="2.50390625" style="1" customWidth="1"/>
    <col min="19" max="16384" width="9.00390625" style="1" customWidth="1"/>
  </cols>
  <sheetData>
    <row r="1" spans="2:17" ht="18" customHeight="1">
      <c r="B1" s="39" t="s">
        <v>9</v>
      </c>
      <c r="C1" s="39"/>
      <c r="D1" s="39"/>
      <c r="E1" s="40"/>
      <c r="F1" s="40"/>
      <c r="G1" s="39"/>
      <c r="H1" s="40"/>
      <c r="I1" s="39"/>
      <c r="J1" s="40"/>
      <c r="K1" s="39"/>
      <c r="L1" s="40"/>
      <c r="M1" s="39"/>
      <c r="N1" s="40"/>
      <c r="O1" s="39"/>
      <c r="P1" s="40"/>
      <c r="Q1" s="41"/>
    </row>
    <row r="2" spans="2:17" ht="18" customHeight="1">
      <c r="B2" s="426" t="s">
        <v>170</v>
      </c>
      <c r="C2" s="426"/>
      <c r="D2" s="426"/>
      <c r="E2" s="426"/>
      <c r="F2" s="426"/>
      <c r="G2" s="426"/>
      <c r="H2" s="426"/>
      <c r="I2" s="426"/>
      <c r="J2" s="426"/>
      <c r="K2" s="426"/>
      <c r="L2" s="426"/>
      <c r="M2" s="426"/>
      <c r="N2" s="426"/>
      <c r="O2" s="426"/>
      <c r="P2" s="426"/>
      <c r="Q2" s="426"/>
    </row>
    <row r="3" spans="2:17" ht="18" customHeight="1" thickBot="1">
      <c r="B3" s="39"/>
      <c r="C3" s="39"/>
      <c r="D3" s="39"/>
      <c r="E3" s="40"/>
      <c r="F3" s="40"/>
      <c r="G3" s="39"/>
      <c r="H3" s="40"/>
      <c r="I3" s="39"/>
      <c r="J3" s="40"/>
      <c r="K3" s="39"/>
      <c r="L3" s="40"/>
      <c r="M3" s="39"/>
      <c r="N3" s="40"/>
      <c r="O3" s="39"/>
      <c r="P3" s="40"/>
      <c r="Q3" s="41"/>
    </row>
    <row r="4" spans="2:17" ht="17.25" customHeight="1">
      <c r="B4" s="419" t="s">
        <v>4</v>
      </c>
      <c r="C4" s="420"/>
      <c r="D4" s="435"/>
      <c r="E4" s="443" t="s">
        <v>0</v>
      </c>
      <c r="F4" s="445" t="s">
        <v>25</v>
      </c>
      <c r="G4" s="446"/>
      <c r="H4" s="446"/>
      <c r="I4" s="446"/>
      <c r="J4" s="446"/>
      <c r="K4" s="446"/>
      <c r="L4" s="446"/>
      <c r="M4" s="446"/>
      <c r="N4" s="446"/>
      <c r="O4" s="447"/>
      <c r="P4" s="431" t="s">
        <v>19</v>
      </c>
      <c r="Q4" s="433" t="s">
        <v>1</v>
      </c>
    </row>
    <row r="5" spans="2:17" ht="25.5" customHeight="1">
      <c r="B5" s="436"/>
      <c r="C5" s="437"/>
      <c r="D5" s="438"/>
      <c r="E5" s="444"/>
      <c r="F5" s="42"/>
      <c r="G5" s="43"/>
      <c r="H5" s="427" t="s">
        <v>20</v>
      </c>
      <c r="I5" s="428"/>
      <c r="J5" s="427" t="s">
        <v>10</v>
      </c>
      <c r="K5" s="428"/>
      <c r="L5" s="427" t="s">
        <v>11</v>
      </c>
      <c r="M5" s="428"/>
      <c r="N5" s="427" t="s">
        <v>12</v>
      </c>
      <c r="O5" s="428"/>
      <c r="P5" s="432"/>
      <c r="Q5" s="434"/>
    </row>
    <row r="6" spans="2:17" ht="17.25" customHeight="1" thickBot="1">
      <c r="B6" s="439"/>
      <c r="C6" s="440"/>
      <c r="D6" s="441"/>
      <c r="E6" s="44" t="s">
        <v>5</v>
      </c>
      <c r="F6" s="45" t="s">
        <v>5</v>
      </c>
      <c r="G6" s="24" t="s">
        <v>6</v>
      </c>
      <c r="H6" s="46" t="s">
        <v>5</v>
      </c>
      <c r="I6" s="26" t="s">
        <v>6</v>
      </c>
      <c r="J6" s="45" t="s">
        <v>5</v>
      </c>
      <c r="K6" s="24" t="s">
        <v>6</v>
      </c>
      <c r="L6" s="46" t="s">
        <v>5</v>
      </c>
      <c r="M6" s="26" t="s">
        <v>6</v>
      </c>
      <c r="N6" s="46" t="s">
        <v>5</v>
      </c>
      <c r="O6" s="24" t="s">
        <v>6</v>
      </c>
      <c r="P6" s="47" t="s">
        <v>5</v>
      </c>
      <c r="Q6" s="48" t="s">
        <v>5</v>
      </c>
    </row>
    <row r="7" spans="2:17" s="4" customFormat="1" ht="22.5" customHeight="1">
      <c r="B7" s="416" t="s">
        <v>7</v>
      </c>
      <c r="C7" s="429"/>
      <c r="D7" s="430"/>
      <c r="E7" s="234">
        <f>SUM(E8+E13+E15)</f>
        <v>27998</v>
      </c>
      <c r="F7" s="252">
        <f>SUM(F8+F13+F15)</f>
        <v>9942</v>
      </c>
      <c r="G7" s="235">
        <v>100</v>
      </c>
      <c r="H7" s="233">
        <f>SUM(H8+H13+H15)</f>
        <v>464</v>
      </c>
      <c r="I7" s="226">
        <f>IF($F7&lt;&gt;0,H7/$F7*100,0)</f>
        <v>4.667069000201167</v>
      </c>
      <c r="J7" s="252">
        <f>SUM(J8+J13+J15)</f>
        <v>7163</v>
      </c>
      <c r="K7" s="236">
        <f>IF($F7&lt;&gt;0,J7/$F7*100,0)</f>
        <v>72.04787769060552</v>
      </c>
      <c r="L7" s="237">
        <f>SUM(L8+L13+L15)</f>
        <v>2275</v>
      </c>
      <c r="M7" s="226">
        <f>IF($F7&lt;&gt;0,L7/$F7*100,0)</f>
        <v>22.88271977469322</v>
      </c>
      <c r="N7" s="237">
        <f>SUM(N8+N13+N15)</f>
        <v>40</v>
      </c>
      <c r="O7" s="236">
        <f>IF($F7&lt;&gt;0,N7/$F7*100,0)</f>
        <v>0.40233353450010056</v>
      </c>
      <c r="P7" s="253">
        <f>SUM(P8+P13+P15)</f>
        <v>17199</v>
      </c>
      <c r="Q7" s="238">
        <f>SUM(Q8+Q13+Q15)</f>
        <v>857</v>
      </c>
    </row>
    <row r="8" spans="2:17" s="4" customFormat="1" ht="22.5" customHeight="1">
      <c r="B8" s="28"/>
      <c r="C8" s="29" t="s">
        <v>40</v>
      </c>
      <c r="D8" s="33"/>
      <c r="E8" s="239">
        <f>'別表4-2'!C9</f>
        <v>27719</v>
      </c>
      <c r="F8" s="206">
        <f>'別表4-2'!F9</f>
        <v>9766</v>
      </c>
      <c r="G8" s="207">
        <v>100</v>
      </c>
      <c r="H8" s="223">
        <f>'別表4-2'!H9</f>
        <v>463</v>
      </c>
      <c r="I8" s="240">
        <f aca="true" t="shared" si="0" ref="I8:I17">IF($F8&lt;&gt;0,H8/$F8*100,0)</f>
        <v>4.740937947982798</v>
      </c>
      <c r="J8" s="206">
        <f>'別表4-2'!J9</f>
        <v>7002</v>
      </c>
      <c r="K8" s="241">
        <f aca="true" t="shared" si="1" ref="K8:K17">IF($F8&lt;&gt;0,J8/$F8*100,0)</f>
        <v>71.69772680729059</v>
      </c>
      <c r="L8" s="223">
        <f>'別表4-2'!L9</f>
        <v>2261</v>
      </c>
      <c r="M8" s="240">
        <f aca="true" t="shared" si="2" ref="M8:M17">IF($F8&lt;&gt;0,L8/$F8*100,0)</f>
        <v>23.151750972762645</v>
      </c>
      <c r="N8" s="223">
        <f>'別表4-2'!N9</f>
        <v>40</v>
      </c>
      <c r="O8" s="241">
        <f aca="true" t="shared" si="3" ref="O8:O17">IF($F8&lt;&gt;0,N8/$F8*100,0)</f>
        <v>0.4095842719639565</v>
      </c>
      <c r="P8" s="206">
        <f>'別表4-2'!AJ9</f>
        <v>17097</v>
      </c>
      <c r="Q8" s="242">
        <f>'別表4-2'!AQ9</f>
        <v>856</v>
      </c>
    </row>
    <row r="9" spans="2:17" s="4" customFormat="1" ht="22.5" customHeight="1">
      <c r="B9" s="28"/>
      <c r="C9" s="152"/>
      <c r="D9" s="149" t="s">
        <v>175</v>
      </c>
      <c r="E9" s="49">
        <v>10325</v>
      </c>
      <c r="F9" s="34">
        <v>2164</v>
      </c>
      <c r="G9" s="243">
        <v>100</v>
      </c>
      <c r="H9" s="35">
        <v>145</v>
      </c>
      <c r="I9" s="228">
        <f t="shared" si="0"/>
        <v>6.700554528650647</v>
      </c>
      <c r="J9" s="34">
        <v>1502</v>
      </c>
      <c r="K9" s="212">
        <f t="shared" si="1"/>
        <v>69.40850277264326</v>
      </c>
      <c r="L9" s="35">
        <v>501</v>
      </c>
      <c r="M9" s="228">
        <f t="shared" si="2"/>
        <v>23.151571164510166</v>
      </c>
      <c r="N9" s="35">
        <v>16</v>
      </c>
      <c r="O9" s="212">
        <f t="shared" si="3"/>
        <v>0.7393715341959335</v>
      </c>
      <c r="P9" s="34">
        <v>8022</v>
      </c>
      <c r="Q9" s="50">
        <v>139</v>
      </c>
    </row>
    <row r="10" spans="2:17" s="4" customFormat="1" ht="22.5" customHeight="1">
      <c r="B10" s="28"/>
      <c r="C10" s="152"/>
      <c r="D10" s="150" t="s">
        <v>178</v>
      </c>
      <c r="E10" s="51">
        <v>7280</v>
      </c>
      <c r="F10" s="30">
        <v>2119</v>
      </c>
      <c r="G10" s="244">
        <v>100</v>
      </c>
      <c r="H10" s="31">
        <v>201</v>
      </c>
      <c r="I10" s="216">
        <f t="shared" si="0"/>
        <v>9.485606418121757</v>
      </c>
      <c r="J10" s="30">
        <v>1742</v>
      </c>
      <c r="K10" s="245">
        <f t="shared" si="1"/>
        <v>82.20858895705521</v>
      </c>
      <c r="L10" s="31">
        <v>163</v>
      </c>
      <c r="M10" s="216">
        <f t="shared" si="2"/>
        <v>7.6923076923076925</v>
      </c>
      <c r="N10" s="31">
        <v>13</v>
      </c>
      <c r="O10" s="245">
        <f t="shared" si="3"/>
        <v>0.6134969325153374</v>
      </c>
      <c r="P10" s="30">
        <v>5034</v>
      </c>
      <c r="Q10" s="52">
        <v>127</v>
      </c>
    </row>
    <row r="11" spans="2:17" s="4" customFormat="1" ht="22.5" customHeight="1">
      <c r="B11" s="28"/>
      <c r="C11" s="152"/>
      <c r="D11" s="150" t="s">
        <v>176</v>
      </c>
      <c r="E11" s="51">
        <v>2200</v>
      </c>
      <c r="F11" s="30">
        <v>1190</v>
      </c>
      <c r="G11" s="244">
        <v>100</v>
      </c>
      <c r="H11" s="31">
        <v>0</v>
      </c>
      <c r="I11" s="216">
        <f t="shared" si="0"/>
        <v>0</v>
      </c>
      <c r="J11" s="30">
        <v>0</v>
      </c>
      <c r="K11" s="245">
        <f t="shared" si="1"/>
        <v>0</v>
      </c>
      <c r="L11" s="31">
        <v>0</v>
      </c>
      <c r="M11" s="216">
        <f t="shared" si="2"/>
        <v>0</v>
      </c>
      <c r="N11" s="31">
        <v>0</v>
      </c>
      <c r="O11" s="245">
        <f t="shared" si="3"/>
        <v>0</v>
      </c>
      <c r="P11" s="30">
        <v>1005</v>
      </c>
      <c r="Q11" s="52">
        <v>5</v>
      </c>
    </row>
    <row r="12" spans="2:17" s="4" customFormat="1" ht="22.5" customHeight="1">
      <c r="B12" s="28"/>
      <c r="C12" s="153"/>
      <c r="D12" s="151" t="s">
        <v>8</v>
      </c>
      <c r="E12" s="218">
        <f>E8-E9-E10-E11</f>
        <v>7914</v>
      </c>
      <c r="F12" s="218">
        <f>F8-F9-F10-F11</f>
        <v>4293</v>
      </c>
      <c r="G12" s="246">
        <v>100</v>
      </c>
      <c r="H12" s="218">
        <f>H8-H9-H10-H11</f>
        <v>117</v>
      </c>
      <c r="I12" s="220">
        <f t="shared" si="0"/>
        <v>2.7253668763102725</v>
      </c>
      <c r="J12" s="221">
        <f>J8-J9-J10-J11</f>
        <v>3758</v>
      </c>
      <c r="K12" s="219">
        <f t="shared" si="1"/>
        <v>87.53785231772653</v>
      </c>
      <c r="L12" s="218">
        <f>L8-L9-L10-L11</f>
        <v>1597</v>
      </c>
      <c r="M12" s="220">
        <f t="shared" si="2"/>
        <v>37.200093174935944</v>
      </c>
      <c r="N12" s="218">
        <f>N8-N9-N10-N11</f>
        <v>11</v>
      </c>
      <c r="O12" s="219">
        <f t="shared" si="3"/>
        <v>0.2562310738411367</v>
      </c>
      <c r="P12" s="221">
        <f>P8-P9-P10-P11</f>
        <v>3036</v>
      </c>
      <c r="Q12" s="247">
        <f>Q8-Q9-Q10-Q11</f>
        <v>585</v>
      </c>
    </row>
    <row r="13" spans="2:17" s="4" customFormat="1" ht="22.5" customHeight="1">
      <c r="B13" s="28"/>
      <c r="C13" s="29" t="s">
        <v>41</v>
      </c>
      <c r="D13" s="33"/>
      <c r="E13" s="206">
        <f>'別表4-3'!C9</f>
        <v>252</v>
      </c>
      <c r="F13" s="206">
        <f>'別表4-3'!F9</f>
        <v>153</v>
      </c>
      <c r="G13" s="207">
        <v>100</v>
      </c>
      <c r="H13" s="223">
        <f>'別表4-3'!H9</f>
        <v>1</v>
      </c>
      <c r="I13" s="240">
        <f t="shared" si="0"/>
        <v>0.6535947712418301</v>
      </c>
      <c r="J13" s="206">
        <f>'別表4-3'!J9</f>
        <v>152</v>
      </c>
      <c r="K13" s="241">
        <f t="shared" si="1"/>
        <v>99.34640522875817</v>
      </c>
      <c r="L13" s="223">
        <f>'別表4-3'!L9</f>
        <v>0</v>
      </c>
      <c r="M13" s="240">
        <f t="shared" si="2"/>
        <v>0</v>
      </c>
      <c r="N13" s="223">
        <f>'別表4-3'!N9</f>
        <v>0</v>
      </c>
      <c r="O13" s="241">
        <f t="shared" si="3"/>
        <v>0</v>
      </c>
      <c r="P13" s="206">
        <f>'別表4-3'!AJ9</f>
        <v>98</v>
      </c>
      <c r="Q13" s="242">
        <f>'別表4-3'!AQ9</f>
        <v>1</v>
      </c>
    </row>
    <row r="14" spans="2:17" s="4" customFormat="1" ht="22.5" customHeight="1">
      <c r="B14" s="28"/>
      <c r="C14" s="32"/>
      <c r="D14" s="61" t="s">
        <v>177</v>
      </c>
      <c r="E14" s="49">
        <v>252</v>
      </c>
      <c r="F14" s="34">
        <v>153</v>
      </c>
      <c r="G14" s="243">
        <v>100</v>
      </c>
      <c r="H14" s="35">
        <v>1</v>
      </c>
      <c r="I14" s="228">
        <f t="shared" si="0"/>
        <v>0.6535947712418301</v>
      </c>
      <c r="J14" s="34">
        <v>152</v>
      </c>
      <c r="K14" s="212">
        <f t="shared" si="1"/>
        <v>99.34640522875817</v>
      </c>
      <c r="L14" s="35">
        <v>0</v>
      </c>
      <c r="M14" s="228">
        <f t="shared" si="2"/>
        <v>0</v>
      </c>
      <c r="N14" s="35">
        <v>0</v>
      </c>
      <c r="O14" s="212">
        <f t="shared" si="3"/>
        <v>0</v>
      </c>
      <c r="P14" s="34">
        <v>98</v>
      </c>
      <c r="Q14" s="50">
        <v>1</v>
      </c>
    </row>
    <row r="15" spans="2:17" s="4" customFormat="1" ht="22.5" customHeight="1">
      <c r="B15" s="28"/>
      <c r="C15" s="29" t="s">
        <v>42</v>
      </c>
      <c r="D15" s="33"/>
      <c r="E15" s="206">
        <f>'別表4-4'!C9</f>
        <v>27</v>
      </c>
      <c r="F15" s="223">
        <f>'別表4-4'!F9</f>
        <v>23</v>
      </c>
      <c r="G15" s="207">
        <v>100</v>
      </c>
      <c r="H15" s="223">
        <f>'別表4-4'!H9</f>
        <v>0</v>
      </c>
      <c r="I15" s="240">
        <f t="shared" si="0"/>
        <v>0</v>
      </c>
      <c r="J15" s="223">
        <f>'別表4-4'!J9</f>
        <v>9</v>
      </c>
      <c r="K15" s="241">
        <f t="shared" si="1"/>
        <v>39.130434782608695</v>
      </c>
      <c r="L15" s="223">
        <f>'別表4-4'!L9</f>
        <v>14</v>
      </c>
      <c r="M15" s="241">
        <f t="shared" si="2"/>
        <v>60.86956521739131</v>
      </c>
      <c r="N15" s="223">
        <f>'別表4-4'!N9</f>
        <v>0</v>
      </c>
      <c r="O15" s="241">
        <f t="shared" si="3"/>
        <v>0</v>
      </c>
      <c r="P15" s="223">
        <f>'別表4-4'!AJ9</f>
        <v>4</v>
      </c>
      <c r="Q15" s="242">
        <f>'別表4-4'!AQ9</f>
        <v>0</v>
      </c>
    </row>
    <row r="16" spans="2:17" s="4" customFormat="1" ht="22.5" customHeight="1">
      <c r="B16" s="28"/>
      <c r="C16" s="29"/>
      <c r="D16" s="62" t="s">
        <v>175</v>
      </c>
      <c r="E16" s="34">
        <v>13</v>
      </c>
      <c r="F16" s="35">
        <v>9</v>
      </c>
      <c r="G16" s="243">
        <v>100</v>
      </c>
      <c r="H16" s="35">
        <v>0</v>
      </c>
      <c r="I16" s="212">
        <f t="shared" si="0"/>
        <v>0</v>
      </c>
      <c r="J16" s="34">
        <v>9</v>
      </c>
      <c r="K16" s="212">
        <f t="shared" si="1"/>
        <v>100</v>
      </c>
      <c r="L16" s="35">
        <v>1</v>
      </c>
      <c r="M16" s="212">
        <f t="shared" si="2"/>
        <v>11.11111111111111</v>
      </c>
      <c r="N16" s="35">
        <v>0</v>
      </c>
      <c r="O16" s="212">
        <f t="shared" si="3"/>
        <v>0</v>
      </c>
      <c r="P16" s="34">
        <v>4</v>
      </c>
      <c r="Q16" s="50">
        <v>0</v>
      </c>
    </row>
    <row r="17" spans="2:17" s="4" customFormat="1" ht="22.5" customHeight="1" thickBot="1">
      <c r="B17" s="36"/>
      <c r="C17" s="37"/>
      <c r="D17" s="38" t="s">
        <v>8</v>
      </c>
      <c r="E17" s="229">
        <f>SUM(E15-E16)</f>
        <v>14</v>
      </c>
      <c r="F17" s="248">
        <f>SUM(F15-F16)</f>
        <v>14</v>
      </c>
      <c r="G17" s="249">
        <v>100</v>
      </c>
      <c r="H17" s="248">
        <f>SUM(H15-H16)</f>
        <v>0</v>
      </c>
      <c r="I17" s="250">
        <f t="shared" si="0"/>
        <v>0</v>
      </c>
      <c r="J17" s="229">
        <f>SUM(J15-J16)</f>
        <v>0</v>
      </c>
      <c r="K17" s="250">
        <f t="shared" si="1"/>
        <v>0</v>
      </c>
      <c r="L17" s="248">
        <f>SUM(L15-L16)</f>
        <v>13</v>
      </c>
      <c r="M17" s="231">
        <f t="shared" si="2"/>
        <v>92.85714285714286</v>
      </c>
      <c r="N17" s="248">
        <f>SUM(N15-N16)</f>
        <v>0</v>
      </c>
      <c r="O17" s="250">
        <f t="shared" si="3"/>
        <v>0</v>
      </c>
      <c r="P17" s="229">
        <f>SUM(P15-P16)</f>
        <v>0</v>
      </c>
      <c r="Q17" s="251">
        <f>SUM(Q15-Q16)</f>
        <v>0</v>
      </c>
    </row>
    <row r="18" spans="2:17" s="18" customFormat="1" ht="22.5" customHeight="1">
      <c r="B18" s="413" t="s">
        <v>189</v>
      </c>
      <c r="C18" s="413"/>
      <c r="D18" s="413"/>
      <c r="E18" s="413"/>
      <c r="F18" s="413"/>
      <c r="G18" s="413"/>
      <c r="H18" s="413"/>
      <c r="I18" s="413"/>
      <c r="J18" s="413"/>
      <c r="K18" s="413"/>
      <c r="L18" s="413"/>
      <c r="M18" s="413"/>
      <c r="N18" s="413"/>
      <c r="O18" s="413"/>
      <c r="P18" s="413"/>
      <c r="Q18" s="413"/>
    </row>
    <row r="19" spans="2:17" s="2" customFormat="1" ht="21" customHeight="1">
      <c r="B19" s="442" t="s">
        <v>179</v>
      </c>
      <c r="C19" s="442"/>
      <c r="D19" s="442"/>
      <c r="E19" s="442"/>
      <c r="F19" s="442"/>
      <c r="G19" s="442"/>
      <c r="H19" s="442"/>
      <c r="I19" s="442"/>
      <c r="J19" s="442"/>
      <c r="K19" s="442"/>
      <c r="L19" s="442"/>
      <c r="M19" s="442"/>
      <c r="N19" s="442"/>
      <c r="O19" s="442"/>
      <c r="P19" s="442"/>
      <c r="Q19" s="442"/>
    </row>
    <row r="20" spans="2:17" s="2" customFormat="1" ht="12.75">
      <c r="B20" s="39"/>
      <c r="C20" s="39"/>
      <c r="D20" s="39"/>
      <c r="E20" s="40"/>
      <c r="F20" s="40"/>
      <c r="G20" s="39"/>
      <c r="H20" s="40"/>
      <c r="I20" s="39"/>
      <c r="J20" s="40"/>
      <c r="K20" s="39"/>
      <c r="L20" s="40"/>
      <c r="M20" s="39"/>
      <c r="N20" s="40"/>
      <c r="O20" s="39"/>
      <c r="P20" s="40"/>
      <c r="Q20" s="40"/>
    </row>
    <row r="21" spans="2:17" s="2" customFormat="1" ht="12.75">
      <c r="B21" s="39"/>
      <c r="C21" s="39"/>
      <c r="D21" s="39"/>
      <c r="E21" s="40"/>
      <c r="F21" s="40"/>
      <c r="G21" s="39"/>
      <c r="H21" s="40"/>
      <c r="I21" s="39"/>
      <c r="J21" s="40"/>
      <c r="K21" s="39"/>
      <c r="L21" s="40"/>
      <c r="M21" s="39"/>
      <c r="N21" s="40"/>
      <c r="O21" s="39"/>
      <c r="P21" s="40"/>
      <c r="Q21" s="40"/>
    </row>
    <row r="22" spans="2:17" s="2" customFormat="1" ht="12.75">
      <c r="B22" s="39"/>
      <c r="C22" s="39"/>
      <c r="D22" s="39"/>
      <c r="E22" s="40"/>
      <c r="F22" s="40"/>
      <c r="G22" s="39"/>
      <c r="H22" s="40"/>
      <c r="I22" s="39"/>
      <c r="J22" s="40"/>
      <c r="K22" s="39"/>
      <c r="L22" s="40"/>
      <c r="M22" s="39"/>
      <c r="N22" s="40"/>
      <c r="O22" s="39"/>
      <c r="P22" s="40"/>
      <c r="Q22" s="40"/>
    </row>
    <row r="23" spans="2:17" s="2" customFormat="1" ht="12.75">
      <c r="B23" s="39"/>
      <c r="C23" s="39"/>
      <c r="D23" s="39"/>
      <c r="E23" s="40"/>
      <c r="F23" s="40"/>
      <c r="G23" s="39"/>
      <c r="H23" s="40"/>
      <c r="I23" s="39"/>
      <c r="J23" s="40"/>
      <c r="K23" s="39"/>
      <c r="L23" s="40"/>
      <c r="M23" s="39"/>
      <c r="N23" s="40"/>
      <c r="O23" s="39"/>
      <c r="P23" s="40"/>
      <c r="Q23" s="40"/>
    </row>
    <row r="24" spans="2:17" s="2" customFormat="1" ht="12.75">
      <c r="B24" s="39"/>
      <c r="C24" s="39"/>
      <c r="D24" s="39"/>
      <c r="E24" s="40"/>
      <c r="F24" s="40"/>
      <c r="G24" s="39"/>
      <c r="H24" s="40"/>
      <c r="I24" s="39"/>
      <c r="J24" s="40"/>
      <c r="K24" s="39"/>
      <c r="L24" s="40"/>
      <c r="M24" s="39"/>
      <c r="N24" s="40"/>
      <c r="O24" s="39"/>
      <c r="P24" s="40"/>
      <c r="Q24" s="40"/>
    </row>
    <row r="25" spans="2:17" s="2" customFormat="1" ht="12.75">
      <c r="B25" s="39"/>
      <c r="C25" s="39"/>
      <c r="D25" s="39"/>
      <c r="E25" s="40"/>
      <c r="F25" s="40"/>
      <c r="G25" s="39"/>
      <c r="H25" s="40"/>
      <c r="I25" s="39"/>
      <c r="J25" s="40"/>
      <c r="K25" s="39"/>
      <c r="L25" s="40"/>
      <c r="M25" s="39"/>
      <c r="N25" s="40"/>
      <c r="O25" s="39"/>
      <c r="P25" s="40"/>
      <c r="Q25" s="40"/>
    </row>
  </sheetData>
  <sheetProtection scenarios="1" formatCells="0" autoFilter="0"/>
  <mergeCells count="13">
    <mergeCell ref="B19:Q19"/>
    <mergeCell ref="B18:Q18"/>
    <mergeCell ref="E4:E5"/>
    <mergeCell ref="F4:O4"/>
    <mergeCell ref="H5:I5"/>
    <mergeCell ref="J5:K5"/>
    <mergeCell ref="L5:M5"/>
    <mergeCell ref="B2:Q2"/>
    <mergeCell ref="N5:O5"/>
    <mergeCell ref="B7:D7"/>
    <mergeCell ref="P4:P5"/>
    <mergeCell ref="Q4:Q5"/>
    <mergeCell ref="B4:D6"/>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B1:AG28"/>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24" sqref="D24"/>
    </sheetView>
  </sheetViews>
  <sheetFormatPr defaultColWidth="9.00390625" defaultRowHeight="13.5"/>
  <cols>
    <col min="1" max="1" width="2.875" style="1" customWidth="1"/>
    <col min="2" max="3" width="2.625" style="1" customWidth="1"/>
    <col min="4" max="4" width="52.875" style="1" customWidth="1"/>
    <col min="5" max="6" width="10.50390625" style="3" customWidth="1"/>
    <col min="7" max="7" width="7.375" style="1" customWidth="1"/>
    <col min="8" max="8" width="8.875" style="3" customWidth="1"/>
    <col min="9" max="9" width="7.00390625" style="1" customWidth="1"/>
    <col min="10" max="10" width="8.875" style="3" customWidth="1"/>
    <col min="11" max="11" width="7.375" style="1" customWidth="1"/>
    <col min="12" max="12" width="8.875" style="3" customWidth="1"/>
    <col min="13" max="13" width="7.875" style="1" customWidth="1"/>
    <col min="14" max="14" width="8.875" style="3" customWidth="1"/>
    <col min="15" max="15" width="7.00390625" style="1" customWidth="1"/>
    <col min="16" max="16" width="8.875" style="3" customWidth="1"/>
    <col min="17" max="19" width="7.375" style="1" customWidth="1"/>
    <col min="20" max="20" width="8.875" style="3" customWidth="1"/>
    <col min="21" max="21" width="7.875" style="1" customWidth="1"/>
    <col min="22" max="22" width="8.875" style="3" customWidth="1"/>
    <col min="23" max="23" width="7.875" style="1" customWidth="1"/>
    <col min="24" max="24" width="8.875" style="3" customWidth="1"/>
    <col min="25" max="25" width="7.625" style="1" customWidth="1"/>
    <col min="26" max="27" width="8.875" style="3" customWidth="1"/>
    <col min="28" max="28" width="7.625" style="1" customWidth="1"/>
    <col min="29" max="29" width="8.875" style="3" customWidth="1"/>
    <col min="30" max="30" width="7.625" style="1" customWidth="1"/>
    <col min="31" max="31" width="8.875" style="3" customWidth="1"/>
    <col min="32" max="32" width="7.625" style="1" customWidth="1"/>
    <col min="33" max="33" width="8.875" style="3" customWidth="1"/>
    <col min="34" max="16384" width="9.00390625" style="1" customWidth="1"/>
  </cols>
  <sheetData>
    <row r="1" spans="2:33" ht="18" customHeight="1">
      <c r="B1" s="39" t="s">
        <v>3</v>
      </c>
      <c r="C1" s="39"/>
      <c r="D1" s="39"/>
      <c r="E1" s="40"/>
      <c r="F1" s="40"/>
      <c r="G1" s="39"/>
      <c r="H1" s="40"/>
      <c r="I1" s="39"/>
      <c r="J1" s="40"/>
      <c r="K1" s="39"/>
      <c r="L1" s="40"/>
      <c r="M1" s="39"/>
      <c r="N1" s="40"/>
      <c r="O1" s="39"/>
      <c r="P1" s="40"/>
      <c r="Q1" s="39"/>
      <c r="R1" s="39"/>
      <c r="S1" s="39"/>
      <c r="T1" s="40"/>
      <c r="U1" s="39"/>
      <c r="V1" s="40"/>
      <c r="W1" s="39"/>
      <c r="X1" s="40"/>
      <c r="Y1" s="39"/>
      <c r="Z1" s="40"/>
      <c r="AA1" s="40"/>
      <c r="AB1" s="39"/>
      <c r="AC1" s="40"/>
      <c r="AD1" s="39"/>
      <c r="AE1" s="40"/>
      <c r="AF1" s="39"/>
      <c r="AG1" s="41"/>
    </row>
    <row r="2" spans="2:33" ht="18" customHeight="1">
      <c r="B2" s="426" t="s">
        <v>168</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row>
    <row r="3" spans="2:33" ht="18" customHeight="1" thickBot="1">
      <c r="B3" s="39"/>
      <c r="C3" s="39"/>
      <c r="D3" s="39"/>
      <c r="E3" s="40"/>
      <c r="F3" s="40"/>
      <c r="G3" s="39"/>
      <c r="H3" s="40"/>
      <c r="I3" s="39"/>
      <c r="J3" s="40"/>
      <c r="K3" s="39"/>
      <c r="L3" s="40"/>
      <c r="M3" s="39"/>
      <c r="N3" s="40"/>
      <c r="O3" s="39"/>
      <c r="P3" s="40"/>
      <c r="Q3" s="39"/>
      <c r="R3" s="39"/>
      <c r="S3" s="39"/>
      <c r="T3" s="40"/>
      <c r="U3" s="39"/>
      <c r="V3" s="40"/>
      <c r="W3" s="39"/>
      <c r="X3" s="40"/>
      <c r="Y3" s="39"/>
      <c r="Z3" s="40"/>
      <c r="AA3" s="40"/>
      <c r="AB3" s="39"/>
      <c r="AC3" s="40"/>
      <c r="AD3" s="39"/>
      <c r="AE3" s="40"/>
      <c r="AF3" s="39"/>
      <c r="AG3" s="41"/>
    </row>
    <row r="4" spans="2:33" ht="17.25" customHeight="1">
      <c r="B4" s="419" t="s">
        <v>4</v>
      </c>
      <c r="C4" s="420"/>
      <c r="D4" s="435"/>
      <c r="E4" s="443" t="s">
        <v>0</v>
      </c>
      <c r="F4" s="457" t="s">
        <v>25</v>
      </c>
      <c r="G4" s="458"/>
      <c r="H4" s="458"/>
      <c r="I4" s="458"/>
      <c r="J4" s="458"/>
      <c r="K4" s="458"/>
      <c r="L4" s="458"/>
      <c r="M4" s="458"/>
      <c r="N4" s="458"/>
      <c r="O4" s="458"/>
      <c r="P4" s="458"/>
      <c r="Q4" s="458"/>
      <c r="R4" s="458"/>
      <c r="S4" s="458"/>
      <c r="T4" s="458"/>
      <c r="U4" s="458"/>
      <c r="V4" s="458"/>
      <c r="W4" s="458"/>
      <c r="X4" s="458"/>
      <c r="Y4" s="458"/>
      <c r="Z4" s="431" t="s">
        <v>19</v>
      </c>
      <c r="AA4" s="459"/>
      <c r="AB4" s="459"/>
      <c r="AC4" s="459"/>
      <c r="AD4" s="459"/>
      <c r="AE4" s="459"/>
      <c r="AF4" s="460"/>
      <c r="AG4" s="433" t="s">
        <v>1</v>
      </c>
    </row>
    <row r="5" spans="2:33" ht="26.25" customHeight="1">
      <c r="B5" s="436"/>
      <c r="C5" s="437"/>
      <c r="D5" s="438"/>
      <c r="E5" s="444"/>
      <c r="F5" s="53"/>
      <c r="G5" s="54"/>
      <c r="H5" s="461" t="s">
        <v>32</v>
      </c>
      <c r="I5" s="449"/>
      <c r="J5" s="448" t="s">
        <v>43</v>
      </c>
      <c r="K5" s="449"/>
      <c r="L5" s="448" t="s">
        <v>44</v>
      </c>
      <c r="M5" s="449"/>
      <c r="N5" s="448" t="s">
        <v>45</v>
      </c>
      <c r="O5" s="449"/>
      <c r="P5" s="448" t="s">
        <v>33</v>
      </c>
      <c r="Q5" s="449"/>
      <c r="R5" s="448" t="s">
        <v>49</v>
      </c>
      <c r="S5" s="449"/>
      <c r="T5" s="448" t="s">
        <v>34</v>
      </c>
      <c r="U5" s="449"/>
      <c r="V5" s="448" t="s">
        <v>35</v>
      </c>
      <c r="W5" s="449"/>
      <c r="X5" s="448" t="s">
        <v>36</v>
      </c>
      <c r="Y5" s="449"/>
      <c r="Z5" s="55"/>
      <c r="AA5" s="450" t="s">
        <v>37</v>
      </c>
      <c r="AB5" s="451"/>
      <c r="AC5" s="452" t="s">
        <v>46</v>
      </c>
      <c r="AD5" s="453"/>
      <c r="AE5" s="450" t="s">
        <v>39</v>
      </c>
      <c r="AF5" s="451"/>
      <c r="AG5" s="434"/>
    </row>
    <row r="6" spans="2:33" ht="17.25" customHeight="1" thickBot="1">
      <c r="B6" s="439"/>
      <c r="C6" s="440"/>
      <c r="D6" s="441"/>
      <c r="E6" s="56" t="s">
        <v>5</v>
      </c>
      <c r="F6" s="57" t="s">
        <v>5</v>
      </c>
      <c r="G6" s="58" t="s">
        <v>6</v>
      </c>
      <c r="H6" s="59" t="s">
        <v>5</v>
      </c>
      <c r="I6" s="60" t="s">
        <v>6</v>
      </c>
      <c r="J6" s="57" t="s">
        <v>5</v>
      </c>
      <c r="K6" s="58" t="s">
        <v>6</v>
      </c>
      <c r="L6" s="57" t="s">
        <v>5</v>
      </c>
      <c r="M6" s="58" t="s">
        <v>6</v>
      </c>
      <c r="N6" s="59" t="s">
        <v>5</v>
      </c>
      <c r="O6" s="60" t="s">
        <v>6</v>
      </c>
      <c r="P6" s="57" t="s">
        <v>5</v>
      </c>
      <c r="Q6" s="58" t="s">
        <v>6</v>
      </c>
      <c r="R6" s="57" t="s">
        <v>5</v>
      </c>
      <c r="S6" s="58" t="s">
        <v>6</v>
      </c>
      <c r="T6" s="57" t="s">
        <v>5</v>
      </c>
      <c r="U6" s="58" t="s">
        <v>6</v>
      </c>
      <c r="V6" s="57" t="s">
        <v>5</v>
      </c>
      <c r="W6" s="58" t="s">
        <v>6</v>
      </c>
      <c r="X6" s="59" t="s">
        <v>5</v>
      </c>
      <c r="Y6" s="60" t="s">
        <v>6</v>
      </c>
      <c r="Z6" s="47" t="s">
        <v>5</v>
      </c>
      <c r="AA6" s="46" t="s">
        <v>5</v>
      </c>
      <c r="AB6" s="60" t="s">
        <v>6</v>
      </c>
      <c r="AC6" s="46" t="s">
        <v>5</v>
      </c>
      <c r="AD6" s="60" t="s">
        <v>6</v>
      </c>
      <c r="AE6" s="46" t="s">
        <v>5</v>
      </c>
      <c r="AF6" s="60" t="s">
        <v>6</v>
      </c>
      <c r="AG6" s="48" t="s">
        <v>5</v>
      </c>
    </row>
    <row r="7" spans="2:33" s="4" customFormat="1" ht="22.5" customHeight="1">
      <c r="B7" s="454" t="s">
        <v>7</v>
      </c>
      <c r="C7" s="455"/>
      <c r="D7" s="456"/>
      <c r="E7" s="254">
        <f>SUM(E8+E13+E15)</f>
        <v>27998</v>
      </c>
      <c r="F7" s="259">
        <f>SUM(F8+F13+F15)</f>
        <v>9942</v>
      </c>
      <c r="G7" s="255">
        <v>100</v>
      </c>
      <c r="H7" s="256">
        <f>SUM(H8+H13+H15)</f>
        <v>744</v>
      </c>
      <c r="I7" s="257">
        <f aca="true" t="shared" si="0" ref="I7:I17">IF($F7&lt;&gt;0,H7/$F7*100,0)</f>
        <v>7.483403741701871</v>
      </c>
      <c r="J7" s="259">
        <f>SUM(J8+J13+J15)</f>
        <v>3100</v>
      </c>
      <c r="K7" s="258">
        <f aca="true" t="shared" si="1" ref="K7:K17">IF($F7&lt;&gt;0,J7/$F7*100,0)</f>
        <v>31.180848923757797</v>
      </c>
      <c r="L7" s="259">
        <f>SUM(L8+L13+L15)</f>
        <v>2102</v>
      </c>
      <c r="M7" s="258">
        <f aca="true" t="shared" si="2" ref="M7:M17">IF($F7&lt;&gt;0,L7/$F7*100,0)</f>
        <v>21.142627237980285</v>
      </c>
      <c r="N7" s="256">
        <f>SUM(N8+N13+N15)</f>
        <v>1205</v>
      </c>
      <c r="O7" s="257">
        <f aca="true" t="shared" si="3" ref="O7:O17">IF($F7&lt;&gt;0,N7/$F7*100,0)</f>
        <v>12.120297726815531</v>
      </c>
      <c r="P7" s="259">
        <f>SUM(P8+P13+P15)</f>
        <v>907</v>
      </c>
      <c r="Q7" s="258">
        <f aca="true" t="shared" si="4" ref="Q7:Q17">IF($F7&lt;&gt;0,P7/$F7*100,0)</f>
        <v>9.122912894789781</v>
      </c>
      <c r="R7" s="259">
        <f>SUM(R8+R13+R15)</f>
        <v>562</v>
      </c>
      <c r="S7" s="258">
        <f aca="true" t="shared" si="5" ref="S7:S17">IF($F7&lt;&gt;0,R7/$F7*100,0)</f>
        <v>5.652786159726413</v>
      </c>
      <c r="T7" s="259">
        <f>SUM(T8+T13+T15)</f>
        <v>257</v>
      </c>
      <c r="U7" s="258">
        <f aca="true" t="shared" si="6" ref="U7:U17">IF($F7&lt;&gt;0,T7/$F7*100,0)</f>
        <v>2.5849929591631464</v>
      </c>
      <c r="V7" s="259">
        <f>SUM(V8+V13+V15)</f>
        <v>361</v>
      </c>
      <c r="W7" s="258">
        <f aca="true" t="shared" si="7" ref="W7:W17">IF($F7&lt;&gt;0,V7/$F7*100,0)</f>
        <v>3.6310601488634076</v>
      </c>
      <c r="X7" s="203">
        <f>SUM(X8+X13+X15)</f>
        <v>704</v>
      </c>
      <c r="Y7" s="257">
        <f aca="true" t="shared" si="8" ref="Y7:Y17">IF($F7&lt;&gt;0,X7/$F7*100,0)</f>
        <v>7.08107020720177</v>
      </c>
      <c r="Z7" s="271">
        <f>SUM(Z8+Z13+Z15)</f>
        <v>17199</v>
      </c>
      <c r="AA7" s="203">
        <f>SUM(AA8+AA13+AA15)</f>
        <v>9517</v>
      </c>
      <c r="AB7" s="257">
        <f aca="true" t="shared" si="9" ref="AB7:AB17">IF($Z7&lt;&gt;0,AA7/$Z7*100,0)</f>
        <v>55.334612477469626</v>
      </c>
      <c r="AC7" s="203">
        <f>SUM(AC8+AC13+AC15)</f>
        <v>5634</v>
      </c>
      <c r="AD7" s="257">
        <f aca="true" t="shared" si="10" ref="AD7:AD17">IF($Z7&lt;&gt;0,AC7/$Z7*100,0)</f>
        <v>32.757718472004186</v>
      </c>
      <c r="AE7" s="203">
        <f>SUM(AE8+AE13+AE15)</f>
        <v>2048</v>
      </c>
      <c r="AF7" s="257">
        <f aca="true" t="shared" si="11" ref="AF7:AF17">IF($Z7&lt;&gt;0,AE7/$Z7*100,0)</f>
        <v>11.907669050526193</v>
      </c>
      <c r="AG7" s="260">
        <f>SUM(AG8+AG13+AG15)</f>
        <v>857</v>
      </c>
    </row>
    <row r="8" spans="2:33" s="4" customFormat="1" ht="22.5" customHeight="1">
      <c r="B8" s="28"/>
      <c r="C8" s="29" t="s">
        <v>40</v>
      </c>
      <c r="D8" s="33"/>
      <c r="E8" s="239">
        <f>'別表4-2'!C9</f>
        <v>27719</v>
      </c>
      <c r="F8" s="206">
        <f>'別表4-2'!F9</f>
        <v>9766</v>
      </c>
      <c r="G8" s="207">
        <v>100</v>
      </c>
      <c r="H8" s="223">
        <f>'別表4-2'!R9</f>
        <v>729</v>
      </c>
      <c r="I8" s="240">
        <f t="shared" si="0"/>
        <v>7.464673356543108</v>
      </c>
      <c r="J8" s="223">
        <f>'別表4-2'!T9</f>
        <v>3055</v>
      </c>
      <c r="K8" s="241">
        <f t="shared" si="1"/>
        <v>31.28199877124718</v>
      </c>
      <c r="L8" s="206">
        <f>'別表4-2'!V9</f>
        <v>1995</v>
      </c>
      <c r="M8" s="241">
        <f t="shared" si="2"/>
        <v>20.428015564202333</v>
      </c>
      <c r="N8" s="223">
        <f>'別表4-2'!X9</f>
        <v>1204</v>
      </c>
      <c r="O8" s="240">
        <f t="shared" si="3"/>
        <v>12.328486586115094</v>
      </c>
      <c r="P8" s="206">
        <f>'別表4-2'!Z9</f>
        <v>903</v>
      </c>
      <c r="Q8" s="241">
        <f t="shared" si="4"/>
        <v>9.24636493958632</v>
      </c>
      <c r="R8" s="206">
        <f>'別表4-2'!AB9</f>
        <v>558</v>
      </c>
      <c r="S8" s="241">
        <f t="shared" si="5"/>
        <v>5.713700593897195</v>
      </c>
      <c r="T8" s="206">
        <f>'別表4-2'!AD9</f>
        <v>257</v>
      </c>
      <c r="U8" s="241">
        <f t="shared" si="6"/>
        <v>2.631578947368421</v>
      </c>
      <c r="V8" s="206">
        <f>'別表4-2'!AF9</f>
        <v>361</v>
      </c>
      <c r="W8" s="241">
        <f t="shared" si="7"/>
        <v>3.6964980544747084</v>
      </c>
      <c r="X8" s="223">
        <f>'別表4-2'!AH9</f>
        <v>704</v>
      </c>
      <c r="Y8" s="240">
        <f t="shared" si="8"/>
        <v>7.208683186565636</v>
      </c>
      <c r="Z8" s="206">
        <f>'別表4-2'!AJ9</f>
        <v>17097</v>
      </c>
      <c r="AA8" s="223">
        <f>'別表4-2'!AK9</f>
        <v>9418</v>
      </c>
      <c r="AB8" s="240">
        <f t="shared" si="9"/>
        <v>55.08568754752295</v>
      </c>
      <c r="AC8" s="223">
        <f>'別表4-2'!AM9</f>
        <v>5632</v>
      </c>
      <c r="AD8" s="240">
        <f t="shared" si="10"/>
        <v>32.94145171667544</v>
      </c>
      <c r="AE8" s="223">
        <f>'別表4-2'!AO9</f>
        <v>2047</v>
      </c>
      <c r="AF8" s="240">
        <f t="shared" si="11"/>
        <v>11.972860735801602</v>
      </c>
      <c r="AG8" s="242">
        <f>'別表4-2'!AQ9</f>
        <v>856</v>
      </c>
    </row>
    <row r="9" spans="2:33" s="4" customFormat="1" ht="22.5" customHeight="1">
      <c r="B9" s="28"/>
      <c r="C9" s="152"/>
      <c r="D9" s="149" t="s">
        <v>175</v>
      </c>
      <c r="E9" s="49">
        <v>10325</v>
      </c>
      <c r="F9" s="34">
        <v>2164</v>
      </c>
      <c r="G9" s="243">
        <v>100</v>
      </c>
      <c r="H9" s="35">
        <v>189</v>
      </c>
      <c r="I9" s="228">
        <f t="shared" si="0"/>
        <v>8.733826247689464</v>
      </c>
      <c r="J9" s="34">
        <v>165</v>
      </c>
      <c r="K9" s="212">
        <f t="shared" si="1"/>
        <v>7.624768946395563</v>
      </c>
      <c r="L9" s="34">
        <v>299</v>
      </c>
      <c r="M9" s="212">
        <f t="shared" si="2"/>
        <v>13.817005545286506</v>
      </c>
      <c r="N9" s="35">
        <v>458</v>
      </c>
      <c r="O9" s="228">
        <f t="shared" si="3"/>
        <v>21.164510166358593</v>
      </c>
      <c r="P9" s="34">
        <v>519</v>
      </c>
      <c r="Q9" s="212">
        <f t="shared" si="4"/>
        <v>23.983364140480592</v>
      </c>
      <c r="R9" s="34">
        <v>294</v>
      </c>
      <c r="S9" s="212">
        <f t="shared" si="5"/>
        <v>13.585951940850277</v>
      </c>
      <c r="T9" s="34">
        <v>45</v>
      </c>
      <c r="U9" s="212">
        <f t="shared" si="6"/>
        <v>2.0794824399260627</v>
      </c>
      <c r="V9" s="34">
        <v>125</v>
      </c>
      <c r="W9" s="212">
        <f t="shared" si="7"/>
        <v>5.77634011090573</v>
      </c>
      <c r="X9" s="35">
        <v>70</v>
      </c>
      <c r="Y9" s="228">
        <f t="shared" si="8"/>
        <v>3.234750462107209</v>
      </c>
      <c r="Z9" s="261">
        <f>AA9+AC9+AE9</f>
        <v>8022</v>
      </c>
      <c r="AA9" s="35">
        <v>4069</v>
      </c>
      <c r="AB9" s="228">
        <f t="shared" si="9"/>
        <v>50.72301171777611</v>
      </c>
      <c r="AC9" s="35">
        <v>3858</v>
      </c>
      <c r="AD9" s="262">
        <f t="shared" si="10"/>
        <v>48.09274495138369</v>
      </c>
      <c r="AE9" s="35">
        <v>95</v>
      </c>
      <c r="AF9" s="262">
        <f t="shared" si="11"/>
        <v>1.1842433308401896</v>
      </c>
      <c r="AG9" s="50">
        <v>139</v>
      </c>
    </row>
    <row r="10" spans="2:33" s="4" customFormat="1" ht="22.5" customHeight="1">
      <c r="B10" s="28"/>
      <c r="C10" s="152"/>
      <c r="D10" s="150" t="s">
        <v>178</v>
      </c>
      <c r="E10" s="51">
        <v>7280</v>
      </c>
      <c r="F10" s="30">
        <v>2119</v>
      </c>
      <c r="G10" s="244">
        <v>100</v>
      </c>
      <c r="H10" s="31">
        <v>100</v>
      </c>
      <c r="I10" s="216">
        <f t="shared" si="0"/>
        <v>4.719207173194903</v>
      </c>
      <c r="J10" s="30">
        <v>153</v>
      </c>
      <c r="K10" s="245">
        <f t="shared" si="1"/>
        <v>7.220386974988202</v>
      </c>
      <c r="L10" s="30">
        <v>271</v>
      </c>
      <c r="M10" s="245">
        <f t="shared" si="2"/>
        <v>12.789051439358188</v>
      </c>
      <c r="N10" s="31">
        <v>341</v>
      </c>
      <c r="O10" s="216">
        <f t="shared" si="3"/>
        <v>16.09249646059462</v>
      </c>
      <c r="P10" s="30">
        <v>189</v>
      </c>
      <c r="Q10" s="245">
        <f t="shared" si="4"/>
        <v>8.919301557338368</v>
      </c>
      <c r="R10" s="30">
        <v>175</v>
      </c>
      <c r="S10" s="245">
        <f t="shared" si="5"/>
        <v>8.258612553091082</v>
      </c>
      <c r="T10" s="30">
        <v>147</v>
      </c>
      <c r="U10" s="245">
        <f t="shared" si="6"/>
        <v>6.937234544596508</v>
      </c>
      <c r="V10" s="30">
        <v>193</v>
      </c>
      <c r="W10" s="245">
        <f t="shared" si="7"/>
        <v>9.108069844266163</v>
      </c>
      <c r="X10" s="31">
        <v>550</v>
      </c>
      <c r="Y10" s="216">
        <f t="shared" si="8"/>
        <v>25.955639452571965</v>
      </c>
      <c r="Z10" s="261">
        <f>AA10+AC10+AE10</f>
        <v>5034</v>
      </c>
      <c r="AA10" s="31">
        <v>2091</v>
      </c>
      <c r="AB10" s="228">
        <f t="shared" si="9"/>
        <v>41.537544696066746</v>
      </c>
      <c r="AC10" s="31">
        <v>1338</v>
      </c>
      <c r="AD10" s="216">
        <f t="shared" si="10"/>
        <v>26.579261025029798</v>
      </c>
      <c r="AE10" s="31">
        <v>1605</v>
      </c>
      <c r="AF10" s="263">
        <f t="shared" si="11"/>
        <v>31.883194278903453</v>
      </c>
      <c r="AG10" s="52">
        <v>127</v>
      </c>
    </row>
    <row r="11" spans="2:33" s="4" customFormat="1" ht="22.5" customHeight="1">
      <c r="B11" s="28"/>
      <c r="C11" s="152"/>
      <c r="D11" s="150" t="s">
        <v>176</v>
      </c>
      <c r="E11" s="51">
        <v>2200</v>
      </c>
      <c r="F11" s="30">
        <v>1190</v>
      </c>
      <c r="G11" s="244">
        <v>100</v>
      </c>
      <c r="H11" s="31">
        <v>10</v>
      </c>
      <c r="I11" s="216">
        <f t="shared" si="0"/>
        <v>0.8403361344537815</v>
      </c>
      <c r="J11" s="30">
        <v>685</v>
      </c>
      <c r="K11" s="245">
        <f t="shared" si="1"/>
        <v>57.56302521008403</v>
      </c>
      <c r="L11" s="30">
        <v>461</v>
      </c>
      <c r="M11" s="245">
        <f t="shared" si="2"/>
        <v>38.73949579831933</v>
      </c>
      <c r="N11" s="31">
        <v>30</v>
      </c>
      <c r="O11" s="216">
        <f t="shared" si="3"/>
        <v>2.5210084033613445</v>
      </c>
      <c r="P11" s="30">
        <v>0</v>
      </c>
      <c r="Q11" s="245">
        <f t="shared" si="4"/>
        <v>0</v>
      </c>
      <c r="R11" s="30">
        <v>3</v>
      </c>
      <c r="S11" s="245">
        <f t="shared" si="5"/>
        <v>0.25210084033613445</v>
      </c>
      <c r="T11" s="30">
        <v>0</v>
      </c>
      <c r="U11" s="245">
        <f t="shared" si="6"/>
        <v>0</v>
      </c>
      <c r="V11" s="30">
        <v>1</v>
      </c>
      <c r="W11" s="245">
        <f t="shared" si="7"/>
        <v>0.08403361344537816</v>
      </c>
      <c r="X11" s="31">
        <v>0</v>
      </c>
      <c r="Y11" s="216">
        <f t="shared" si="8"/>
        <v>0</v>
      </c>
      <c r="Z11" s="261">
        <f>AA11+AC11+AE11</f>
        <v>1005</v>
      </c>
      <c r="AA11" s="31">
        <v>1003</v>
      </c>
      <c r="AB11" s="263">
        <f t="shared" si="9"/>
        <v>99.80099502487563</v>
      </c>
      <c r="AC11" s="31">
        <v>2</v>
      </c>
      <c r="AD11" s="262">
        <f t="shared" si="10"/>
        <v>0.1990049751243781</v>
      </c>
      <c r="AE11" s="31">
        <v>0</v>
      </c>
      <c r="AF11" s="216">
        <f t="shared" si="11"/>
        <v>0</v>
      </c>
      <c r="AG11" s="52">
        <v>5</v>
      </c>
    </row>
    <row r="12" spans="2:33" s="4" customFormat="1" ht="22.5" customHeight="1">
      <c r="B12" s="28"/>
      <c r="C12" s="153"/>
      <c r="D12" s="151" t="s">
        <v>8</v>
      </c>
      <c r="E12" s="221">
        <f>SUM(E8-E9-E10-E11)</f>
        <v>7914</v>
      </c>
      <c r="F12" s="221">
        <f>SUM(F8-F9-F10-F11)</f>
        <v>4293</v>
      </c>
      <c r="G12" s="246">
        <v>100</v>
      </c>
      <c r="H12" s="218">
        <f>H8-H9-H10-H11</f>
        <v>430</v>
      </c>
      <c r="I12" s="220">
        <f t="shared" si="0"/>
        <v>10.016305613789891</v>
      </c>
      <c r="J12" s="221">
        <f>J8-J9-J10-J11</f>
        <v>2052</v>
      </c>
      <c r="K12" s="219">
        <f t="shared" si="1"/>
        <v>47.79874213836478</v>
      </c>
      <c r="L12" s="221">
        <f>L8-L9-L10-L11</f>
        <v>964</v>
      </c>
      <c r="M12" s="219">
        <f t="shared" si="2"/>
        <v>22.4551595620778</v>
      </c>
      <c r="N12" s="218">
        <f>N8-N9-N10-N11</f>
        <v>375</v>
      </c>
      <c r="O12" s="220">
        <f t="shared" si="3"/>
        <v>8.735150244584206</v>
      </c>
      <c r="P12" s="221">
        <f>P8-P9-P10-P11</f>
        <v>195</v>
      </c>
      <c r="Q12" s="219">
        <f t="shared" si="4"/>
        <v>4.5422781271837875</v>
      </c>
      <c r="R12" s="221">
        <f>R8-R9-R10-R11</f>
        <v>86</v>
      </c>
      <c r="S12" s="219">
        <f t="shared" si="5"/>
        <v>2.003261122757978</v>
      </c>
      <c r="T12" s="221">
        <f>T8-T9-T10-T11</f>
        <v>65</v>
      </c>
      <c r="U12" s="219">
        <f t="shared" si="6"/>
        <v>1.5140927090612626</v>
      </c>
      <c r="V12" s="221">
        <f>V8-V9-V10-V11</f>
        <v>42</v>
      </c>
      <c r="W12" s="219">
        <f t="shared" si="7"/>
        <v>0.9783368273934312</v>
      </c>
      <c r="X12" s="218">
        <f>X8-X9-X10-X11</f>
        <v>84</v>
      </c>
      <c r="Y12" s="220">
        <f t="shared" si="8"/>
        <v>1.9566736547868624</v>
      </c>
      <c r="Z12" s="221">
        <f>Z8-Z9-Z10-Z11</f>
        <v>3036</v>
      </c>
      <c r="AA12" s="218">
        <f>AA8-AA9-AA10-AA11</f>
        <v>2255</v>
      </c>
      <c r="AB12" s="220">
        <f t="shared" si="9"/>
        <v>74.27536231884058</v>
      </c>
      <c r="AC12" s="218">
        <f>AC8-AC9-AC10-AC11</f>
        <v>434</v>
      </c>
      <c r="AD12" s="220">
        <f t="shared" si="10"/>
        <v>14.295125164690381</v>
      </c>
      <c r="AE12" s="218">
        <f>AE8-AE9-AE10-AE11</f>
        <v>347</v>
      </c>
      <c r="AF12" s="226">
        <f t="shared" si="11"/>
        <v>11.429512516469039</v>
      </c>
      <c r="AG12" s="247">
        <f>AG8-AG9-AG10-AG11</f>
        <v>585</v>
      </c>
    </row>
    <row r="13" spans="2:33" s="4" customFormat="1" ht="22.5" customHeight="1">
      <c r="B13" s="28"/>
      <c r="C13" s="29" t="s">
        <v>41</v>
      </c>
      <c r="D13" s="33"/>
      <c r="E13" s="206">
        <f>'別表4-3'!C9</f>
        <v>252</v>
      </c>
      <c r="F13" s="223">
        <f>'別表4-3'!F9</f>
        <v>153</v>
      </c>
      <c r="G13" s="207">
        <v>100</v>
      </c>
      <c r="H13" s="223">
        <f>'別表4-3'!R9</f>
        <v>0</v>
      </c>
      <c r="I13" s="240">
        <f t="shared" si="0"/>
        <v>0</v>
      </c>
      <c r="J13" s="206">
        <f>'別表4-3'!T9</f>
        <v>43</v>
      </c>
      <c r="K13" s="241">
        <f t="shared" si="1"/>
        <v>28.104575163398692</v>
      </c>
      <c r="L13" s="206">
        <f>'別表4-3'!V9</f>
        <v>106</v>
      </c>
      <c r="M13" s="241">
        <f t="shared" si="2"/>
        <v>69.28104575163398</v>
      </c>
      <c r="N13" s="223">
        <f>'別表4-3'!X9</f>
        <v>0</v>
      </c>
      <c r="O13" s="240">
        <f t="shared" si="3"/>
        <v>0</v>
      </c>
      <c r="P13" s="206">
        <f>'別表4-3'!Z9</f>
        <v>2</v>
      </c>
      <c r="Q13" s="241">
        <f t="shared" si="4"/>
        <v>1.3071895424836601</v>
      </c>
      <c r="R13" s="206">
        <f>'別表4-3'!AB9</f>
        <v>2</v>
      </c>
      <c r="S13" s="241">
        <f t="shared" si="5"/>
        <v>1.3071895424836601</v>
      </c>
      <c r="T13" s="206">
        <f>'別表4-3'!AD9</f>
        <v>0</v>
      </c>
      <c r="U13" s="241">
        <f t="shared" si="6"/>
        <v>0</v>
      </c>
      <c r="V13" s="206">
        <f>'別表4-3'!AF9</f>
        <v>0</v>
      </c>
      <c r="W13" s="241">
        <f t="shared" si="7"/>
        <v>0</v>
      </c>
      <c r="X13" s="223">
        <f>'別表4-3'!AH9</f>
        <v>0</v>
      </c>
      <c r="Y13" s="240">
        <f t="shared" si="8"/>
        <v>0</v>
      </c>
      <c r="Z13" s="206">
        <f>'別表4-3'!AJ9</f>
        <v>98</v>
      </c>
      <c r="AA13" s="223">
        <f>'別表4-3'!AK9</f>
        <v>96</v>
      </c>
      <c r="AB13" s="240">
        <f t="shared" si="9"/>
        <v>97.95918367346938</v>
      </c>
      <c r="AC13" s="223">
        <f>'別表4-3'!AM9</f>
        <v>1</v>
      </c>
      <c r="AD13" s="240">
        <f t="shared" si="10"/>
        <v>1.0204081632653061</v>
      </c>
      <c r="AE13" s="223">
        <f>'別表4-3'!AO9</f>
        <v>1</v>
      </c>
      <c r="AF13" s="240">
        <f t="shared" si="11"/>
        <v>1.0204081632653061</v>
      </c>
      <c r="AG13" s="242">
        <f>'別表4-3'!AQ9</f>
        <v>1</v>
      </c>
    </row>
    <row r="14" spans="2:33" s="4" customFormat="1" ht="22.5" customHeight="1">
      <c r="B14" s="28"/>
      <c r="C14" s="32"/>
      <c r="D14" s="61" t="s">
        <v>177</v>
      </c>
      <c r="E14" s="49">
        <v>252</v>
      </c>
      <c r="F14" s="34">
        <v>153</v>
      </c>
      <c r="G14" s="243">
        <v>100</v>
      </c>
      <c r="H14" s="35">
        <v>0</v>
      </c>
      <c r="I14" s="228">
        <f t="shared" si="0"/>
        <v>0</v>
      </c>
      <c r="J14" s="34">
        <v>43</v>
      </c>
      <c r="K14" s="212">
        <f t="shared" si="1"/>
        <v>28.104575163398692</v>
      </c>
      <c r="L14" s="34">
        <v>106</v>
      </c>
      <c r="M14" s="264">
        <f t="shared" si="2"/>
        <v>69.28104575163398</v>
      </c>
      <c r="N14" s="63">
        <v>0</v>
      </c>
      <c r="O14" s="265">
        <f t="shared" si="3"/>
        <v>0</v>
      </c>
      <c r="P14" s="64">
        <v>2</v>
      </c>
      <c r="Q14" s="266">
        <f t="shared" si="4"/>
        <v>1.3071895424836601</v>
      </c>
      <c r="R14" s="64">
        <v>2</v>
      </c>
      <c r="S14" s="266">
        <f t="shared" si="5"/>
        <v>1.3071895424836601</v>
      </c>
      <c r="T14" s="64">
        <v>0</v>
      </c>
      <c r="U14" s="266">
        <f t="shared" si="6"/>
        <v>0</v>
      </c>
      <c r="V14" s="64">
        <v>0</v>
      </c>
      <c r="W14" s="266">
        <f t="shared" si="7"/>
        <v>0</v>
      </c>
      <c r="X14" s="63">
        <v>0</v>
      </c>
      <c r="Y14" s="265">
        <f t="shared" si="8"/>
        <v>0</v>
      </c>
      <c r="Z14" s="267">
        <f>AA14+AC14+AE14</f>
        <v>98</v>
      </c>
      <c r="AA14" s="63">
        <v>96</v>
      </c>
      <c r="AB14" s="265">
        <f t="shared" si="9"/>
        <v>97.95918367346938</v>
      </c>
      <c r="AC14" s="63">
        <v>1</v>
      </c>
      <c r="AD14" s="228">
        <f t="shared" si="10"/>
        <v>1.0204081632653061</v>
      </c>
      <c r="AE14" s="35">
        <v>1</v>
      </c>
      <c r="AF14" s="262">
        <f t="shared" si="11"/>
        <v>1.0204081632653061</v>
      </c>
      <c r="AG14" s="50">
        <v>1</v>
      </c>
    </row>
    <row r="15" spans="2:33" s="4" customFormat="1" ht="22.5" customHeight="1">
      <c r="B15" s="28"/>
      <c r="C15" s="29" t="s">
        <v>42</v>
      </c>
      <c r="D15" s="33"/>
      <c r="E15" s="206">
        <f>'別表4-4'!C9</f>
        <v>27</v>
      </c>
      <c r="F15" s="223">
        <f>'別表4-4'!F9</f>
        <v>23</v>
      </c>
      <c r="G15" s="207">
        <v>100</v>
      </c>
      <c r="H15" s="223">
        <f>'別表4-4'!R9</f>
        <v>15</v>
      </c>
      <c r="I15" s="240">
        <f t="shared" si="0"/>
        <v>65.21739130434783</v>
      </c>
      <c r="J15" s="223">
        <f>'別表4-4'!T9</f>
        <v>2</v>
      </c>
      <c r="K15" s="240">
        <f t="shared" si="1"/>
        <v>8.695652173913043</v>
      </c>
      <c r="L15" s="223">
        <f>'別表4-4'!V9</f>
        <v>1</v>
      </c>
      <c r="M15" s="241">
        <f t="shared" si="2"/>
        <v>4.3478260869565215</v>
      </c>
      <c r="N15" s="223">
        <f>'別表4-4'!X9</f>
        <v>1</v>
      </c>
      <c r="O15" s="241">
        <f t="shared" si="3"/>
        <v>4.3478260869565215</v>
      </c>
      <c r="P15" s="223">
        <f>'別表4-4'!Z9</f>
        <v>2</v>
      </c>
      <c r="Q15" s="241">
        <f t="shared" si="4"/>
        <v>8.695652173913043</v>
      </c>
      <c r="R15" s="223">
        <f>'別表4-4'!AB9</f>
        <v>2</v>
      </c>
      <c r="S15" s="241">
        <f t="shared" si="5"/>
        <v>8.695652173913043</v>
      </c>
      <c r="T15" s="223">
        <f>'別表4-4'!AD9</f>
        <v>0</v>
      </c>
      <c r="U15" s="241">
        <f t="shared" si="6"/>
        <v>0</v>
      </c>
      <c r="V15" s="223">
        <f>'別表4-4'!AF9</f>
        <v>0</v>
      </c>
      <c r="W15" s="241">
        <f t="shared" si="7"/>
        <v>0</v>
      </c>
      <c r="X15" s="223">
        <f>'別表4-4'!AH9</f>
        <v>0</v>
      </c>
      <c r="Y15" s="240">
        <f t="shared" si="8"/>
        <v>0</v>
      </c>
      <c r="Z15" s="223">
        <f>'別表4-4'!AJ9</f>
        <v>4</v>
      </c>
      <c r="AA15" s="223">
        <f>'別表4-4'!AK9</f>
        <v>3</v>
      </c>
      <c r="AB15" s="241">
        <f t="shared" si="9"/>
        <v>75</v>
      </c>
      <c r="AC15" s="223">
        <f>'別表4-4'!AM9</f>
        <v>1</v>
      </c>
      <c r="AD15" s="240">
        <f t="shared" si="10"/>
        <v>25</v>
      </c>
      <c r="AE15" s="223">
        <f>'別表4-4'!AO9</f>
        <v>0</v>
      </c>
      <c r="AF15" s="240">
        <f t="shared" si="11"/>
        <v>0</v>
      </c>
      <c r="AG15" s="242">
        <f>'別表4-4'!AQ9</f>
        <v>0</v>
      </c>
    </row>
    <row r="16" spans="2:33" s="4" customFormat="1" ht="22.5" customHeight="1">
      <c r="B16" s="28"/>
      <c r="C16" s="29"/>
      <c r="D16" s="62" t="s">
        <v>175</v>
      </c>
      <c r="E16" s="34">
        <v>13</v>
      </c>
      <c r="F16" s="35">
        <v>9</v>
      </c>
      <c r="G16" s="243">
        <v>100</v>
      </c>
      <c r="H16" s="35">
        <v>1</v>
      </c>
      <c r="I16" s="216">
        <f t="shared" si="0"/>
        <v>11.11111111111111</v>
      </c>
      <c r="J16" s="35">
        <v>2</v>
      </c>
      <c r="K16" s="228">
        <f t="shared" si="1"/>
        <v>22.22222222222222</v>
      </c>
      <c r="L16" s="34">
        <v>1</v>
      </c>
      <c r="M16" s="212">
        <f t="shared" si="2"/>
        <v>11.11111111111111</v>
      </c>
      <c r="N16" s="35">
        <v>1</v>
      </c>
      <c r="O16" s="212">
        <f t="shared" si="3"/>
        <v>11.11111111111111</v>
      </c>
      <c r="P16" s="34">
        <v>2</v>
      </c>
      <c r="Q16" s="212">
        <f t="shared" si="4"/>
        <v>22.22222222222222</v>
      </c>
      <c r="R16" s="34">
        <v>2</v>
      </c>
      <c r="S16" s="212">
        <f t="shared" si="5"/>
        <v>22.22222222222222</v>
      </c>
      <c r="T16" s="34">
        <v>0</v>
      </c>
      <c r="U16" s="212">
        <f t="shared" si="6"/>
        <v>0</v>
      </c>
      <c r="V16" s="34">
        <v>0</v>
      </c>
      <c r="W16" s="212">
        <f t="shared" si="7"/>
        <v>0</v>
      </c>
      <c r="X16" s="35">
        <v>0</v>
      </c>
      <c r="Y16" s="228">
        <f t="shared" si="8"/>
        <v>0</v>
      </c>
      <c r="Z16" s="261">
        <f>AA16+AC16+AE16</f>
        <v>4</v>
      </c>
      <c r="AA16" s="35">
        <v>3</v>
      </c>
      <c r="AB16" s="228">
        <f t="shared" si="9"/>
        <v>75</v>
      </c>
      <c r="AC16" s="35">
        <v>1</v>
      </c>
      <c r="AD16" s="228">
        <f t="shared" si="10"/>
        <v>25</v>
      </c>
      <c r="AE16" s="35">
        <v>0</v>
      </c>
      <c r="AF16" s="228">
        <f t="shared" si="11"/>
        <v>0</v>
      </c>
      <c r="AG16" s="50">
        <v>0</v>
      </c>
    </row>
    <row r="17" spans="2:33" ht="22.5" customHeight="1" thickBot="1">
      <c r="B17" s="36"/>
      <c r="C17" s="37"/>
      <c r="D17" s="38" t="s">
        <v>8</v>
      </c>
      <c r="E17" s="229">
        <f>SUM(E15-E16)</f>
        <v>14</v>
      </c>
      <c r="F17" s="229">
        <f>SUM(F15-F16)</f>
        <v>14</v>
      </c>
      <c r="G17" s="249">
        <v>100</v>
      </c>
      <c r="H17" s="248">
        <f>SUM(H15-H16)</f>
        <v>14</v>
      </c>
      <c r="I17" s="268">
        <f t="shared" si="0"/>
        <v>100</v>
      </c>
      <c r="J17" s="248">
        <f>SUM(J15-J16)</f>
        <v>0</v>
      </c>
      <c r="K17" s="268">
        <f t="shared" si="1"/>
        <v>0</v>
      </c>
      <c r="L17" s="229">
        <f>SUM(L15-L16)</f>
        <v>0</v>
      </c>
      <c r="M17" s="231">
        <f t="shared" si="2"/>
        <v>0</v>
      </c>
      <c r="N17" s="229">
        <f>SUM(N15-N16)</f>
        <v>0</v>
      </c>
      <c r="O17" s="231">
        <f t="shared" si="3"/>
        <v>0</v>
      </c>
      <c r="P17" s="229">
        <f>SUM(P15-P16)</f>
        <v>0</v>
      </c>
      <c r="Q17" s="250">
        <f t="shared" si="4"/>
        <v>0</v>
      </c>
      <c r="R17" s="229">
        <f>SUM(R15-R16)</f>
        <v>0</v>
      </c>
      <c r="S17" s="231">
        <f t="shared" si="5"/>
        <v>0</v>
      </c>
      <c r="T17" s="229">
        <f>SUM(T15-T16)</f>
        <v>0</v>
      </c>
      <c r="U17" s="250">
        <f t="shared" si="6"/>
        <v>0</v>
      </c>
      <c r="V17" s="229">
        <f>SUM(V15-V16)</f>
        <v>0</v>
      </c>
      <c r="W17" s="250">
        <f t="shared" si="7"/>
        <v>0</v>
      </c>
      <c r="X17" s="229">
        <f>SUM(X15-X16)</f>
        <v>0</v>
      </c>
      <c r="Y17" s="231">
        <f t="shared" si="8"/>
        <v>0</v>
      </c>
      <c r="Z17" s="229">
        <f>AA17+AC17+AE17</f>
        <v>0</v>
      </c>
      <c r="AA17" s="248">
        <f>SUM(AA15-AA16)</f>
        <v>0</v>
      </c>
      <c r="AB17" s="269">
        <f t="shared" si="9"/>
        <v>0</v>
      </c>
      <c r="AC17" s="270">
        <f>SUM(AC15-AC16)</f>
        <v>0</v>
      </c>
      <c r="AD17" s="269">
        <f t="shared" si="10"/>
        <v>0</v>
      </c>
      <c r="AE17" s="270">
        <f>SUM(AE15-AE16)</f>
        <v>0</v>
      </c>
      <c r="AF17" s="269">
        <f t="shared" si="11"/>
        <v>0</v>
      </c>
      <c r="AG17" s="251">
        <f>SUM(AG15-AG16)</f>
        <v>0</v>
      </c>
    </row>
    <row r="18" spans="2:33" s="2" customFormat="1" ht="22.5" customHeight="1">
      <c r="B18" s="413" t="s">
        <v>189</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row>
    <row r="19" spans="2:33" s="2" customFormat="1" ht="22.5" customHeight="1">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row>
    <row r="20" spans="2:33" s="2" customFormat="1" ht="12.75">
      <c r="B20" s="39"/>
      <c r="C20" s="39"/>
      <c r="D20" s="39"/>
      <c r="E20" s="40"/>
      <c r="F20" s="40"/>
      <c r="G20" s="39"/>
      <c r="H20" s="40"/>
      <c r="I20" s="40"/>
      <c r="J20" s="399"/>
      <c r="K20" s="39"/>
      <c r="L20" s="40"/>
      <c r="M20" s="40"/>
      <c r="N20" s="40"/>
      <c r="O20" s="39"/>
      <c r="P20" s="40"/>
      <c r="Q20" s="39"/>
      <c r="R20" s="39"/>
      <c r="S20" s="39"/>
      <c r="T20" s="40"/>
      <c r="U20" s="39"/>
      <c r="V20" s="40"/>
      <c r="W20" s="39"/>
      <c r="X20" s="40"/>
      <c r="Y20" s="39"/>
      <c r="Z20" s="40"/>
      <c r="AA20" s="40"/>
      <c r="AB20" s="39"/>
      <c r="AC20" s="40"/>
      <c r="AD20" s="39"/>
      <c r="AE20" s="40"/>
      <c r="AF20" s="39"/>
      <c r="AG20" s="40"/>
    </row>
    <row r="21" spans="2:33" s="2" customFormat="1" ht="12.75">
      <c r="B21" s="39"/>
      <c r="C21" s="39"/>
      <c r="D21" s="39"/>
      <c r="E21" s="40"/>
      <c r="F21" s="40"/>
      <c r="G21" s="39"/>
      <c r="H21" s="40"/>
      <c r="I21" s="39"/>
      <c r="J21" s="399"/>
      <c r="K21" s="39"/>
      <c r="L21" s="40"/>
      <c r="M21" s="39"/>
      <c r="N21" s="40"/>
      <c r="O21" s="39"/>
      <c r="P21" s="40"/>
      <c r="Q21" s="39"/>
      <c r="R21" s="39"/>
      <c r="S21" s="39"/>
      <c r="T21" s="40"/>
      <c r="U21" s="39"/>
      <c r="V21" s="40"/>
      <c r="W21" s="39"/>
      <c r="X21" s="40"/>
      <c r="Y21" s="39"/>
      <c r="Z21" s="40"/>
      <c r="AA21" s="40"/>
      <c r="AB21" s="39"/>
      <c r="AC21" s="40"/>
      <c r="AD21" s="39"/>
      <c r="AE21" s="40"/>
      <c r="AF21" s="39"/>
      <c r="AG21" s="40"/>
    </row>
    <row r="22" spans="2:33" s="2" customFormat="1" ht="12.75">
      <c r="B22" s="39"/>
      <c r="C22" s="39"/>
      <c r="D22" s="39"/>
      <c r="E22" s="40"/>
      <c r="F22" s="40"/>
      <c r="G22" s="39"/>
      <c r="H22" s="40"/>
      <c r="I22" s="39"/>
      <c r="J22" s="40"/>
      <c r="K22" s="39"/>
      <c r="L22" s="400"/>
      <c r="M22" s="39"/>
      <c r="N22" s="40"/>
      <c r="O22" s="39"/>
      <c r="P22" s="40"/>
      <c r="Q22" s="39"/>
      <c r="R22" s="39"/>
      <c r="S22" s="39"/>
      <c r="T22" s="40"/>
      <c r="U22" s="39"/>
      <c r="V22" s="40"/>
      <c r="W22" s="39"/>
      <c r="X22" s="40"/>
      <c r="Y22" s="39"/>
      <c r="Z22" s="40"/>
      <c r="AA22" s="40"/>
      <c r="AB22" s="39"/>
      <c r="AC22" s="40"/>
      <c r="AD22" s="39"/>
      <c r="AE22" s="40"/>
      <c r="AF22" s="39"/>
      <c r="AG22" s="40"/>
    </row>
    <row r="23" spans="2:33" s="2" customFormat="1" ht="12.75">
      <c r="B23" s="39"/>
      <c r="C23" s="39"/>
      <c r="D23" s="39"/>
      <c r="E23" s="40"/>
      <c r="F23" s="40"/>
      <c r="G23" s="39"/>
      <c r="H23" s="40"/>
      <c r="I23" s="39"/>
      <c r="J23" s="40"/>
      <c r="K23" s="39"/>
      <c r="L23" s="40"/>
      <c r="M23" s="39"/>
      <c r="N23" s="40"/>
      <c r="O23" s="39"/>
      <c r="P23" s="40"/>
      <c r="Q23" s="39"/>
      <c r="R23" s="39"/>
      <c r="S23" s="39"/>
      <c r="T23" s="40"/>
      <c r="U23" s="39"/>
      <c r="V23" s="40"/>
      <c r="W23" s="39"/>
      <c r="X23" s="40"/>
      <c r="Y23" s="39"/>
      <c r="Z23" s="40"/>
      <c r="AA23" s="40"/>
      <c r="AB23" s="39"/>
      <c r="AC23" s="40"/>
      <c r="AD23" s="39"/>
      <c r="AE23" s="40"/>
      <c r="AF23" s="39"/>
      <c r="AG23" s="40"/>
    </row>
    <row r="24" spans="2:33" s="2" customFormat="1" ht="12.75">
      <c r="B24" s="39"/>
      <c r="C24" s="39"/>
      <c r="D24" s="39"/>
      <c r="E24" s="40"/>
      <c r="F24" s="40"/>
      <c r="G24" s="39"/>
      <c r="H24" s="40"/>
      <c r="I24" s="39"/>
      <c r="J24" s="40"/>
      <c r="K24" s="39"/>
      <c r="L24" s="40"/>
      <c r="M24" s="39"/>
      <c r="N24" s="40"/>
      <c r="O24" s="39"/>
      <c r="P24" s="40"/>
      <c r="Q24" s="39"/>
      <c r="R24" s="39"/>
      <c r="S24" s="39"/>
      <c r="T24" s="40"/>
      <c r="U24" s="39"/>
      <c r="V24" s="40"/>
      <c r="W24" s="39"/>
      <c r="X24" s="40"/>
      <c r="Y24" s="39"/>
      <c r="Z24" s="40"/>
      <c r="AA24" s="40"/>
      <c r="AB24" s="39"/>
      <c r="AC24" s="40"/>
      <c r="AD24" s="39"/>
      <c r="AE24" s="40"/>
      <c r="AF24" s="39"/>
      <c r="AG24" s="40"/>
    </row>
    <row r="25" spans="2:33" s="2" customFormat="1" ht="12.75">
      <c r="B25" s="39"/>
      <c r="C25" s="39"/>
      <c r="D25" s="39"/>
      <c r="E25" s="40"/>
      <c r="F25" s="40"/>
      <c r="G25" s="39"/>
      <c r="H25" s="40"/>
      <c r="I25" s="39"/>
      <c r="J25" s="40"/>
      <c r="K25" s="39"/>
      <c r="L25" s="40"/>
      <c r="M25" s="39"/>
      <c r="N25" s="40"/>
      <c r="O25" s="39"/>
      <c r="P25" s="40"/>
      <c r="Q25" s="39"/>
      <c r="R25" s="39"/>
      <c r="S25" s="39"/>
      <c r="T25" s="40"/>
      <c r="U25" s="39"/>
      <c r="V25" s="40"/>
      <c r="W25" s="39"/>
      <c r="X25" s="40"/>
      <c r="Y25" s="39"/>
      <c r="Z25" s="40"/>
      <c r="AA25" s="40"/>
      <c r="AB25" s="39"/>
      <c r="AC25" s="40"/>
      <c r="AD25" s="39"/>
      <c r="AE25" s="40"/>
      <c r="AF25" s="39"/>
      <c r="AG25" s="40"/>
    </row>
    <row r="26" spans="2:33" s="2" customFormat="1" ht="12.75">
      <c r="B26" s="39"/>
      <c r="C26" s="39"/>
      <c r="D26" s="39"/>
      <c r="E26" s="40"/>
      <c r="F26" s="40"/>
      <c r="G26" s="40"/>
      <c r="I26" s="39"/>
      <c r="J26" s="40"/>
      <c r="K26" s="39"/>
      <c r="L26" s="40"/>
      <c r="M26" s="39"/>
      <c r="N26" s="40"/>
      <c r="O26" s="39"/>
      <c r="P26" s="40"/>
      <c r="Q26" s="39"/>
      <c r="R26" s="39"/>
      <c r="S26" s="39"/>
      <c r="T26" s="40"/>
      <c r="U26" s="39"/>
      <c r="V26" s="40"/>
      <c r="W26" s="39"/>
      <c r="X26" s="40"/>
      <c r="Y26" s="39"/>
      <c r="Z26" s="40"/>
      <c r="AA26" s="40"/>
      <c r="AB26" s="39"/>
      <c r="AC26" s="40"/>
      <c r="AD26" s="39"/>
      <c r="AE26" s="40"/>
      <c r="AF26" s="39"/>
      <c r="AG26" s="40"/>
    </row>
    <row r="27" spans="2:33" s="2" customFormat="1" ht="12.75">
      <c r="B27" s="39"/>
      <c r="C27" s="39"/>
      <c r="D27" s="39"/>
      <c r="E27" s="40"/>
      <c r="F27" s="40"/>
      <c r="G27" s="39"/>
      <c r="H27" s="40"/>
      <c r="I27" s="39"/>
      <c r="J27" s="40"/>
      <c r="K27" s="39"/>
      <c r="L27" s="40"/>
      <c r="M27" s="39"/>
      <c r="N27" s="40"/>
      <c r="O27" s="39"/>
      <c r="P27" s="40"/>
      <c r="Q27" s="39"/>
      <c r="R27" s="39"/>
      <c r="S27" s="39"/>
      <c r="T27" s="40"/>
      <c r="U27" s="39"/>
      <c r="V27" s="40"/>
      <c r="W27" s="39"/>
      <c r="X27" s="40"/>
      <c r="Y27" s="39"/>
      <c r="Z27" s="40"/>
      <c r="AA27" s="40"/>
      <c r="AB27" s="39"/>
      <c r="AC27" s="40"/>
      <c r="AD27" s="39"/>
      <c r="AE27" s="40"/>
      <c r="AF27" s="39"/>
      <c r="AG27" s="40"/>
    </row>
    <row r="28" spans="2:33" s="2" customFormat="1" ht="12.75">
      <c r="B28" s="39"/>
      <c r="C28" s="39"/>
      <c r="D28" s="39"/>
      <c r="E28" s="40"/>
      <c r="F28" s="40"/>
      <c r="G28" s="39"/>
      <c r="H28" s="40"/>
      <c r="I28" s="39"/>
      <c r="J28" s="40"/>
      <c r="K28" s="39"/>
      <c r="L28" s="40"/>
      <c r="M28" s="39"/>
      <c r="N28" s="40"/>
      <c r="O28" s="39"/>
      <c r="P28" s="40"/>
      <c r="Q28" s="39"/>
      <c r="R28" s="39"/>
      <c r="S28" s="39"/>
      <c r="T28" s="40"/>
      <c r="U28" s="39"/>
      <c r="V28" s="40"/>
      <c r="W28" s="39"/>
      <c r="X28" s="40"/>
      <c r="Y28" s="39"/>
      <c r="Z28" s="40"/>
      <c r="AA28" s="40"/>
      <c r="AB28" s="39"/>
      <c r="AC28" s="40"/>
      <c r="AD28" s="39"/>
      <c r="AE28" s="40"/>
      <c r="AF28" s="39"/>
      <c r="AG28" s="40"/>
    </row>
  </sheetData>
  <sheetProtection scenarios="1" formatCells="0" autoFilter="0"/>
  <mergeCells count="22">
    <mergeCell ref="R5:S5"/>
    <mergeCell ref="H5:I5"/>
    <mergeCell ref="N5:O5"/>
    <mergeCell ref="B7:D7"/>
    <mergeCell ref="B2:AG2"/>
    <mergeCell ref="B4:D6"/>
    <mergeCell ref="E4:E5"/>
    <mergeCell ref="F4:Y4"/>
    <mergeCell ref="Z4:AF4"/>
    <mergeCell ref="AA5:AB5"/>
    <mergeCell ref="X5:Y5"/>
    <mergeCell ref="J5:K5"/>
    <mergeCell ref="B18:Q18"/>
    <mergeCell ref="R18:AG18"/>
    <mergeCell ref="B19:AG19"/>
    <mergeCell ref="AG4:AG5"/>
    <mergeCell ref="P5:Q5"/>
    <mergeCell ref="T5:U5"/>
    <mergeCell ref="V5:W5"/>
    <mergeCell ref="AE5:AF5"/>
    <mergeCell ref="AC5:AD5"/>
    <mergeCell ref="L5:M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B1:AQ11"/>
  <sheetViews>
    <sheetView view="pageBreakPreview" zoomScale="62" zoomScaleNormal="75" zoomScaleSheetLayoutView="62" zoomScalePageLayoutView="0" workbookViewId="0" topLeftCell="A1">
      <pane xSplit="2" ySplit="5" topLeftCell="P6" activePane="bottomRight" state="frozen"/>
      <selection pane="topLeft" activeCell="A1" sqref="A1"/>
      <selection pane="topRight" activeCell="C1" sqref="C1"/>
      <selection pane="bottomLeft" activeCell="A6" sqref="A6"/>
      <selection pane="bottomRight" activeCell="B7" sqref="B7:B8"/>
    </sheetView>
  </sheetViews>
  <sheetFormatPr defaultColWidth="9.00390625" defaultRowHeight="13.5"/>
  <cols>
    <col min="1" max="1" width="1.4921875" style="1" customWidth="1"/>
    <col min="2" max="2" width="17.125" style="1" customWidth="1"/>
    <col min="3" max="3" width="10.125" style="1" customWidth="1"/>
    <col min="4" max="4" width="11.00390625" style="1" customWidth="1"/>
    <col min="5" max="5" width="10.875" style="1" customWidth="1"/>
    <col min="6" max="6" width="8.375" style="1" customWidth="1"/>
    <col min="7" max="7" width="7.125" style="1" customWidth="1"/>
    <col min="8" max="8" width="7.875" style="1" customWidth="1"/>
    <col min="9" max="9" width="7.125" style="1" customWidth="1"/>
    <col min="10" max="10" width="7.875" style="1" customWidth="1"/>
    <col min="11" max="11" width="7.125" style="1" customWidth="1"/>
    <col min="12" max="12" width="7.875" style="1" customWidth="1"/>
    <col min="13" max="13" width="7.125" style="1" customWidth="1"/>
    <col min="14" max="14" width="7.50390625" style="1" customWidth="1"/>
    <col min="15" max="15" width="7.125" style="1" customWidth="1"/>
    <col min="16" max="16" width="7.375" style="4" customWidth="1"/>
    <col min="17" max="17" width="7.375" style="1" customWidth="1"/>
    <col min="18" max="18" width="8.00390625" style="1" customWidth="1"/>
    <col min="19" max="19" width="6.125" style="1" customWidth="1"/>
    <col min="20" max="20" width="7.50390625" style="1" customWidth="1"/>
    <col min="21" max="21" width="6.875" style="1" customWidth="1"/>
    <col min="22" max="22" width="7.375" style="1" customWidth="1"/>
    <col min="23" max="23" width="6.875" style="1" customWidth="1"/>
    <col min="24" max="24" width="7.50390625" style="1" customWidth="1"/>
    <col min="25" max="25" width="6.125" style="1" customWidth="1"/>
    <col min="26" max="30" width="7.50390625" style="1" customWidth="1"/>
    <col min="31" max="31" width="7.125" style="1" customWidth="1"/>
    <col min="32" max="33" width="6.875" style="1" customWidth="1"/>
    <col min="34" max="35" width="6.125" style="1" customWidth="1"/>
    <col min="36" max="36" width="9.125" style="1" customWidth="1"/>
    <col min="37" max="37" width="7.00390625" style="1" customWidth="1"/>
    <col min="38" max="38" width="8.125" style="1" bestFit="1" customWidth="1"/>
    <col min="39" max="39" width="6.00390625" style="1" customWidth="1"/>
    <col min="40" max="40" width="8.125" style="1" bestFit="1" customWidth="1"/>
    <col min="41" max="41" width="6.00390625" style="1" customWidth="1"/>
    <col min="42" max="42" width="8.125" style="1" bestFit="1" customWidth="1"/>
    <col min="43" max="43" width="9.50390625" style="1" customWidth="1"/>
    <col min="44" max="44" width="1.625" style="1" customWidth="1"/>
    <col min="45" max="16384" width="9.00390625" style="1" customWidth="1"/>
  </cols>
  <sheetData>
    <row r="1" spans="2:43" s="8" customFormat="1" ht="18" customHeight="1">
      <c r="B1" s="65" t="s">
        <v>21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6"/>
    </row>
    <row r="2" spans="2:43" s="8" customFormat="1" ht="18" customHeight="1">
      <c r="B2" s="462" t="s">
        <v>162</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row>
    <row r="3" spans="2:43" s="8" customFormat="1" ht="18" customHeight="1" thickBot="1">
      <c r="B3" s="468" t="s">
        <v>31</v>
      </c>
      <c r="C3" s="469"/>
      <c r="D3" s="469"/>
      <c r="E3" s="469"/>
      <c r="F3" s="469"/>
      <c r="G3" s="469"/>
      <c r="H3" s="469"/>
      <c r="I3" s="469"/>
      <c r="J3" s="469"/>
      <c r="K3" s="469"/>
      <c r="L3" s="469"/>
      <c r="M3" s="469"/>
      <c r="N3" s="469"/>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6"/>
    </row>
    <row r="4" spans="2:43" s="4" customFormat="1" ht="18" customHeight="1">
      <c r="B4" s="463" t="s">
        <v>159</v>
      </c>
      <c r="C4" s="470" t="s">
        <v>101</v>
      </c>
      <c r="D4" s="471"/>
      <c r="E4" s="472"/>
      <c r="F4" s="445" t="s">
        <v>95</v>
      </c>
      <c r="G4" s="446"/>
      <c r="H4" s="446"/>
      <c r="I4" s="446"/>
      <c r="J4" s="446"/>
      <c r="K4" s="446"/>
      <c r="L4" s="446"/>
      <c r="M4" s="446"/>
      <c r="N4" s="446"/>
      <c r="O4" s="447"/>
      <c r="P4" s="457" t="s">
        <v>96</v>
      </c>
      <c r="Q4" s="458"/>
      <c r="R4" s="458"/>
      <c r="S4" s="458"/>
      <c r="T4" s="458"/>
      <c r="U4" s="458"/>
      <c r="V4" s="458"/>
      <c r="W4" s="458"/>
      <c r="X4" s="458"/>
      <c r="Y4" s="458"/>
      <c r="Z4" s="458"/>
      <c r="AA4" s="458"/>
      <c r="AB4" s="458"/>
      <c r="AC4" s="458"/>
      <c r="AD4" s="458"/>
      <c r="AE4" s="458"/>
      <c r="AF4" s="458"/>
      <c r="AG4" s="458"/>
      <c r="AH4" s="458"/>
      <c r="AI4" s="458"/>
      <c r="AJ4" s="445" t="s">
        <v>97</v>
      </c>
      <c r="AK4" s="420"/>
      <c r="AL4" s="420"/>
      <c r="AM4" s="420"/>
      <c r="AN4" s="420"/>
      <c r="AO4" s="420"/>
      <c r="AP4" s="435"/>
      <c r="AQ4" s="466" t="s">
        <v>1</v>
      </c>
    </row>
    <row r="5" spans="2:43" s="4" customFormat="1" ht="24" customHeight="1">
      <c r="B5" s="464"/>
      <c r="C5" s="388"/>
      <c r="D5" s="389" t="s">
        <v>100</v>
      </c>
      <c r="E5" s="389" t="s">
        <v>174</v>
      </c>
      <c r="F5" s="67"/>
      <c r="G5" s="43"/>
      <c r="H5" s="427" t="s">
        <v>20</v>
      </c>
      <c r="I5" s="428"/>
      <c r="J5" s="427" t="s">
        <v>10</v>
      </c>
      <c r="K5" s="428"/>
      <c r="L5" s="427" t="s">
        <v>11</v>
      </c>
      <c r="M5" s="428"/>
      <c r="N5" s="427" t="s">
        <v>12</v>
      </c>
      <c r="O5" s="428"/>
      <c r="P5" s="68"/>
      <c r="Q5" s="54"/>
      <c r="R5" s="461" t="s">
        <v>32</v>
      </c>
      <c r="S5" s="449"/>
      <c r="T5" s="448" t="s">
        <v>43</v>
      </c>
      <c r="U5" s="449"/>
      <c r="V5" s="448" t="s">
        <v>44</v>
      </c>
      <c r="W5" s="449"/>
      <c r="X5" s="448" t="s">
        <v>45</v>
      </c>
      <c r="Y5" s="449"/>
      <c r="Z5" s="448" t="s">
        <v>33</v>
      </c>
      <c r="AA5" s="449"/>
      <c r="AB5" s="448" t="s">
        <v>49</v>
      </c>
      <c r="AC5" s="449"/>
      <c r="AD5" s="448" t="s">
        <v>34</v>
      </c>
      <c r="AE5" s="449"/>
      <c r="AF5" s="448" t="s">
        <v>35</v>
      </c>
      <c r="AG5" s="449"/>
      <c r="AH5" s="448" t="s">
        <v>36</v>
      </c>
      <c r="AI5" s="449"/>
      <c r="AJ5" s="69"/>
      <c r="AK5" s="450" t="s">
        <v>37</v>
      </c>
      <c r="AL5" s="451"/>
      <c r="AM5" s="452" t="s">
        <v>38</v>
      </c>
      <c r="AN5" s="453"/>
      <c r="AO5" s="450" t="s">
        <v>39</v>
      </c>
      <c r="AP5" s="451"/>
      <c r="AQ5" s="467"/>
    </row>
    <row r="6" spans="2:43" s="4" customFormat="1" ht="19.5" customHeight="1" thickBot="1">
      <c r="B6" s="465"/>
      <c r="C6" s="70" t="s">
        <v>17</v>
      </c>
      <c r="D6" s="71" t="s">
        <v>5</v>
      </c>
      <c r="E6" s="71" t="s">
        <v>17</v>
      </c>
      <c r="F6" s="23" t="s">
        <v>5</v>
      </c>
      <c r="G6" s="24" t="s">
        <v>6</v>
      </c>
      <c r="H6" s="25" t="s">
        <v>5</v>
      </c>
      <c r="I6" s="26" t="s">
        <v>6</v>
      </c>
      <c r="J6" s="23" t="s">
        <v>5</v>
      </c>
      <c r="K6" s="24" t="s">
        <v>6</v>
      </c>
      <c r="L6" s="25" t="s">
        <v>5</v>
      </c>
      <c r="M6" s="26" t="s">
        <v>6</v>
      </c>
      <c r="N6" s="25" t="s">
        <v>5</v>
      </c>
      <c r="O6" s="24" t="s">
        <v>6</v>
      </c>
      <c r="P6" s="72" t="s">
        <v>5</v>
      </c>
      <c r="Q6" s="58" t="s">
        <v>6</v>
      </c>
      <c r="R6" s="73" t="s">
        <v>5</v>
      </c>
      <c r="S6" s="60" t="s">
        <v>6</v>
      </c>
      <c r="T6" s="72" t="s">
        <v>5</v>
      </c>
      <c r="U6" s="58" t="s">
        <v>6</v>
      </c>
      <c r="V6" s="72" t="s">
        <v>5</v>
      </c>
      <c r="W6" s="58" t="s">
        <v>6</v>
      </c>
      <c r="X6" s="73" t="s">
        <v>5</v>
      </c>
      <c r="Y6" s="60" t="s">
        <v>6</v>
      </c>
      <c r="Z6" s="72" t="s">
        <v>5</v>
      </c>
      <c r="AA6" s="58" t="s">
        <v>6</v>
      </c>
      <c r="AB6" s="72" t="s">
        <v>5</v>
      </c>
      <c r="AC6" s="58" t="s">
        <v>6</v>
      </c>
      <c r="AD6" s="72" t="s">
        <v>5</v>
      </c>
      <c r="AE6" s="58" t="s">
        <v>6</v>
      </c>
      <c r="AF6" s="72" t="s">
        <v>5</v>
      </c>
      <c r="AG6" s="58" t="s">
        <v>6</v>
      </c>
      <c r="AH6" s="73" t="s">
        <v>5</v>
      </c>
      <c r="AI6" s="60" t="s">
        <v>6</v>
      </c>
      <c r="AJ6" s="74" t="s">
        <v>5</v>
      </c>
      <c r="AK6" s="76" t="s">
        <v>5</v>
      </c>
      <c r="AL6" s="26" t="s">
        <v>6</v>
      </c>
      <c r="AM6" s="76" t="s">
        <v>5</v>
      </c>
      <c r="AN6" s="26" t="s">
        <v>6</v>
      </c>
      <c r="AO6" s="76" t="s">
        <v>5</v>
      </c>
      <c r="AP6" s="26" t="s">
        <v>6</v>
      </c>
      <c r="AQ6" s="77" t="s">
        <v>5</v>
      </c>
    </row>
    <row r="7" spans="2:43" s="4" customFormat="1" ht="49.5" customHeight="1">
      <c r="B7" s="401" t="s">
        <v>156</v>
      </c>
      <c r="C7" s="272">
        <f>'別表4-2'!C7+'別表4-3'!C7+'別表4-4'!C7</f>
        <v>23903</v>
      </c>
      <c r="D7" s="273">
        <f>'別表4-2'!D7+'別表4-3'!D7+'別表4-4'!D7</f>
        <v>10824</v>
      </c>
      <c r="E7" s="273">
        <f>'別表4-2'!E7+'別表4-3'!E7+'別表4-4'!E7</f>
        <v>13079</v>
      </c>
      <c r="F7" s="273">
        <f>'別表4-2'!F7+'別表4-3'!F7+'別表4-4'!F7</f>
        <v>8379</v>
      </c>
      <c r="G7" s="274">
        <v>100</v>
      </c>
      <c r="H7" s="275">
        <f>'別表4-2'!H7+'別表4-3'!H7+'別表4-4'!H7</f>
        <v>369</v>
      </c>
      <c r="I7" s="241">
        <f>IF($F7&lt;&gt;0,H7/$F7*100,0)</f>
        <v>4.403866809881848</v>
      </c>
      <c r="J7" s="275">
        <f>'別表4-2'!J7+'別表4-3'!J7+'別表4-4'!J7</f>
        <v>5993</v>
      </c>
      <c r="K7" s="241">
        <f>IF($F7&lt;&gt;0,J7/$F7*100,0)</f>
        <v>71.52404821577754</v>
      </c>
      <c r="L7" s="275">
        <f>'別表4-2'!L7+'別表4-3'!L7+'別表4-4'!L7</f>
        <v>1986</v>
      </c>
      <c r="M7" s="241">
        <f>IF($F7&lt;&gt;0,L7/$F7*100,0)</f>
        <v>23.702112423916937</v>
      </c>
      <c r="N7" s="275">
        <f>'別表4-2'!N7+'別表4-3'!N7+'別表4-4'!N7</f>
        <v>31</v>
      </c>
      <c r="O7" s="241">
        <f>IF($F7&lt;&gt;0,N7/$F7*100,0)</f>
        <v>0.36997255042367827</v>
      </c>
      <c r="P7" s="294">
        <f>'別表4-2'!P7+'別表4-3'!P7+'別表4-4'!P7</f>
        <v>8379</v>
      </c>
      <c r="Q7" s="274">
        <v>100</v>
      </c>
      <c r="R7" s="275">
        <f>'別表4-2'!R7+'別表4-3'!R7+'別表4-4'!R7</f>
        <v>564</v>
      </c>
      <c r="S7" s="240">
        <f>IF($P7&lt;&gt;0,R7/$P7*100,0)</f>
        <v>6.731113498030791</v>
      </c>
      <c r="T7" s="275">
        <f>'別表4-2'!T7+'別表4-3'!T7+'別表4-4'!T7</f>
        <v>2968</v>
      </c>
      <c r="U7" s="240">
        <f>IF($P7&lt;&gt;0,T7/$P7*100,0)</f>
        <v>35.421888053467</v>
      </c>
      <c r="V7" s="275">
        <f>'別表4-2'!V7+'別表4-3'!V7+'別表4-4'!V7</f>
        <v>1994</v>
      </c>
      <c r="W7" s="240">
        <f>IF($P7&lt;&gt;0,V7/$P7*100,0)</f>
        <v>23.797589211123046</v>
      </c>
      <c r="X7" s="275">
        <f>'別表4-2'!X7+'別表4-3'!X7+'別表4-4'!X7</f>
        <v>1051</v>
      </c>
      <c r="Y7" s="240">
        <f>IF($P7&lt;&gt;0,X7/$P7*100,0)</f>
        <v>12.54326291920277</v>
      </c>
      <c r="Z7" s="275">
        <f>'別表4-2'!Z7+'別表4-3'!Z7+'別表4-4'!Z7</f>
        <v>779</v>
      </c>
      <c r="AA7" s="240">
        <f>IF($P7&lt;&gt;0,Z7/$P7*100,0)</f>
        <v>9.297052154195011</v>
      </c>
      <c r="AB7" s="275">
        <f>'別表4-2'!AB7+'別表4-3'!AB7+'別表4-4'!AB7</f>
        <v>454</v>
      </c>
      <c r="AC7" s="240">
        <f>IF($P7&lt;&gt;0,AB7/$P7*100,0)</f>
        <v>5.418307673946772</v>
      </c>
      <c r="AD7" s="275">
        <f>'別表4-2'!AD7+'別表4-3'!AD7+'別表4-4'!AD7</f>
        <v>150</v>
      </c>
      <c r="AE7" s="240">
        <f>IF($P7&lt;&gt;0,AD7/$P7*100,0)</f>
        <v>1.790189760114572</v>
      </c>
      <c r="AF7" s="275">
        <f>'別表4-2'!AF7+'別表4-3'!AF7+'別表4-4'!AF7</f>
        <v>196</v>
      </c>
      <c r="AG7" s="240">
        <f>IF($P7&lt;&gt;0,AF7/$P7*100,0)</f>
        <v>2.3391812865497075</v>
      </c>
      <c r="AH7" s="275">
        <f>'別表4-2'!AH7+'別表4-3'!AH7+'別表4-4'!AH7</f>
        <v>223</v>
      </c>
      <c r="AI7" s="240">
        <f>IF($P7&lt;&gt;0,AH7/$P7*100,0)</f>
        <v>2.6614154433703305</v>
      </c>
      <c r="AJ7" s="275">
        <f>'別表4-2'!AJ7+'別表4-3'!AJ7+'別表4-4'!AJ7</f>
        <v>14816</v>
      </c>
      <c r="AK7" s="275">
        <f>'別表4-2'!AK7+'別表4-3'!AK7+'別表4-4'!AK7</f>
        <v>8497</v>
      </c>
      <c r="AL7" s="236">
        <f>IF($AJ7,AK7/$AJ7*100,0)</f>
        <v>57.350161987041034</v>
      </c>
      <c r="AM7" s="275">
        <f>'別表4-2'!AM7+'別表4-3'!AM7+'別表4-4'!AM7</f>
        <v>4917</v>
      </c>
      <c r="AN7" s="236">
        <f>IF($AJ7,AM7/$AJ7*100,0)</f>
        <v>33.18709503239741</v>
      </c>
      <c r="AO7" s="275">
        <f>'別表4-2'!AO7+'別表4-3'!AO7+'別表4-4'!AO7</f>
        <v>1402</v>
      </c>
      <c r="AP7" s="226">
        <f>IF($AJ7,AO7/$AJ7*100,0)</f>
        <v>9.462742980561554</v>
      </c>
      <c r="AQ7" s="386">
        <f>'別表4-2'!AQ7+'別表4-3'!AQ7+'別表4-4'!AQ7</f>
        <v>708</v>
      </c>
    </row>
    <row r="8" spans="2:43" s="4" customFormat="1" ht="49.5" customHeight="1" thickBot="1">
      <c r="B8" s="402" t="s">
        <v>157</v>
      </c>
      <c r="C8" s="276">
        <f>'別表4-2'!C8+'別表4-3'!C8+'別表4-4'!C8</f>
        <v>4095</v>
      </c>
      <c r="D8" s="277">
        <f>'別表4-2'!D8+'別表4-3'!D8+'別表4-4'!D8</f>
        <v>2647</v>
      </c>
      <c r="E8" s="277">
        <f>'別表4-2'!E8+'別表4-3'!E8+'別表4-4'!E8</f>
        <v>1448</v>
      </c>
      <c r="F8" s="278">
        <f>'別表4-2'!F8+'別表4-3'!F8+'別表4-4'!F8</f>
        <v>1563</v>
      </c>
      <c r="G8" s="279">
        <v>100</v>
      </c>
      <c r="H8" s="280">
        <f>'別表4-2'!H8+'別表4-3'!H8+'別表4-4'!H8</f>
        <v>95</v>
      </c>
      <c r="I8" s="281">
        <f>IF($F8&lt;&gt;0,H8/$F8*100,0)</f>
        <v>6.078055022392834</v>
      </c>
      <c r="J8" s="278">
        <f>'別表4-2'!J8+'別表4-3'!J8+'別表4-4'!J8</f>
        <v>1170</v>
      </c>
      <c r="K8" s="281">
        <f>IF($F8&lt;&gt;0,J8/$F8*100,0)</f>
        <v>74.85604606525912</v>
      </c>
      <c r="L8" s="280">
        <f>'別表4-2'!L8+'別表4-3'!L8+'別表4-4'!L8</f>
        <v>289</v>
      </c>
      <c r="M8" s="282">
        <f>IF($F8&lt;&gt;0,L8/$F8*100,0)</f>
        <v>18.490083173384516</v>
      </c>
      <c r="N8" s="280">
        <f>'別表4-2'!N8+'別表4-3'!N8+'別表4-4'!N8</f>
        <v>9</v>
      </c>
      <c r="O8" s="281">
        <f>IF($F8&lt;&gt;0,N8/$F8*100,0)</f>
        <v>0.5758157389635317</v>
      </c>
      <c r="P8" s="278">
        <f>'別表4-2'!P8+'別表4-3'!P8+'別表4-4'!P8</f>
        <v>1563</v>
      </c>
      <c r="Q8" s="279">
        <v>100</v>
      </c>
      <c r="R8" s="280">
        <f>'別表4-2'!R8+'別表4-3'!R8+'別表4-4'!R8</f>
        <v>180</v>
      </c>
      <c r="S8" s="282">
        <f>IF($P8&lt;&gt;0,R8/$P8*100,0)</f>
        <v>11.516314779270633</v>
      </c>
      <c r="T8" s="278">
        <f>'別表4-2'!T8+'別表4-3'!T8+'別表4-4'!T8</f>
        <v>132</v>
      </c>
      <c r="U8" s="281">
        <f>IF($P8&lt;&gt;0,T8/$P8*100,0)</f>
        <v>8.445297504798464</v>
      </c>
      <c r="V8" s="278">
        <f>'別表4-2'!V8+'別表4-3'!V8+'別表4-4'!V8</f>
        <v>108</v>
      </c>
      <c r="W8" s="281">
        <f>IF($P8&lt;&gt;0,V8/$P8*100,0)</f>
        <v>6.90978886756238</v>
      </c>
      <c r="X8" s="280">
        <f>'別表4-2'!X8+'別表4-3'!X8+'別表4-4'!X8</f>
        <v>154</v>
      </c>
      <c r="Y8" s="282">
        <f>IF($P8&lt;&gt;0,X8/$P8*100,0)</f>
        <v>9.852847088931542</v>
      </c>
      <c r="Z8" s="278">
        <f>'別表4-2'!Z8+'別表4-3'!Z8+'別表4-4'!Z8</f>
        <v>128</v>
      </c>
      <c r="AA8" s="281">
        <f>IF($P8&lt;&gt;0,Z8/$P8*100,0)</f>
        <v>8.18937939859245</v>
      </c>
      <c r="AB8" s="280">
        <f>'別表4-2'!AB8+'別表4-3'!AB8+'別表4-4'!AB8</f>
        <v>108</v>
      </c>
      <c r="AC8" s="281">
        <f>IF($P8&lt;&gt;0,AB8/$P8*100,0)</f>
        <v>6.90978886756238</v>
      </c>
      <c r="AD8" s="278">
        <f>'別表4-2'!AD8+'別表4-3'!AD8+'別表4-4'!AD8</f>
        <v>107</v>
      </c>
      <c r="AE8" s="281">
        <f>IF($P8&lt;&gt;0,AD8/$P8*100,0)</f>
        <v>6.8458093410108765</v>
      </c>
      <c r="AF8" s="278">
        <f>'別表4-2'!AF8+'別表4-3'!AF8+'別表4-4'!AF8</f>
        <v>165</v>
      </c>
      <c r="AG8" s="281">
        <f>IF($P8&lt;&gt;0,AF8/$P8*100,0)</f>
        <v>10.556621880998081</v>
      </c>
      <c r="AH8" s="280">
        <f>'別表4-2'!AH8+'別表4-3'!AH8+'別表4-4'!AH8</f>
        <v>481</v>
      </c>
      <c r="AI8" s="282">
        <f>IF($P8&lt;&gt;0,AH8/$P8*100,0)</f>
        <v>30.77415227127319</v>
      </c>
      <c r="AJ8" s="283">
        <f>'別表4-2'!AJ8+'別表4-3'!AJ8+'別表4-4'!AJ8</f>
        <v>2383</v>
      </c>
      <c r="AK8" s="280">
        <f>'別表4-2'!AK8+'別表4-3'!AK8+'別表4-4'!AK8</f>
        <v>1020</v>
      </c>
      <c r="AL8" s="281">
        <f>IF($AJ8,AK8/$AJ8*100,0)</f>
        <v>42.80318925723878</v>
      </c>
      <c r="AM8" s="284">
        <f>'別表4-2'!AM8+'別表4-3'!AM8+'別表4-4'!AM8</f>
        <v>717</v>
      </c>
      <c r="AN8" s="282">
        <f>IF($AJ8,AM8/$AJ8*100,0)</f>
        <v>30.08812421317667</v>
      </c>
      <c r="AO8" s="284">
        <f>'別表4-2'!AO8+'別表4-3'!AO8+'別表4-4'!AO8</f>
        <v>646</v>
      </c>
      <c r="AP8" s="282">
        <f>IF($AJ8,AO8/$AJ8*100,0)</f>
        <v>27.10868652958456</v>
      </c>
      <c r="AQ8" s="387">
        <f>'別表4-2'!AQ8+'別表4-3'!AQ8+'別表4-4'!AQ8</f>
        <v>149</v>
      </c>
    </row>
    <row r="9" spans="2:43" s="4" customFormat="1" ht="49.5" customHeight="1" thickBot="1" thickTop="1">
      <c r="B9" s="79" t="s">
        <v>2</v>
      </c>
      <c r="C9" s="285">
        <f>'別表4-2'!C9+'別表4-3'!C9+'別表4-4'!C9</f>
        <v>27998</v>
      </c>
      <c r="D9" s="286">
        <f>'別表4-2'!D9+'別表4-3'!D9+'別表4-4'!D9</f>
        <v>13471</v>
      </c>
      <c r="E9" s="286">
        <f>'別表4-2'!E9+'別表4-3'!E9+'別表4-4'!E9</f>
        <v>14527</v>
      </c>
      <c r="F9" s="295">
        <f>'別表4-2'!F9+'別表4-3'!F9+'別表4-4'!F9</f>
        <v>9942</v>
      </c>
      <c r="G9" s="287">
        <v>100</v>
      </c>
      <c r="H9" s="288">
        <f>'別表4-2'!H9+'別表4-3'!H9+'別表4-4'!H9</f>
        <v>464</v>
      </c>
      <c r="I9" s="289">
        <f>IF($F9&lt;&gt;0,H9/$F9*100,0)</f>
        <v>4.667069000201167</v>
      </c>
      <c r="J9" s="288">
        <f>'別表4-2'!J9+'別表4-3'!J9+'別表4-4'!J9</f>
        <v>7163</v>
      </c>
      <c r="K9" s="289">
        <f>IF($F9&lt;&gt;0,J9/$F9*100,0)</f>
        <v>72.04787769060552</v>
      </c>
      <c r="L9" s="292">
        <f>'別表4-2'!L9+'別表4-3'!L9+'別表4-4'!L9</f>
        <v>2275</v>
      </c>
      <c r="M9" s="290">
        <f>IF($F9&lt;&gt;0,L9/$F9*100,0)</f>
        <v>22.88271977469322</v>
      </c>
      <c r="N9" s="288">
        <f>'別表4-2'!N9+'別表4-3'!N9+'別表4-4'!N9</f>
        <v>40</v>
      </c>
      <c r="O9" s="289">
        <f>IF($F9&lt;&gt;0,N9/$F9*100,0)</f>
        <v>0.40233353450010056</v>
      </c>
      <c r="P9" s="292">
        <f>'別表4-2'!P9+'別表4-3'!P9+'別表4-4'!P9</f>
        <v>9942</v>
      </c>
      <c r="Q9" s="291">
        <v>100</v>
      </c>
      <c r="R9" s="288">
        <f>'別表4-2'!R9+'別表4-3'!R9+'別表4-4'!R9</f>
        <v>744</v>
      </c>
      <c r="S9" s="269">
        <f>IF($P9&lt;&gt;0,R9/$P9*100,0)</f>
        <v>7.483403741701871</v>
      </c>
      <c r="T9" s="292">
        <f>'別表4-2'!T9+'別表4-3'!T9+'別表4-4'!T9</f>
        <v>3100</v>
      </c>
      <c r="U9" s="290">
        <f>IF($P9&lt;&gt;0,T9/$P9*100,0)</f>
        <v>31.180848923757797</v>
      </c>
      <c r="V9" s="288">
        <f>'別表4-2'!V9+'別表4-3'!V9+'別表4-4'!V9</f>
        <v>2102</v>
      </c>
      <c r="W9" s="289">
        <f>IF($P9&lt;&gt;0,V9/$P9*100,0)</f>
        <v>21.142627237980285</v>
      </c>
      <c r="X9" s="288">
        <f>'別表4-2'!X9+'別表4-3'!X9+'別表4-4'!X9</f>
        <v>1205</v>
      </c>
      <c r="Y9" s="269">
        <f>IF($P9&lt;&gt;0,X9/$P9*100,0)</f>
        <v>12.120297726815531</v>
      </c>
      <c r="Z9" s="292">
        <f>'別表4-2'!Z9+'別表4-3'!Z9+'別表4-4'!Z9</f>
        <v>907</v>
      </c>
      <c r="AA9" s="250">
        <f>IF($P9&lt;&gt;0,Z9/$P9*100,0)</f>
        <v>9.122912894789781</v>
      </c>
      <c r="AB9" s="292">
        <f>'別表4-2'!AB9+'別表4-3'!AB9+'別表4-4'!AB9</f>
        <v>562</v>
      </c>
      <c r="AC9" s="250">
        <f>IF($P9&lt;&gt;0,AB9/$P9*100,0)</f>
        <v>5.652786159726413</v>
      </c>
      <c r="AD9" s="288">
        <f>'別表4-2'!AD9+'別表4-3'!AD9+'別表4-4'!AD9</f>
        <v>257</v>
      </c>
      <c r="AE9" s="250">
        <f>IF($P9&lt;&gt;0,AD9/$P9*100,0)</f>
        <v>2.5849929591631464</v>
      </c>
      <c r="AF9" s="288">
        <f>'別表4-2'!AF9+'別表4-3'!AF9+'別表4-4'!AF9</f>
        <v>361</v>
      </c>
      <c r="AG9" s="250">
        <f>IF($P9&lt;&gt;0,AF9/$P9*100,0)</f>
        <v>3.6310601488634076</v>
      </c>
      <c r="AH9" s="288">
        <f>'別表4-2'!AH9+'別表4-3'!AH9+'別表4-4'!AH9</f>
        <v>704</v>
      </c>
      <c r="AI9" s="269">
        <f>IF($P9&lt;&gt;0,AH9/$P9*100,0)</f>
        <v>7.08107020720177</v>
      </c>
      <c r="AJ9" s="296">
        <f>'別表4-2'!AJ9+'別表4-3'!AJ9+'別表4-4'!AJ9</f>
        <v>17199</v>
      </c>
      <c r="AK9" s="288">
        <f>'別表4-2'!AK9+'別表4-3'!AK9+'別表4-4'!AK9</f>
        <v>9517</v>
      </c>
      <c r="AL9" s="250">
        <f>IF($AJ9,AK9/$AJ9*100,0)</f>
        <v>55.334612477469626</v>
      </c>
      <c r="AM9" s="288">
        <f>'別表4-2'!AM9+'別表4-3'!AM9+'別表4-4'!AM9</f>
        <v>5634</v>
      </c>
      <c r="AN9" s="250">
        <f>IF($AJ9,AM9/$AJ9*100,0)</f>
        <v>32.757718472004186</v>
      </c>
      <c r="AO9" s="288">
        <f>'別表4-2'!AO9+'別表4-3'!AO9+'別表4-4'!AO9</f>
        <v>2048</v>
      </c>
      <c r="AP9" s="269">
        <f>IF($AJ9,AO9/$AJ9*100,0)</f>
        <v>11.907669050526193</v>
      </c>
      <c r="AQ9" s="293">
        <f>'別表4-2'!AQ9+'別表4-3'!AQ9+'別表4-4'!AQ9</f>
        <v>857</v>
      </c>
    </row>
    <row r="10" spans="2:43" ht="12.75">
      <c r="B10" s="22"/>
      <c r="C10" s="22"/>
      <c r="D10" s="22"/>
      <c r="E10" s="22"/>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2:43" ht="12.75">
      <c r="B11" s="22"/>
      <c r="C11" s="22"/>
      <c r="D11" s="22"/>
      <c r="E11" s="22"/>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sheetData>
  <sheetProtection scenarios="1" formatCells="0" autoFilter="0"/>
  <mergeCells count="24">
    <mergeCell ref="B3:N3"/>
    <mergeCell ref="F4:O4"/>
    <mergeCell ref="H5:I5"/>
    <mergeCell ref="J5:K5"/>
    <mergeCell ref="L5:M5"/>
    <mergeCell ref="AB5:AC5"/>
    <mergeCell ref="C4:E4"/>
    <mergeCell ref="AK5:AL5"/>
    <mergeCell ref="AM5:AN5"/>
    <mergeCell ref="AO5:AP5"/>
    <mergeCell ref="AJ4:AP4"/>
    <mergeCell ref="X5:Y5"/>
    <mergeCell ref="Z5:AA5"/>
    <mergeCell ref="AD5:AE5"/>
    <mergeCell ref="B2:AQ2"/>
    <mergeCell ref="P4:AI4"/>
    <mergeCell ref="R5:S5"/>
    <mergeCell ref="B4:B6"/>
    <mergeCell ref="N5:O5"/>
    <mergeCell ref="T5:U5"/>
    <mergeCell ref="V5:W5"/>
    <mergeCell ref="AH5:AI5"/>
    <mergeCell ref="AQ4:AQ5"/>
    <mergeCell ref="AF5:AG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B1:AR34"/>
  <sheetViews>
    <sheetView view="pageBreakPreview" zoomScale="75" zoomScaleNormal="75" zoomScaleSheetLayoutView="75" zoomScalePageLayoutView="0" workbookViewId="0" topLeftCell="A1">
      <pane xSplit="2" ySplit="5" topLeftCell="N6" activePane="bottomRight" state="frozen"/>
      <selection pane="topLeft" activeCell="A1" sqref="A1"/>
      <selection pane="topRight" activeCell="C1" sqref="C1"/>
      <selection pane="bottomLeft" activeCell="A6" sqref="A6"/>
      <selection pane="bottomRight" activeCell="B7" sqref="B7:B8"/>
    </sheetView>
  </sheetViews>
  <sheetFormatPr defaultColWidth="9.00390625" defaultRowHeight="13.5"/>
  <cols>
    <col min="1" max="1" width="2.125" style="1" customWidth="1"/>
    <col min="2" max="2" width="18.125" style="1" customWidth="1"/>
    <col min="3" max="5" width="10.875" style="1" customWidth="1"/>
    <col min="6" max="6" width="8.375" style="1" customWidth="1"/>
    <col min="7" max="7" width="7.125" style="1" customWidth="1"/>
    <col min="8" max="15" width="6.875" style="1" customWidth="1"/>
    <col min="16" max="26" width="6.50390625" style="1" customWidth="1"/>
    <col min="27" max="27" width="7.375" style="1" customWidth="1"/>
    <col min="28" max="28" width="6.50390625" style="1" customWidth="1"/>
    <col min="29" max="29" width="7.50390625" style="1" customWidth="1"/>
    <col min="30" max="30" width="6.50390625" style="1" customWidth="1"/>
    <col min="31" max="31" width="7.125" style="1" customWidth="1"/>
    <col min="32" max="35" width="6.50390625" style="1" customWidth="1"/>
    <col min="36" max="36" width="7.00390625" style="1" bestFit="1" customWidth="1"/>
    <col min="37" max="42" width="6.375" style="1" customWidth="1"/>
    <col min="43" max="43" width="9.50390625" style="1" customWidth="1"/>
    <col min="44" max="16384" width="9.00390625" style="1" customWidth="1"/>
  </cols>
  <sheetData>
    <row r="1" spans="2:44" s="8" customFormat="1" ht="18" customHeight="1">
      <c r="B1" s="65" t="s">
        <v>22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6"/>
      <c r="AR1" s="80"/>
    </row>
    <row r="2" spans="2:44" s="8" customFormat="1" ht="18" customHeight="1">
      <c r="B2" s="462" t="s">
        <v>161</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66"/>
    </row>
    <row r="3" spans="2:44" s="8" customFormat="1" ht="18" customHeight="1" thickBot="1">
      <c r="B3" s="65" t="s">
        <v>28</v>
      </c>
      <c r="C3" s="65"/>
      <c r="D3" s="81"/>
      <c r="E3" s="81"/>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6"/>
      <c r="AR3" s="66"/>
    </row>
    <row r="4" spans="2:44" ht="18" customHeight="1">
      <c r="B4" s="463" t="s">
        <v>160</v>
      </c>
      <c r="C4" s="470" t="s">
        <v>101</v>
      </c>
      <c r="D4" s="471"/>
      <c r="E4" s="472"/>
      <c r="F4" s="445" t="s">
        <v>95</v>
      </c>
      <c r="G4" s="446"/>
      <c r="H4" s="446"/>
      <c r="I4" s="446"/>
      <c r="J4" s="446"/>
      <c r="K4" s="446"/>
      <c r="L4" s="446"/>
      <c r="M4" s="446"/>
      <c r="N4" s="446"/>
      <c r="O4" s="447"/>
      <c r="P4" s="457" t="s">
        <v>95</v>
      </c>
      <c r="Q4" s="458"/>
      <c r="R4" s="458"/>
      <c r="S4" s="458"/>
      <c r="T4" s="458"/>
      <c r="U4" s="458"/>
      <c r="V4" s="458"/>
      <c r="W4" s="458"/>
      <c r="X4" s="458"/>
      <c r="Y4" s="458"/>
      <c r="Z4" s="458"/>
      <c r="AA4" s="458"/>
      <c r="AB4" s="458"/>
      <c r="AC4" s="458"/>
      <c r="AD4" s="458"/>
      <c r="AE4" s="458"/>
      <c r="AF4" s="458"/>
      <c r="AG4" s="458"/>
      <c r="AH4" s="458"/>
      <c r="AI4" s="458"/>
      <c r="AJ4" s="445" t="s">
        <v>99</v>
      </c>
      <c r="AK4" s="420"/>
      <c r="AL4" s="420"/>
      <c r="AM4" s="420"/>
      <c r="AN4" s="420"/>
      <c r="AO4" s="420"/>
      <c r="AP4" s="435"/>
      <c r="AQ4" s="466" t="s">
        <v>1</v>
      </c>
      <c r="AR4" s="22"/>
    </row>
    <row r="5" spans="2:44" ht="34.5" customHeight="1">
      <c r="B5" s="464"/>
      <c r="C5" s="388"/>
      <c r="D5" s="389" t="s">
        <v>100</v>
      </c>
      <c r="E5" s="389" t="s">
        <v>174</v>
      </c>
      <c r="F5" s="67"/>
      <c r="G5" s="43"/>
      <c r="H5" s="427" t="s">
        <v>20</v>
      </c>
      <c r="I5" s="428"/>
      <c r="J5" s="427" t="s">
        <v>10</v>
      </c>
      <c r="K5" s="428"/>
      <c r="L5" s="427" t="s">
        <v>11</v>
      </c>
      <c r="M5" s="428"/>
      <c r="N5" s="427" t="s">
        <v>12</v>
      </c>
      <c r="O5" s="428"/>
      <c r="P5" s="68"/>
      <c r="Q5" s="54"/>
      <c r="R5" s="461" t="s">
        <v>32</v>
      </c>
      <c r="S5" s="449"/>
      <c r="T5" s="448" t="s">
        <v>43</v>
      </c>
      <c r="U5" s="449"/>
      <c r="V5" s="448" t="s">
        <v>44</v>
      </c>
      <c r="W5" s="449"/>
      <c r="X5" s="448" t="s">
        <v>45</v>
      </c>
      <c r="Y5" s="449"/>
      <c r="Z5" s="448" t="s">
        <v>33</v>
      </c>
      <c r="AA5" s="449"/>
      <c r="AB5" s="448" t="s">
        <v>49</v>
      </c>
      <c r="AC5" s="449"/>
      <c r="AD5" s="448" t="s">
        <v>34</v>
      </c>
      <c r="AE5" s="449"/>
      <c r="AF5" s="448" t="s">
        <v>35</v>
      </c>
      <c r="AG5" s="449"/>
      <c r="AH5" s="448" t="s">
        <v>36</v>
      </c>
      <c r="AI5" s="449"/>
      <c r="AJ5" s="69"/>
      <c r="AK5" s="450" t="s">
        <v>37</v>
      </c>
      <c r="AL5" s="451"/>
      <c r="AM5" s="452" t="s">
        <v>47</v>
      </c>
      <c r="AN5" s="453"/>
      <c r="AO5" s="450" t="s">
        <v>39</v>
      </c>
      <c r="AP5" s="451"/>
      <c r="AQ5" s="467"/>
      <c r="AR5" s="22"/>
    </row>
    <row r="6" spans="2:44" ht="19.5" customHeight="1" thickBot="1">
      <c r="B6" s="465"/>
      <c r="C6" s="70" t="s">
        <v>17</v>
      </c>
      <c r="D6" s="71" t="s">
        <v>5</v>
      </c>
      <c r="E6" s="71" t="s">
        <v>17</v>
      </c>
      <c r="F6" s="23" t="s">
        <v>5</v>
      </c>
      <c r="G6" s="24" t="s">
        <v>6</v>
      </c>
      <c r="H6" s="25" t="s">
        <v>5</v>
      </c>
      <c r="I6" s="26" t="s">
        <v>6</v>
      </c>
      <c r="J6" s="23" t="s">
        <v>5</v>
      </c>
      <c r="K6" s="24" t="s">
        <v>6</v>
      </c>
      <c r="L6" s="25" t="s">
        <v>5</v>
      </c>
      <c r="M6" s="26" t="s">
        <v>6</v>
      </c>
      <c r="N6" s="25" t="s">
        <v>5</v>
      </c>
      <c r="O6" s="24" t="s">
        <v>6</v>
      </c>
      <c r="P6" s="72" t="s">
        <v>5</v>
      </c>
      <c r="Q6" s="58" t="s">
        <v>6</v>
      </c>
      <c r="R6" s="73" t="s">
        <v>5</v>
      </c>
      <c r="S6" s="60" t="s">
        <v>6</v>
      </c>
      <c r="T6" s="72" t="s">
        <v>5</v>
      </c>
      <c r="U6" s="58" t="s">
        <v>6</v>
      </c>
      <c r="V6" s="72" t="s">
        <v>5</v>
      </c>
      <c r="W6" s="58" t="s">
        <v>6</v>
      </c>
      <c r="X6" s="73" t="s">
        <v>5</v>
      </c>
      <c r="Y6" s="60" t="s">
        <v>6</v>
      </c>
      <c r="Z6" s="72" t="s">
        <v>5</v>
      </c>
      <c r="AA6" s="58" t="s">
        <v>6</v>
      </c>
      <c r="AB6" s="72" t="s">
        <v>5</v>
      </c>
      <c r="AC6" s="58" t="s">
        <v>6</v>
      </c>
      <c r="AD6" s="72" t="s">
        <v>5</v>
      </c>
      <c r="AE6" s="58" t="s">
        <v>6</v>
      </c>
      <c r="AF6" s="72" t="s">
        <v>5</v>
      </c>
      <c r="AG6" s="58" t="s">
        <v>6</v>
      </c>
      <c r="AH6" s="73" t="s">
        <v>5</v>
      </c>
      <c r="AI6" s="60" t="s">
        <v>6</v>
      </c>
      <c r="AJ6" s="74" t="s">
        <v>5</v>
      </c>
      <c r="AK6" s="25" t="s">
        <v>5</v>
      </c>
      <c r="AL6" s="75" t="s">
        <v>6</v>
      </c>
      <c r="AM6" s="25" t="s">
        <v>5</v>
      </c>
      <c r="AN6" s="75" t="s">
        <v>6</v>
      </c>
      <c r="AO6" s="25" t="s">
        <v>5</v>
      </c>
      <c r="AP6" s="26" t="s">
        <v>6</v>
      </c>
      <c r="AQ6" s="77" t="s">
        <v>5</v>
      </c>
      <c r="AR6" s="22"/>
    </row>
    <row r="7" spans="2:44" ht="49.5" customHeight="1">
      <c r="B7" s="401" t="s">
        <v>156</v>
      </c>
      <c r="C7" s="272">
        <f>F7+AJ7+AQ7</f>
        <v>23643</v>
      </c>
      <c r="D7" s="82">
        <v>10764</v>
      </c>
      <c r="E7" s="82">
        <v>12879</v>
      </c>
      <c r="F7" s="300">
        <f>SUM(H7+J7+L7+N7)</f>
        <v>8217</v>
      </c>
      <c r="G7" s="297">
        <v>100</v>
      </c>
      <c r="H7" s="83">
        <v>369</v>
      </c>
      <c r="I7" s="226">
        <f>IF($F7&lt;&gt;0,H7/$F7*100,0)</f>
        <v>4.490690032858708</v>
      </c>
      <c r="J7" s="301">
        <v>5838</v>
      </c>
      <c r="K7" s="226">
        <f>IF($F7&lt;&gt;0,J7/$F7*100,0)</f>
        <v>71.0478276743337</v>
      </c>
      <c r="L7" s="21">
        <v>1979</v>
      </c>
      <c r="M7" s="226">
        <f>IF($F7&lt;&gt;0,L7/$F7*100,0)</f>
        <v>24.08421565048071</v>
      </c>
      <c r="N7" s="21">
        <v>31</v>
      </c>
      <c r="O7" s="236">
        <f>IF($F7&lt;&gt;0,N7/$F7*100,0)</f>
        <v>0.3772666423268833</v>
      </c>
      <c r="P7" s="300">
        <f>SUM(R7+T7+V7+X7+Z7+AB7+AD7+AF7+AH7)</f>
        <v>8217</v>
      </c>
      <c r="Q7" s="297">
        <v>100</v>
      </c>
      <c r="R7" s="83">
        <v>556</v>
      </c>
      <c r="S7" s="226">
        <f>IF($P7&lt;&gt;0,R7/$P7*100,0)</f>
        <v>6.766459778507972</v>
      </c>
      <c r="T7" s="20">
        <v>2924</v>
      </c>
      <c r="U7" s="236">
        <f>IF($P7&lt;&gt;0,T7/$P7*100,0)</f>
        <v>35.58476329560667</v>
      </c>
      <c r="V7" s="20">
        <v>1889</v>
      </c>
      <c r="W7" s="236">
        <f>IF($P7&lt;&gt;0,V7/$P7*100,0)</f>
        <v>22.988925398563953</v>
      </c>
      <c r="X7" s="83">
        <v>1050</v>
      </c>
      <c r="Y7" s="226">
        <f>IF($P7&lt;&gt;0,X7/$P7*100,0)</f>
        <v>12.778386272362177</v>
      </c>
      <c r="Z7" s="20">
        <v>777</v>
      </c>
      <c r="AA7" s="236">
        <f>IF($P7&lt;&gt;0,Z7/$P7*100,0)</f>
        <v>9.45600584154801</v>
      </c>
      <c r="AB7" s="20">
        <v>452</v>
      </c>
      <c r="AC7" s="236">
        <f>IF($P7&lt;&gt;0,AB7/$P7*100,0)</f>
        <v>5.500791042959718</v>
      </c>
      <c r="AD7" s="20">
        <v>150</v>
      </c>
      <c r="AE7" s="236">
        <f>IF($P7&lt;&gt;0,AD7/$P7*100,0)</f>
        <v>1.8254837531945967</v>
      </c>
      <c r="AF7" s="20">
        <v>196</v>
      </c>
      <c r="AG7" s="236">
        <f>IF($P7&lt;&gt;0,AF7/$P7*100,0)</f>
        <v>2.3852987708409397</v>
      </c>
      <c r="AH7" s="21">
        <v>223</v>
      </c>
      <c r="AI7" s="226">
        <f>IF($P7&lt;&gt;0,AH7/$P7*100,0)</f>
        <v>2.7138858464159665</v>
      </c>
      <c r="AJ7" s="272">
        <f>SUM(AK7+AM7+AO7)</f>
        <v>14719</v>
      </c>
      <c r="AK7" s="21">
        <v>8401</v>
      </c>
      <c r="AL7" s="226">
        <f>IF($AJ7,AK7/$AJ7*100,0)</f>
        <v>57.0758883076296</v>
      </c>
      <c r="AM7" s="21">
        <v>4916</v>
      </c>
      <c r="AN7" s="226">
        <f>IF($AJ7,AM7/$AJ7*100,0)</f>
        <v>33.39900808478837</v>
      </c>
      <c r="AO7" s="21">
        <v>1402</v>
      </c>
      <c r="AP7" s="226">
        <f>IF($AJ7,AO7/$AJ7*100,0)</f>
        <v>9.525103607582038</v>
      </c>
      <c r="AQ7" s="78">
        <v>707</v>
      </c>
      <c r="AR7" s="22"/>
    </row>
    <row r="8" spans="2:44" s="4" customFormat="1" ht="49.5" customHeight="1" thickBot="1">
      <c r="B8" s="402" t="s">
        <v>157</v>
      </c>
      <c r="C8" s="276">
        <f>F8+AJ8+AQ8</f>
        <v>4076</v>
      </c>
      <c r="D8" s="84">
        <v>2641</v>
      </c>
      <c r="E8" s="84">
        <v>1435</v>
      </c>
      <c r="F8" s="284">
        <f>SUM(H8+J8+L8+N8)</f>
        <v>1549</v>
      </c>
      <c r="G8" s="298">
        <v>100</v>
      </c>
      <c r="H8" s="11">
        <v>94</v>
      </c>
      <c r="I8" s="282">
        <f>IF($F8&lt;&gt;0,H8/$F8*100,0)</f>
        <v>6.068431245965139</v>
      </c>
      <c r="J8" s="11">
        <v>1164</v>
      </c>
      <c r="K8" s="282">
        <f>IF($F8&lt;&gt;0,J8/$F8*100,0)</f>
        <v>75.14525500322789</v>
      </c>
      <c r="L8" s="11">
        <v>282</v>
      </c>
      <c r="M8" s="282">
        <f>IF($F8&lt;&gt;0,L8/$F8*100,0)</f>
        <v>18.205293737895417</v>
      </c>
      <c r="N8" s="11">
        <v>9</v>
      </c>
      <c r="O8" s="281">
        <f>IF($F8&lt;&gt;0,N8/$F8*100,0)</f>
        <v>0.5810200129115558</v>
      </c>
      <c r="P8" s="284">
        <f>SUM(R8+T8+V8+X8+Z8+AB8+AD8+AF8+AH8)</f>
        <v>1549</v>
      </c>
      <c r="Q8" s="299">
        <v>100</v>
      </c>
      <c r="R8" s="11">
        <v>173</v>
      </c>
      <c r="S8" s="282">
        <f>IF($P8&lt;&gt;0,R8/$P8*100,0)</f>
        <v>11.168495803744351</v>
      </c>
      <c r="T8" s="12">
        <v>131</v>
      </c>
      <c r="U8" s="281">
        <f>IF($P8&lt;&gt;0,T8/$P8*100,0)</f>
        <v>8.457069076823757</v>
      </c>
      <c r="V8" s="12">
        <v>106</v>
      </c>
      <c r="W8" s="281">
        <f>IF($P8&lt;&gt;0,V8/$P8*100,0)</f>
        <v>6.8431245965138805</v>
      </c>
      <c r="X8" s="11">
        <v>154</v>
      </c>
      <c r="Y8" s="282">
        <f>IF($P8&lt;&gt;0,X8/$P8*100,0)</f>
        <v>9.941897998708844</v>
      </c>
      <c r="Z8" s="12">
        <v>126</v>
      </c>
      <c r="AA8" s="281">
        <f>IF($P8&lt;&gt;0,Z8/$P8*100,0)</f>
        <v>8.134280180761781</v>
      </c>
      <c r="AB8" s="12">
        <v>106</v>
      </c>
      <c r="AC8" s="281">
        <f>IF($P8&lt;&gt;0,AB8/$P8*100,0)</f>
        <v>6.8431245965138805</v>
      </c>
      <c r="AD8" s="12">
        <v>107</v>
      </c>
      <c r="AE8" s="281">
        <f>IF($P8&lt;&gt;0,AD8/$P8*100,0)</f>
        <v>6.907682375726274</v>
      </c>
      <c r="AF8" s="12">
        <v>165</v>
      </c>
      <c r="AG8" s="281">
        <f>IF($P8&lt;&gt;0,AF8/$P8*100,0)</f>
        <v>10.65203357004519</v>
      </c>
      <c r="AH8" s="11">
        <v>481</v>
      </c>
      <c r="AI8" s="282">
        <f>IF($P8&lt;&gt;0,AH8/$P8*100,0)</f>
        <v>31.052291801162042</v>
      </c>
      <c r="AJ8" s="276">
        <f>SUM(AK8+AM8+AO8)</f>
        <v>2378</v>
      </c>
      <c r="AK8" s="11">
        <v>1017</v>
      </c>
      <c r="AL8" s="282">
        <f>IF($AJ8,AK8/$AJ8*100,0)</f>
        <v>42.76703111858705</v>
      </c>
      <c r="AM8" s="11">
        <v>716</v>
      </c>
      <c r="AN8" s="282">
        <f>IF($AJ8,AM8/$AJ8*100,0)</f>
        <v>30.109335576114383</v>
      </c>
      <c r="AO8" s="11">
        <v>645</v>
      </c>
      <c r="AP8" s="282">
        <f>IF($AJ8,AO8/$AJ8*100,0)</f>
        <v>27.123633305298572</v>
      </c>
      <c r="AQ8" s="85">
        <v>149</v>
      </c>
      <c r="AR8" s="22"/>
    </row>
    <row r="9" spans="2:44" s="4" customFormat="1" ht="49.5" customHeight="1" thickBot="1" thickTop="1">
      <c r="B9" s="79" t="s">
        <v>2</v>
      </c>
      <c r="C9" s="285">
        <f>SUM(F9+AJ9+AQ9)</f>
        <v>27719</v>
      </c>
      <c r="D9" s="285">
        <f>SUM(D7:D8)</f>
        <v>13405</v>
      </c>
      <c r="E9" s="285">
        <f>SUM(E7:E8)</f>
        <v>14314</v>
      </c>
      <c r="F9" s="302">
        <f>SUM(F7:F8)</f>
        <v>9766</v>
      </c>
      <c r="G9" s="287">
        <v>100</v>
      </c>
      <c r="H9" s="288">
        <f>SUM(H7:H8)</f>
        <v>463</v>
      </c>
      <c r="I9" s="289">
        <f>IF($F9&lt;&gt;0,H9/$F9*100,0)</f>
        <v>4.740937947982798</v>
      </c>
      <c r="J9" s="288">
        <f>SUM(J7:J8)</f>
        <v>7002</v>
      </c>
      <c r="K9" s="289">
        <f>IF($F9&lt;&gt;0,J9/$F9*100,0)</f>
        <v>71.69772680729059</v>
      </c>
      <c r="L9" s="292">
        <f>SUM(L7:L8)</f>
        <v>2261</v>
      </c>
      <c r="M9" s="290">
        <f>IF($F9&lt;&gt;0,L9/$F9*100,0)</f>
        <v>23.151750972762645</v>
      </c>
      <c r="N9" s="288">
        <f>SUM(N7:N8)</f>
        <v>40</v>
      </c>
      <c r="O9" s="289">
        <f>IF($F9&lt;&gt;0,N9/$F9*100,0)</f>
        <v>0.4095842719639565</v>
      </c>
      <c r="P9" s="292">
        <f>SUM(P7:P8)</f>
        <v>9766</v>
      </c>
      <c r="Q9" s="291">
        <v>100</v>
      </c>
      <c r="R9" s="288">
        <f>SUM(R7:R8)</f>
        <v>729</v>
      </c>
      <c r="S9" s="289">
        <f>IF($P9&lt;&gt;0,R9/$P9*100,0)</f>
        <v>7.464673356543108</v>
      </c>
      <c r="T9" s="292">
        <f>SUM(T7:T8)</f>
        <v>3055</v>
      </c>
      <c r="U9" s="290">
        <f>IF($P9&lt;&gt;0,T9/$P9*100,0)</f>
        <v>31.28199877124718</v>
      </c>
      <c r="V9" s="288">
        <f>SUM(V7:V8)</f>
        <v>1995</v>
      </c>
      <c r="W9" s="289">
        <f>IF($P9&lt;&gt;0,V9/$P9*100,0)</f>
        <v>20.428015564202333</v>
      </c>
      <c r="X9" s="288">
        <f>SUM(X7:X8)</f>
        <v>1204</v>
      </c>
      <c r="Y9" s="269">
        <f>IF($P9&lt;&gt;0,X9/$P9*100,0)</f>
        <v>12.328486586115094</v>
      </c>
      <c r="Z9" s="292">
        <f>SUM(Z7:Z8)</f>
        <v>903</v>
      </c>
      <c r="AA9" s="250">
        <f>IF($P9&lt;&gt;0,Z9/$P9*100,0)</f>
        <v>9.24636493958632</v>
      </c>
      <c r="AB9" s="292">
        <f>SUM(AB7:AB8)</f>
        <v>558</v>
      </c>
      <c r="AC9" s="250">
        <f>IF($P9&lt;&gt;0,AB9/$P9*100,0)</f>
        <v>5.713700593897195</v>
      </c>
      <c r="AD9" s="288">
        <f>SUM(AD7:AD8)</f>
        <v>257</v>
      </c>
      <c r="AE9" s="250">
        <f>IF($P9&lt;&gt;0,AD9/$P9*100,0)</f>
        <v>2.631578947368421</v>
      </c>
      <c r="AF9" s="288">
        <f>SUM(AF7:AF8)</f>
        <v>361</v>
      </c>
      <c r="AG9" s="250">
        <f>IF($P9&lt;&gt;0,AF9/$P9*100,0)</f>
        <v>3.6964980544747084</v>
      </c>
      <c r="AH9" s="288">
        <f>SUM(AH7:AH8)</f>
        <v>704</v>
      </c>
      <c r="AI9" s="289">
        <f>IF($P9&lt;&gt;0,AH9/$P9*100,0)</f>
        <v>7.208683186565636</v>
      </c>
      <c r="AJ9" s="302">
        <f>SUM(AJ7:AJ8)</f>
        <v>17097</v>
      </c>
      <c r="AK9" s="288">
        <f>SUM(AK7:AK8)</f>
        <v>9418</v>
      </c>
      <c r="AL9" s="269">
        <f>IF($AJ9,AK9/$AJ9*100,0)</f>
        <v>55.08568754752295</v>
      </c>
      <c r="AM9" s="288">
        <f>SUM(AM7:AM8)</f>
        <v>5632</v>
      </c>
      <c r="AN9" s="269">
        <f>IF($AJ9,AM9/$AJ9*100,0)</f>
        <v>32.94145171667544</v>
      </c>
      <c r="AO9" s="288">
        <f>SUM(AO7:AO8)</f>
        <v>2047</v>
      </c>
      <c r="AP9" s="269">
        <f>IF($AJ9,AO9/$AJ9*100,0)</f>
        <v>11.972860735801602</v>
      </c>
      <c r="AQ9" s="293">
        <f>SUM(AQ7:AQ8)</f>
        <v>856</v>
      </c>
      <c r="AR9" s="22"/>
    </row>
    <row r="10" spans="2:44" ht="49.5" customHeight="1">
      <c r="B10" s="22"/>
      <c r="C10" s="22"/>
      <c r="D10" s="22"/>
      <c r="E10" s="22"/>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22"/>
    </row>
    <row r="11" spans="2:44" ht="49.5" customHeight="1">
      <c r="B11" s="22"/>
      <c r="C11" s="86"/>
      <c r="D11" s="86"/>
      <c r="E11" s="8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22"/>
    </row>
    <row r="12" spans="2:44" ht="49.5" customHeight="1">
      <c r="B12" s="22"/>
      <c r="C12" s="22"/>
      <c r="D12" s="22"/>
      <c r="E12" s="22"/>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22"/>
    </row>
    <row r="13" spans="2:44" ht="49.5" customHeight="1">
      <c r="B13" s="22"/>
      <c r="C13" s="22"/>
      <c r="D13" s="22"/>
      <c r="E13" s="22"/>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22"/>
    </row>
    <row r="14" spans="2:44" ht="49.5" customHeight="1">
      <c r="B14" s="22"/>
      <c r="C14" s="22"/>
      <c r="D14" s="22"/>
      <c r="E14" s="22"/>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22"/>
    </row>
    <row r="15" spans="2:44" ht="49.5" customHeight="1">
      <c r="B15" s="22"/>
      <c r="C15" s="22"/>
      <c r="D15" s="22"/>
      <c r="E15" s="22"/>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22"/>
    </row>
    <row r="16" spans="2:44" ht="49.5" customHeight="1">
      <c r="B16" s="22"/>
      <c r="C16" s="22"/>
      <c r="D16" s="22"/>
      <c r="E16" s="22"/>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22"/>
    </row>
    <row r="17" spans="2:44" ht="49.5" customHeight="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2:44" ht="49.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2:44" ht="49.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2:44" ht="49.5" customHeight="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row>
    <row r="21" spans="2:44" ht="49.5"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row>
    <row r="22" spans="2:44" ht="49.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row>
    <row r="23" spans="2:44" ht="49.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row>
    <row r="24" spans="2:44" ht="49.5"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2:44" ht="49.5" customHeight="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2:44" ht="49.5" customHeight="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2:44" ht="49.5" customHeight="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2:44" ht="49.5" customHeight="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row>
    <row r="29" spans="2:44" ht="49.5" customHeigh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row>
    <row r="30" spans="2:44" ht="49.5" customHeight="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row>
    <row r="31" spans="2:44" ht="49.5"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2:44" ht="49.5" customHeight="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2:44" ht="49.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2:44" ht="49.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sheetData>
  <sheetProtection scenarios="1" formatCells="0" autoFilter="0"/>
  <mergeCells count="23">
    <mergeCell ref="C4:E4"/>
    <mergeCell ref="T5:U5"/>
    <mergeCell ref="Z5:AA5"/>
    <mergeCell ref="AD5:AE5"/>
    <mergeCell ref="AH5:AI5"/>
    <mergeCell ref="N5:O5"/>
    <mergeCell ref="R5:S5"/>
    <mergeCell ref="AJ4:AP4"/>
    <mergeCell ref="X5:Y5"/>
    <mergeCell ref="AO5:AP5"/>
    <mergeCell ref="AB5:AC5"/>
    <mergeCell ref="V5:W5"/>
    <mergeCell ref="AF5:AG5"/>
    <mergeCell ref="B2:AQ2"/>
    <mergeCell ref="B4:B6"/>
    <mergeCell ref="F4:O4"/>
    <mergeCell ref="P4:AI4"/>
    <mergeCell ref="AQ4:AQ5"/>
    <mergeCell ref="H5:I5"/>
    <mergeCell ref="J5:K5"/>
    <mergeCell ref="L5:M5"/>
    <mergeCell ref="AM5:AN5"/>
    <mergeCell ref="AK5:AL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B1:AQ34"/>
  <sheetViews>
    <sheetView view="pageBreakPreview" zoomScale="70" zoomScaleNormal="75" zoomScaleSheetLayoutView="70" zoomScalePageLayoutView="0" workbookViewId="0" topLeftCell="A1">
      <pane xSplit="2" ySplit="5" topLeftCell="F6" activePane="bottomRight" state="frozen"/>
      <selection pane="topLeft" activeCell="A1" sqref="A1"/>
      <selection pane="topRight" activeCell="C1" sqref="C1"/>
      <selection pane="bottomLeft" activeCell="A6" sqref="A6"/>
      <selection pane="bottomRight" activeCell="I12" sqref="I12"/>
    </sheetView>
  </sheetViews>
  <sheetFormatPr defaultColWidth="9.00390625" defaultRowHeight="13.5"/>
  <cols>
    <col min="1" max="1" width="2.875" style="1" customWidth="1"/>
    <col min="2" max="2" width="18.125" style="1" customWidth="1"/>
    <col min="3" max="4" width="10.50390625" style="1" customWidth="1"/>
    <col min="5" max="5" width="10.875" style="1" customWidth="1"/>
    <col min="6" max="6" width="9.50390625" style="1" customWidth="1"/>
    <col min="7" max="7" width="7.125" style="1" customWidth="1"/>
    <col min="8" max="15" width="6.375" style="1" customWidth="1"/>
    <col min="16" max="16" width="9.50390625" style="1" customWidth="1"/>
    <col min="17" max="26" width="6.125" style="1" customWidth="1"/>
    <col min="27" max="27" width="6.625" style="1" customWidth="1"/>
    <col min="28" max="28" width="6.125" style="1" customWidth="1"/>
    <col min="29" max="29" width="6.875" style="1" customWidth="1"/>
    <col min="30" max="30" width="6.125" style="1" customWidth="1"/>
    <col min="31" max="31" width="6.875" style="1" customWidth="1"/>
    <col min="32" max="35" width="6.125" style="1" customWidth="1"/>
    <col min="36" max="36" width="9.50390625" style="1" customWidth="1"/>
    <col min="37" max="37" width="5.50390625" style="1" customWidth="1"/>
    <col min="38" max="38" width="6.875" style="1" customWidth="1"/>
    <col min="39" max="39" width="5.50390625" style="1" customWidth="1"/>
    <col min="40" max="40" width="7.125" style="1" bestFit="1" customWidth="1"/>
    <col min="41" max="41" width="5.50390625" style="1" customWidth="1"/>
    <col min="42" max="42" width="6.625" style="1" customWidth="1"/>
    <col min="43" max="43" width="9.50390625" style="1" customWidth="1"/>
    <col min="44" max="16384" width="9.00390625" style="1" customWidth="1"/>
  </cols>
  <sheetData>
    <row r="1" spans="2:43" s="9" customFormat="1" ht="18" customHeight="1">
      <c r="B1" s="65" t="s">
        <v>27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6"/>
    </row>
    <row r="2" spans="2:43" s="8" customFormat="1" ht="18" customHeight="1">
      <c r="B2" s="462" t="s">
        <v>190</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row>
    <row r="3" spans="2:43" s="8" customFormat="1" ht="18" customHeight="1" thickBot="1">
      <c r="B3" s="468" t="s">
        <v>26</v>
      </c>
      <c r="C3" s="473"/>
      <c r="D3" s="473"/>
      <c r="E3" s="473"/>
      <c r="F3" s="473"/>
      <c r="G3" s="473"/>
      <c r="H3" s="473"/>
      <c r="I3" s="473"/>
      <c r="J3" s="473"/>
      <c r="K3" s="473"/>
      <c r="L3" s="473"/>
      <c r="M3" s="473"/>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6"/>
    </row>
    <row r="4" spans="2:43" ht="18" customHeight="1">
      <c r="B4" s="463" t="s">
        <v>159</v>
      </c>
      <c r="C4" s="470" t="s">
        <v>0</v>
      </c>
      <c r="D4" s="471"/>
      <c r="E4" s="472"/>
      <c r="F4" s="445" t="s">
        <v>25</v>
      </c>
      <c r="G4" s="446"/>
      <c r="H4" s="446"/>
      <c r="I4" s="446"/>
      <c r="J4" s="446"/>
      <c r="K4" s="446"/>
      <c r="L4" s="446"/>
      <c r="M4" s="446"/>
      <c r="N4" s="446"/>
      <c r="O4" s="447"/>
      <c r="P4" s="457" t="s">
        <v>25</v>
      </c>
      <c r="Q4" s="458"/>
      <c r="R4" s="458"/>
      <c r="S4" s="458"/>
      <c r="T4" s="458"/>
      <c r="U4" s="458"/>
      <c r="V4" s="458"/>
      <c r="W4" s="458"/>
      <c r="X4" s="458"/>
      <c r="Y4" s="458"/>
      <c r="Z4" s="458"/>
      <c r="AA4" s="458"/>
      <c r="AB4" s="458"/>
      <c r="AC4" s="458"/>
      <c r="AD4" s="458"/>
      <c r="AE4" s="458"/>
      <c r="AF4" s="458"/>
      <c r="AG4" s="458"/>
      <c r="AH4" s="458"/>
      <c r="AI4" s="458"/>
      <c r="AJ4" s="445" t="s">
        <v>19</v>
      </c>
      <c r="AK4" s="420"/>
      <c r="AL4" s="420"/>
      <c r="AM4" s="420"/>
      <c r="AN4" s="420"/>
      <c r="AO4" s="420"/>
      <c r="AP4" s="435"/>
      <c r="AQ4" s="466" t="s">
        <v>1</v>
      </c>
    </row>
    <row r="5" spans="2:43" ht="28.5" customHeight="1">
      <c r="B5" s="464"/>
      <c r="C5" s="388"/>
      <c r="D5" s="390" t="s">
        <v>100</v>
      </c>
      <c r="E5" s="389" t="s">
        <v>174</v>
      </c>
      <c r="F5" s="67"/>
      <c r="G5" s="43"/>
      <c r="H5" s="427" t="s">
        <v>20</v>
      </c>
      <c r="I5" s="428"/>
      <c r="J5" s="427" t="s">
        <v>10</v>
      </c>
      <c r="K5" s="428"/>
      <c r="L5" s="427" t="s">
        <v>11</v>
      </c>
      <c r="M5" s="428"/>
      <c r="N5" s="427" t="s">
        <v>12</v>
      </c>
      <c r="O5" s="428"/>
      <c r="P5" s="68"/>
      <c r="Q5" s="54"/>
      <c r="R5" s="461" t="s">
        <v>32</v>
      </c>
      <c r="S5" s="449"/>
      <c r="T5" s="448" t="s">
        <v>43</v>
      </c>
      <c r="U5" s="449"/>
      <c r="V5" s="448" t="s">
        <v>44</v>
      </c>
      <c r="W5" s="449"/>
      <c r="X5" s="448" t="s">
        <v>45</v>
      </c>
      <c r="Y5" s="449"/>
      <c r="Z5" s="448" t="s">
        <v>33</v>
      </c>
      <c r="AA5" s="449"/>
      <c r="AB5" s="448" t="s">
        <v>49</v>
      </c>
      <c r="AC5" s="449"/>
      <c r="AD5" s="448" t="s">
        <v>34</v>
      </c>
      <c r="AE5" s="449"/>
      <c r="AF5" s="448" t="s">
        <v>35</v>
      </c>
      <c r="AG5" s="449"/>
      <c r="AH5" s="448" t="s">
        <v>36</v>
      </c>
      <c r="AI5" s="449"/>
      <c r="AJ5" s="69"/>
      <c r="AK5" s="450" t="s">
        <v>37</v>
      </c>
      <c r="AL5" s="451"/>
      <c r="AM5" s="452" t="s">
        <v>38</v>
      </c>
      <c r="AN5" s="453"/>
      <c r="AO5" s="450" t="s">
        <v>39</v>
      </c>
      <c r="AP5" s="451"/>
      <c r="AQ5" s="467"/>
    </row>
    <row r="6" spans="2:43" ht="19.5" customHeight="1" thickBot="1">
      <c r="B6" s="465"/>
      <c r="C6" s="71" t="s">
        <v>17</v>
      </c>
      <c r="D6" s="71" t="s">
        <v>17</v>
      </c>
      <c r="E6" s="71" t="s">
        <v>17</v>
      </c>
      <c r="F6" s="23" t="s">
        <v>5</v>
      </c>
      <c r="G6" s="24" t="s">
        <v>6</v>
      </c>
      <c r="H6" s="25" t="s">
        <v>5</v>
      </c>
      <c r="I6" s="26" t="s">
        <v>6</v>
      </c>
      <c r="J6" s="23" t="s">
        <v>5</v>
      </c>
      <c r="K6" s="24" t="s">
        <v>6</v>
      </c>
      <c r="L6" s="25" t="s">
        <v>5</v>
      </c>
      <c r="M6" s="26" t="s">
        <v>6</v>
      </c>
      <c r="N6" s="25" t="s">
        <v>5</v>
      </c>
      <c r="O6" s="24" t="s">
        <v>6</v>
      </c>
      <c r="P6" s="72" t="s">
        <v>5</v>
      </c>
      <c r="Q6" s="58" t="s">
        <v>6</v>
      </c>
      <c r="R6" s="73" t="s">
        <v>5</v>
      </c>
      <c r="S6" s="60" t="s">
        <v>6</v>
      </c>
      <c r="T6" s="72" t="s">
        <v>5</v>
      </c>
      <c r="U6" s="58" t="s">
        <v>6</v>
      </c>
      <c r="V6" s="72" t="s">
        <v>5</v>
      </c>
      <c r="W6" s="58" t="s">
        <v>6</v>
      </c>
      <c r="X6" s="73" t="s">
        <v>5</v>
      </c>
      <c r="Y6" s="60" t="s">
        <v>6</v>
      </c>
      <c r="Z6" s="72" t="s">
        <v>5</v>
      </c>
      <c r="AA6" s="58" t="s">
        <v>6</v>
      </c>
      <c r="AB6" s="72" t="s">
        <v>5</v>
      </c>
      <c r="AC6" s="58" t="s">
        <v>6</v>
      </c>
      <c r="AD6" s="72" t="s">
        <v>5</v>
      </c>
      <c r="AE6" s="58" t="s">
        <v>6</v>
      </c>
      <c r="AF6" s="72" t="s">
        <v>5</v>
      </c>
      <c r="AG6" s="58" t="s">
        <v>6</v>
      </c>
      <c r="AH6" s="73" t="s">
        <v>5</v>
      </c>
      <c r="AI6" s="60" t="s">
        <v>6</v>
      </c>
      <c r="AJ6" s="74" t="s">
        <v>5</v>
      </c>
      <c r="AK6" s="23" t="s">
        <v>5</v>
      </c>
      <c r="AL6" s="24" t="s">
        <v>6</v>
      </c>
      <c r="AM6" s="25" t="s">
        <v>5</v>
      </c>
      <c r="AN6" s="75" t="s">
        <v>6</v>
      </c>
      <c r="AO6" s="23" t="s">
        <v>5</v>
      </c>
      <c r="AP6" s="24" t="s">
        <v>6</v>
      </c>
      <c r="AQ6" s="77" t="s">
        <v>5</v>
      </c>
    </row>
    <row r="7" spans="2:43" s="4" customFormat="1" ht="49.5" customHeight="1">
      <c r="B7" s="401" t="s">
        <v>156</v>
      </c>
      <c r="C7" s="272">
        <f>SUM(F7+AJ7+AQ7)</f>
        <v>240</v>
      </c>
      <c r="D7" s="82">
        <v>53</v>
      </c>
      <c r="E7" s="82">
        <v>187</v>
      </c>
      <c r="F7" s="294">
        <f>SUM(H7+J7+L7+N7)</f>
        <v>146</v>
      </c>
      <c r="G7" s="274">
        <v>100</v>
      </c>
      <c r="H7" s="83">
        <v>0</v>
      </c>
      <c r="I7" s="226">
        <f>IF($F7&lt;&gt;0,H7/$F7*100,0)</f>
        <v>0</v>
      </c>
      <c r="J7" s="20">
        <v>146</v>
      </c>
      <c r="K7" s="236">
        <f>IF($F7&lt;&gt;0,J7/$F7*100,0)</f>
        <v>100</v>
      </c>
      <c r="L7" s="21">
        <v>0</v>
      </c>
      <c r="M7" s="226">
        <f>IF($F7&lt;&gt;0,L7/$F7*100,0)</f>
        <v>0</v>
      </c>
      <c r="N7" s="21">
        <v>0</v>
      </c>
      <c r="O7" s="236">
        <f>IF($F7&lt;&gt;0,N7/$F7*100,0)</f>
        <v>0</v>
      </c>
      <c r="P7" s="294">
        <f>SUM(R7+T7+V7+X7+Z7+AB7+AD7+AF7+AH7)</f>
        <v>146</v>
      </c>
      <c r="Q7" s="274">
        <v>100</v>
      </c>
      <c r="R7" s="21">
        <v>0</v>
      </c>
      <c r="S7" s="226">
        <f>IF($P7&lt;&gt;0,R7/$P7*100,0)</f>
        <v>0</v>
      </c>
      <c r="T7" s="21">
        <v>42</v>
      </c>
      <c r="U7" s="258">
        <f>IF($P7&lt;&gt;0,T7/$P7*100,0)</f>
        <v>28.767123287671232</v>
      </c>
      <c r="V7" s="21">
        <v>104</v>
      </c>
      <c r="W7" s="236">
        <f>IF($P7&lt;&gt;0,V7/$P7*100,0)</f>
        <v>71.23287671232876</v>
      </c>
      <c r="X7" s="21">
        <v>0</v>
      </c>
      <c r="Y7" s="236">
        <f>IF($P7&lt;&gt;0,X7/$P7*100,0)</f>
        <v>0</v>
      </c>
      <c r="Z7" s="20">
        <v>0</v>
      </c>
      <c r="AA7" s="236">
        <f>IF($P7&lt;&gt;0,Z7/$P7*100,0)</f>
        <v>0</v>
      </c>
      <c r="AB7" s="20">
        <v>0</v>
      </c>
      <c r="AC7" s="236">
        <f>IF($P7&lt;&gt;0,AB7/$P7*100,0)</f>
        <v>0</v>
      </c>
      <c r="AD7" s="20">
        <v>0</v>
      </c>
      <c r="AE7" s="236">
        <f>IF($P7&lt;&gt;0,AD7/$P7*100,0)</f>
        <v>0</v>
      </c>
      <c r="AF7" s="20">
        <v>0</v>
      </c>
      <c r="AG7" s="236">
        <f>IF($P7&lt;&gt;0,AF7/$P7*100,0)</f>
        <v>0</v>
      </c>
      <c r="AH7" s="21">
        <v>0</v>
      </c>
      <c r="AI7" s="226">
        <f>IF($P7&lt;&gt;0,AH7/$P7*100,0)</f>
        <v>0</v>
      </c>
      <c r="AJ7" s="272">
        <f>SUM(AK7+AM7+AO7)</f>
        <v>93</v>
      </c>
      <c r="AK7" s="20">
        <v>93</v>
      </c>
      <c r="AL7" s="236">
        <f>IF($AJ7,AK7/$AJ7*100,0)</f>
        <v>100</v>
      </c>
      <c r="AM7" s="20">
        <v>0</v>
      </c>
      <c r="AN7" s="303">
        <f>IF($AJ7,AM7/$AJ7*100,0)</f>
        <v>0</v>
      </c>
      <c r="AO7" s="20">
        <v>0</v>
      </c>
      <c r="AP7" s="236">
        <f>IF($AJ7,AO7/$AJ7*100,0)</f>
        <v>0</v>
      </c>
      <c r="AQ7" s="78">
        <v>1</v>
      </c>
    </row>
    <row r="8" spans="2:43" s="4" customFormat="1" ht="49.5" customHeight="1" thickBot="1">
      <c r="B8" s="403" t="s">
        <v>157</v>
      </c>
      <c r="C8" s="276">
        <f>SUM(F8+AJ8+AQ8)</f>
        <v>12</v>
      </c>
      <c r="D8" s="84">
        <v>6</v>
      </c>
      <c r="E8" s="84">
        <v>6</v>
      </c>
      <c r="F8" s="278">
        <f>SUM(H8+J8+L8+N8)</f>
        <v>7</v>
      </c>
      <c r="G8" s="279">
        <v>100</v>
      </c>
      <c r="H8" s="11">
        <v>1</v>
      </c>
      <c r="I8" s="282">
        <f>IF($F8&lt;&gt;0,H8/$F8*100,0)</f>
        <v>14.285714285714285</v>
      </c>
      <c r="J8" s="12">
        <v>6</v>
      </c>
      <c r="K8" s="281">
        <f>IF($F8&lt;&gt;0,J8/$F8*100,0)</f>
        <v>85.71428571428571</v>
      </c>
      <c r="L8" s="11">
        <v>0</v>
      </c>
      <c r="M8" s="282">
        <f>IF($F8&lt;&gt;0,L8/$F8*100,0)</f>
        <v>0</v>
      </c>
      <c r="N8" s="11">
        <v>0</v>
      </c>
      <c r="O8" s="281">
        <f>IF($F8&lt;&gt;0,N8/$F8*100,0)</f>
        <v>0</v>
      </c>
      <c r="P8" s="278">
        <f>SUM(R8+T8+V8+X8+Z8+AB8+AD8+AF8+AH8)</f>
        <v>7</v>
      </c>
      <c r="Q8" s="304">
        <v>100</v>
      </c>
      <c r="R8" s="11">
        <v>0</v>
      </c>
      <c r="S8" s="282">
        <f>IF($P8&lt;&gt;0,R8/$P8*100,0)</f>
        <v>0</v>
      </c>
      <c r="T8" s="11">
        <v>1</v>
      </c>
      <c r="U8" s="305">
        <f>IF($P8&lt;&gt;0,T8/$P8*100,0)</f>
        <v>14.285714285714285</v>
      </c>
      <c r="V8" s="11">
        <v>2</v>
      </c>
      <c r="W8" s="281">
        <f>IF($P8&lt;&gt;0,V8/$P8*100,0)</f>
        <v>28.57142857142857</v>
      </c>
      <c r="X8" s="11">
        <v>0</v>
      </c>
      <c r="Y8" s="281">
        <f>IF($P8&lt;&gt;0,X8/$P8*100,0)</f>
        <v>0</v>
      </c>
      <c r="Z8" s="12">
        <v>2</v>
      </c>
      <c r="AA8" s="281">
        <f>IF($P8&lt;&gt;0,Z8/$P8*100,0)</f>
        <v>28.57142857142857</v>
      </c>
      <c r="AB8" s="12">
        <v>2</v>
      </c>
      <c r="AC8" s="281">
        <f>IF($P8&lt;&gt;0,AB8/$P8*100,0)</f>
        <v>28.57142857142857</v>
      </c>
      <c r="AD8" s="12">
        <v>0</v>
      </c>
      <c r="AE8" s="281">
        <f>IF($P8&lt;&gt;0,AD8/$P8*100,0)</f>
        <v>0</v>
      </c>
      <c r="AF8" s="12">
        <v>0</v>
      </c>
      <c r="AG8" s="281">
        <f>IF($P8&lt;&gt;0,AF8/$P8*100,0)</f>
        <v>0</v>
      </c>
      <c r="AH8" s="11">
        <v>0</v>
      </c>
      <c r="AI8" s="282">
        <f>IF($P8&lt;&gt;0,AH8/$P8*100,0)</f>
        <v>0</v>
      </c>
      <c r="AJ8" s="306">
        <f>SUM(AK8+AM8+AO8)</f>
        <v>5</v>
      </c>
      <c r="AK8" s="12">
        <v>3</v>
      </c>
      <c r="AL8" s="281">
        <f>IF($AJ8,AK8/$AJ8*100,0)</f>
        <v>60</v>
      </c>
      <c r="AM8" s="12">
        <v>1</v>
      </c>
      <c r="AN8" s="307">
        <f>IF($AJ8,AM8/$AJ8*100,0)</f>
        <v>20</v>
      </c>
      <c r="AO8" s="12">
        <v>1</v>
      </c>
      <c r="AP8" s="281">
        <f>IF($AJ8,AO8/$AJ8*100,0)</f>
        <v>20</v>
      </c>
      <c r="AQ8" s="85">
        <v>0</v>
      </c>
    </row>
    <row r="9" spans="2:43" s="4" customFormat="1" ht="49.5" customHeight="1" thickBot="1" thickTop="1">
      <c r="B9" s="79" t="s">
        <v>2</v>
      </c>
      <c r="C9" s="285">
        <f>SUM(F9+AJ9+AQ9)</f>
        <v>252</v>
      </c>
      <c r="D9" s="302">
        <f>SUM(D7:D8)</f>
        <v>59</v>
      </c>
      <c r="E9" s="286">
        <f>SUM(E7:E8)</f>
        <v>193</v>
      </c>
      <c r="F9" s="288">
        <f>SUM(F7:F8)</f>
        <v>153</v>
      </c>
      <c r="G9" s="287">
        <v>100</v>
      </c>
      <c r="H9" s="288">
        <f>SUM(H7:H8)</f>
        <v>1</v>
      </c>
      <c r="I9" s="269">
        <f>IF($F9&lt;&gt;0,H9/$F9*100,0)</f>
        <v>0.6535947712418301</v>
      </c>
      <c r="J9" s="288">
        <f>SUM(J7:J8)</f>
        <v>152</v>
      </c>
      <c r="K9" s="250">
        <f>IF($F9&lt;&gt;0,J9/$F9*100,0)</f>
        <v>99.34640522875817</v>
      </c>
      <c r="L9" s="292">
        <f>SUM(L7:L8)</f>
        <v>0</v>
      </c>
      <c r="M9" s="269">
        <f>IF($F9&lt;&gt;0,L9/$F9*100,0)</f>
        <v>0</v>
      </c>
      <c r="N9" s="288">
        <f>SUM(N7:N8)</f>
        <v>0</v>
      </c>
      <c r="O9" s="250">
        <f>IF($F9&lt;&gt;0,N9/$F9*100,0)</f>
        <v>0</v>
      </c>
      <c r="P9" s="308">
        <f>SUM(R9+T9+V9+X9+Z9+AB9+AD9+AF9+AH9)</f>
        <v>153</v>
      </c>
      <c r="Q9" s="291">
        <v>100</v>
      </c>
      <c r="R9" s="288">
        <f>SUM(R7:R8)</f>
        <v>0</v>
      </c>
      <c r="S9" s="269">
        <f>IF($P9&lt;&gt;0,R9/$P9*100,0)</f>
        <v>0</v>
      </c>
      <c r="T9" s="292">
        <f>SUM(T7:T8)</f>
        <v>43</v>
      </c>
      <c r="U9" s="250">
        <f>IF($P9&lt;&gt;0,T9/$P9*100,0)</f>
        <v>28.104575163398692</v>
      </c>
      <c r="V9" s="288">
        <f>SUM(V7:V8)</f>
        <v>106</v>
      </c>
      <c r="W9" s="250">
        <f>IF($P9&lt;&gt;0,V9/$P9*100,0)</f>
        <v>69.28104575163398</v>
      </c>
      <c r="X9" s="288">
        <f>SUM(X7:X8)</f>
        <v>0</v>
      </c>
      <c r="Y9" s="250">
        <f>IF($P9&lt;&gt;0,X9/$P9*100,0)</f>
        <v>0</v>
      </c>
      <c r="Z9" s="292">
        <f>SUM(Z7:Z8)</f>
        <v>2</v>
      </c>
      <c r="AA9" s="250">
        <f>IF($P9&lt;&gt;0,Z9/$P9*100,0)</f>
        <v>1.3071895424836601</v>
      </c>
      <c r="AB9" s="288">
        <f>SUM(AB7:AB8)</f>
        <v>2</v>
      </c>
      <c r="AC9" s="250">
        <f>IF($P9&lt;&gt;0,AB9/$P9*100,0)</f>
        <v>1.3071895424836601</v>
      </c>
      <c r="AD9" s="288">
        <f>SUM(AD7:AD8)</f>
        <v>0</v>
      </c>
      <c r="AE9" s="250">
        <f>IF($P9&lt;&gt;0,AD9/$P9*100,0)</f>
        <v>0</v>
      </c>
      <c r="AF9" s="288">
        <f>SUM(AF7:AF8)</f>
        <v>0</v>
      </c>
      <c r="AG9" s="250">
        <f>IF($P9&lt;&gt;0,AF9/$P9*100,0)</f>
        <v>0</v>
      </c>
      <c r="AH9" s="288">
        <f>SUM(AH7:AH8)</f>
        <v>0</v>
      </c>
      <c r="AI9" s="269">
        <f>IF($P9&lt;&gt;0,AH9/$P9*100,0)</f>
        <v>0</v>
      </c>
      <c r="AJ9" s="285">
        <f>SUM(AJ7:AJ8)</f>
        <v>98</v>
      </c>
      <c r="AK9" s="302">
        <f>SUM(AK7:AK8)</f>
        <v>96</v>
      </c>
      <c r="AL9" s="250">
        <f>IF($AJ9,AK9/$AJ9*100,0)</f>
        <v>97.95918367346938</v>
      </c>
      <c r="AM9" s="292">
        <f>SUM(AM7:AM8)</f>
        <v>1</v>
      </c>
      <c r="AN9" s="289">
        <f>IF($AJ9,AM9/$AJ9*100,0)</f>
        <v>1.0204081632653061</v>
      </c>
      <c r="AO9" s="292">
        <f>SUM(AO7:AO8)</f>
        <v>1</v>
      </c>
      <c r="AP9" s="250">
        <f>IF($AJ9,AO9/$AJ9*100,0)</f>
        <v>1.0204081632653061</v>
      </c>
      <c r="AQ9" s="293">
        <f>SUM(AQ7:AQ8)</f>
        <v>1</v>
      </c>
    </row>
    <row r="10" spans="2:43" s="4" customFormat="1" ht="49.5" customHeight="1">
      <c r="B10" s="22"/>
      <c r="C10" s="22"/>
      <c r="D10" s="22"/>
      <c r="E10" s="22"/>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2:43" ht="49.5" customHeight="1">
      <c r="B11" s="22"/>
      <c r="C11" s="86"/>
      <c r="D11" s="86"/>
      <c r="E11" s="8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2:43" ht="49.5" customHeight="1">
      <c r="B12" s="22"/>
      <c r="C12" s="22"/>
      <c r="D12" s="22"/>
      <c r="E12" s="22"/>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2:43" ht="49.5" customHeight="1">
      <c r="B13" s="22"/>
      <c r="C13" s="22"/>
      <c r="D13" s="22"/>
      <c r="E13" s="22"/>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row>
    <row r="14" spans="2:43" ht="49.5" customHeight="1">
      <c r="B14" s="22"/>
      <c r="C14" s="22"/>
      <c r="D14" s="22"/>
      <c r="E14" s="22"/>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row>
    <row r="15" spans="2:43" ht="49.5" customHeight="1">
      <c r="B15" s="22"/>
      <c r="C15" s="22"/>
      <c r="D15" s="22"/>
      <c r="E15" s="22"/>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row>
    <row r="16" spans="2:43" ht="49.5" customHeight="1">
      <c r="B16" s="22"/>
      <c r="C16" s="22"/>
      <c r="D16" s="22"/>
      <c r="E16" s="22"/>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row>
    <row r="17" spans="2:43" ht="49.5" customHeight="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2:43" ht="49.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3" ht="49.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pans="2:43" ht="49.5" customHeight="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row>
    <row r="21" spans="2:43" ht="49.5"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2:43" ht="49.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2:43" ht="49.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2:43" ht="49.5"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2:43" ht="49.5" customHeight="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2:43" ht="49.5" customHeight="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row>
    <row r="27" spans="2:43" ht="49.5" customHeight="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2:43" ht="49.5" customHeight="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2:43" ht="49.5" customHeigh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2:43" ht="49.5" customHeight="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2:43" ht="49.5"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2:43" ht="49.5" customHeight="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3" ht="49.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3" ht="49.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sheetData>
  <sheetProtection scenarios="1" formatCells="0" autoFilter="0"/>
  <mergeCells count="24">
    <mergeCell ref="B3:M3"/>
    <mergeCell ref="T5:U5"/>
    <mergeCell ref="Z5:AA5"/>
    <mergeCell ref="AD5:AE5"/>
    <mergeCell ref="AH5:AI5"/>
    <mergeCell ref="N5:O5"/>
    <mergeCell ref="C4:E4"/>
    <mergeCell ref="R5:S5"/>
    <mergeCell ref="AJ4:AP4"/>
    <mergeCell ref="X5:Y5"/>
    <mergeCell ref="AO5:AP5"/>
    <mergeCell ref="AB5:AC5"/>
    <mergeCell ref="V5:W5"/>
    <mergeCell ref="AF5:AG5"/>
    <mergeCell ref="B2:AQ2"/>
    <mergeCell ref="B4:B6"/>
    <mergeCell ref="F4:O4"/>
    <mergeCell ref="P4:AI4"/>
    <mergeCell ref="AQ4:AQ5"/>
    <mergeCell ref="H5:I5"/>
    <mergeCell ref="J5:K5"/>
    <mergeCell ref="L5:M5"/>
    <mergeCell ref="AM5:AN5"/>
    <mergeCell ref="AK5:AL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AQ34"/>
  <sheetViews>
    <sheetView view="pageBreakPreview" zoomScale="55" zoomScaleNormal="75" zoomScaleSheetLayoutView="5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K12" sqref="K12"/>
    </sheetView>
  </sheetViews>
  <sheetFormatPr defaultColWidth="9.00390625" defaultRowHeight="13.5"/>
  <cols>
    <col min="1" max="1" width="2.875" style="1" customWidth="1"/>
    <col min="2" max="2" width="17.375" style="1" customWidth="1"/>
    <col min="3" max="3" width="10.00390625" style="1" customWidth="1"/>
    <col min="4" max="4" width="10.50390625" style="1" customWidth="1"/>
    <col min="5" max="5" width="10.00390625" style="1" customWidth="1"/>
    <col min="6" max="6" width="10.50390625" style="1" customWidth="1"/>
    <col min="7" max="7" width="7.125" style="1" customWidth="1"/>
    <col min="8" max="15" width="6.125" style="1" customWidth="1"/>
    <col min="16" max="16" width="9.00390625" style="1" customWidth="1"/>
    <col min="17" max="35" width="6.50390625" style="1" customWidth="1"/>
    <col min="36" max="39" width="6.625" style="1" customWidth="1"/>
    <col min="40" max="40" width="8.125" style="1" bestFit="1" customWidth="1"/>
    <col min="41" max="42" width="6.625" style="1" customWidth="1"/>
    <col min="43" max="43" width="9.50390625" style="1" customWidth="1"/>
    <col min="44" max="16384" width="9.00390625" style="1" customWidth="1"/>
  </cols>
  <sheetData>
    <row r="1" spans="1:43" ht="18" customHeight="1">
      <c r="A1" s="22"/>
      <c r="B1" s="39" t="s">
        <v>29</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22"/>
    </row>
    <row r="2" spans="1:43" s="8" customFormat="1" ht="18" customHeight="1">
      <c r="A2" s="66"/>
      <c r="B2" s="462" t="s">
        <v>162</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row>
    <row r="3" spans="1:43" s="9" customFormat="1" ht="18" customHeight="1" thickBot="1">
      <c r="A3" s="66"/>
      <c r="B3" s="81" t="s">
        <v>30</v>
      </c>
      <c r="C3" s="65"/>
      <c r="D3" s="65"/>
      <c r="E3" s="65"/>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22"/>
    </row>
    <row r="4" spans="1:43" ht="18" customHeight="1">
      <c r="A4" s="22"/>
      <c r="B4" s="463" t="s">
        <v>188</v>
      </c>
      <c r="C4" s="470" t="s">
        <v>101</v>
      </c>
      <c r="D4" s="471"/>
      <c r="E4" s="472"/>
      <c r="F4" s="445" t="s">
        <v>25</v>
      </c>
      <c r="G4" s="446"/>
      <c r="H4" s="446"/>
      <c r="I4" s="446"/>
      <c r="J4" s="446"/>
      <c r="K4" s="446"/>
      <c r="L4" s="446"/>
      <c r="M4" s="446"/>
      <c r="N4" s="446"/>
      <c r="O4" s="447"/>
      <c r="P4" s="457" t="s">
        <v>25</v>
      </c>
      <c r="Q4" s="458"/>
      <c r="R4" s="458"/>
      <c r="S4" s="458"/>
      <c r="T4" s="458"/>
      <c r="U4" s="458"/>
      <c r="V4" s="458"/>
      <c r="W4" s="458"/>
      <c r="X4" s="458"/>
      <c r="Y4" s="458"/>
      <c r="Z4" s="87"/>
      <c r="AA4" s="87"/>
      <c r="AB4" s="87"/>
      <c r="AC4" s="87"/>
      <c r="AD4" s="87"/>
      <c r="AE4" s="87"/>
      <c r="AF4" s="87"/>
      <c r="AG4" s="87"/>
      <c r="AH4" s="87"/>
      <c r="AI4" s="87"/>
      <c r="AJ4" s="445" t="s">
        <v>19</v>
      </c>
      <c r="AK4" s="420"/>
      <c r="AL4" s="420"/>
      <c r="AM4" s="420"/>
      <c r="AN4" s="420"/>
      <c r="AO4" s="420"/>
      <c r="AP4" s="435"/>
      <c r="AQ4" s="466" t="s">
        <v>1</v>
      </c>
    </row>
    <row r="5" spans="1:43" ht="27.75" customHeight="1">
      <c r="A5" s="22"/>
      <c r="B5" s="464"/>
      <c r="C5" s="388"/>
      <c r="D5" s="390" t="s">
        <v>100</v>
      </c>
      <c r="E5" s="389" t="s">
        <v>174</v>
      </c>
      <c r="F5" s="67"/>
      <c r="G5" s="43"/>
      <c r="H5" s="427" t="s">
        <v>20</v>
      </c>
      <c r="I5" s="428"/>
      <c r="J5" s="427" t="s">
        <v>10</v>
      </c>
      <c r="K5" s="428"/>
      <c r="L5" s="427" t="s">
        <v>11</v>
      </c>
      <c r="M5" s="428"/>
      <c r="N5" s="427" t="s">
        <v>12</v>
      </c>
      <c r="O5" s="428"/>
      <c r="P5" s="68"/>
      <c r="Q5" s="54"/>
      <c r="R5" s="461" t="s">
        <v>32</v>
      </c>
      <c r="S5" s="449"/>
      <c r="T5" s="448" t="s">
        <v>43</v>
      </c>
      <c r="U5" s="449"/>
      <c r="V5" s="448" t="s">
        <v>44</v>
      </c>
      <c r="W5" s="449"/>
      <c r="X5" s="448" t="s">
        <v>45</v>
      </c>
      <c r="Y5" s="449"/>
      <c r="Z5" s="474" t="s">
        <v>33</v>
      </c>
      <c r="AA5" s="475"/>
      <c r="AB5" s="474" t="s">
        <v>48</v>
      </c>
      <c r="AC5" s="475"/>
      <c r="AD5" s="448" t="s">
        <v>34</v>
      </c>
      <c r="AE5" s="449"/>
      <c r="AF5" s="448" t="s">
        <v>35</v>
      </c>
      <c r="AG5" s="449"/>
      <c r="AH5" s="448" t="s">
        <v>36</v>
      </c>
      <c r="AI5" s="449"/>
      <c r="AJ5" s="69"/>
      <c r="AK5" s="450" t="s">
        <v>37</v>
      </c>
      <c r="AL5" s="451"/>
      <c r="AM5" s="452" t="s">
        <v>38</v>
      </c>
      <c r="AN5" s="453"/>
      <c r="AO5" s="450" t="s">
        <v>39</v>
      </c>
      <c r="AP5" s="451"/>
      <c r="AQ5" s="467"/>
    </row>
    <row r="6" spans="1:43" ht="19.5" customHeight="1" thickBot="1">
      <c r="A6" s="22"/>
      <c r="B6" s="465"/>
      <c r="C6" s="74" t="s">
        <v>5</v>
      </c>
      <c r="D6" s="71" t="s">
        <v>17</v>
      </c>
      <c r="E6" s="71" t="s">
        <v>17</v>
      </c>
      <c r="F6" s="23" t="s">
        <v>5</v>
      </c>
      <c r="G6" s="24" t="s">
        <v>6</v>
      </c>
      <c r="H6" s="25" t="s">
        <v>5</v>
      </c>
      <c r="I6" s="26" t="s">
        <v>6</v>
      </c>
      <c r="J6" s="23" t="s">
        <v>5</v>
      </c>
      <c r="K6" s="24" t="s">
        <v>6</v>
      </c>
      <c r="L6" s="25" t="s">
        <v>5</v>
      </c>
      <c r="M6" s="26" t="s">
        <v>6</v>
      </c>
      <c r="N6" s="25" t="s">
        <v>5</v>
      </c>
      <c r="O6" s="24" t="s">
        <v>6</v>
      </c>
      <c r="P6" s="72" t="s">
        <v>5</v>
      </c>
      <c r="Q6" s="58" t="s">
        <v>6</v>
      </c>
      <c r="R6" s="73" t="s">
        <v>5</v>
      </c>
      <c r="S6" s="60" t="s">
        <v>6</v>
      </c>
      <c r="T6" s="72" t="s">
        <v>5</v>
      </c>
      <c r="U6" s="58" t="s">
        <v>6</v>
      </c>
      <c r="V6" s="72" t="s">
        <v>5</v>
      </c>
      <c r="W6" s="58" t="s">
        <v>6</v>
      </c>
      <c r="X6" s="73" t="s">
        <v>5</v>
      </c>
      <c r="Y6" s="60" t="s">
        <v>6</v>
      </c>
      <c r="Z6" s="73" t="s">
        <v>5</v>
      </c>
      <c r="AA6" s="60" t="s">
        <v>6</v>
      </c>
      <c r="AB6" s="72" t="s">
        <v>5</v>
      </c>
      <c r="AC6" s="58" t="s">
        <v>6</v>
      </c>
      <c r="AD6" s="72" t="s">
        <v>5</v>
      </c>
      <c r="AE6" s="58" t="s">
        <v>6</v>
      </c>
      <c r="AF6" s="72" t="s">
        <v>5</v>
      </c>
      <c r="AG6" s="58" t="s">
        <v>6</v>
      </c>
      <c r="AH6" s="73" t="s">
        <v>5</v>
      </c>
      <c r="AI6" s="60" t="s">
        <v>6</v>
      </c>
      <c r="AJ6" s="74" t="s">
        <v>5</v>
      </c>
      <c r="AK6" s="25" t="s">
        <v>5</v>
      </c>
      <c r="AL6" s="75" t="s">
        <v>6</v>
      </c>
      <c r="AM6" s="25" t="s">
        <v>5</v>
      </c>
      <c r="AN6" s="75" t="s">
        <v>6</v>
      </c>
      <c r="AO6" s="25" t="s">
        <v>5</v>
      </c>
      <c r="AP6" s="26" t="s">
        <v>6</v>
      </c>
      <c r="AQ6" s="77" t="s">
        <v>5</v>
      </c>
    </row>
    <row r="7" spans="1:43" ht="49.5" customHeight="1">
      <c r="A7" s="22"/>
      <c r="B7" s="401" t="s">
        <v>156</v>
      </c>
      <c r="C7" s="272">
        <f>SUM(F7+AJ7+AQ7)</f>
        <v>20</v>
      </c>
      <c r="D7" s="82">
        <v>7</v>
      </c>
      <c r="E7" s="82">
        <v>13</v>
      </c>
      <c r="F7" s="294">
        <f>SUM(H7+J7+L7+N7)</f>
        <v>16</v>
      </c>
      <c r="G7" s="235">
        <v>100</v>
      </c>
      <c r="H7" s="83">
        <v>0</v>
      </c>
      <c r="I7" s="226">
        <f>IF($F7&lt;&gt;0,H7/$F7*100,0)</f>
        <v>0</v>
      </c>
      <c r="J7" s="21">
        <v>9</v>
      </c>
      <c r="K7" s="226">
        <f>IF($F7&lt;&gt;0,J7/$F7*100,0)</f>
        <v>56.25</v>
      </c>
      <c r="L7" s="21">
        <v>7</v>
      </c>
      <c r="M7" s="226">
        <f>IF($F7&lt;&gt;0,L7/$F7*100,0)</f>
        <v>43.75</v>
      </c>
      <c r="N7" s="21">
        <v>0</v>
      </c>
      <c r="O7" s="226">
        <f>IF($F7&lt;&gt;0,N7/$F7*100,0)</f>
        <v>0</v>
      </c>
      <c r="P7" s="294">
        <f>SUM(R7+T7+V7+X7+Z7+AB7+AD7+AF7+AH7)</f>
        <v>16</v>
      </c>
      <c r="Q7" s="235">
        <v>100</v>
      </c>
      <c r="R7" s="88">
        <v>8</v>
      </c>
      <c r="S7" s="236">
        <f>IF($P7&lt;&gt;0,R7/$P7*100,0)</f>
        <v>50</v>
      </c>
      <c r="T7" s="21">
        <v>2</v>
      </c>
      <c r="U7" s="226">
        <f>IF($P7&lt;&gt;0,T7/$P7*100,0)</f>
        <v>12.5</v>
      </c>
      <c r="V7" s="21">
        <v>1</v>
      </c>
      <c r="W7" s="226">
        <f>IF($P7&lt;&gt;0,V7/$P7*100,0)</f>
        <v>6.25</v>
      </c>
      <c r="X7" s="21">
        <v>1</v>
      </c>
      <c r="Y7" s="226">
        <f>IF($P7&lt;&gt;0,X7/$P7*100,0)</f>
        <v>6.25</v>
      </c>
      <c r="Z7" s="21">
        <v>2</v>
      </c>
      <c r="AA7" s="226">
        <f>IF($P7&lt;&gt;0,Z7/$P7*100,0)</f>
        <v>12.5</v>
      </c>
      <c r="AB7" s="21">
        <v>2</v>
      </c>
      <c r="AC7" s="226">
        <f>IF($P7&lt;&gt;0,AB7/$P7*100,0)</f>
        <v>12.5</v>
      </c>
      <c r="AD7" s="21">
        <v>0</v>
      </c>
      <c r="AE7" s="226">
        <f>IF($P7&lt;&gt;0,AD7/$P7*100,0)</f>
        <v>0</v>
      </c>
      <c r="AF7" s="20">
        <v>0</v>
      </c>
      <c r="AG7" s="224">
        <f>IF($P7&lt;&gt;0,AF7/$P7*100,0)</f>
        <v>0</v>
      </c>
      <c r="AH7" s="21">
        <v>0</v>
      </c>
      <c r="AI7" s="226">
        <f>IF($P7&lt;&gt;0,AH7/$P7*100,0)</f>
        <v>0</v>
      </c>
      <c r="AJ7" s="294">
        <f>SUM(AK7+AM7+AO7)</f>
        <v>4</v>
      </c>
      <c r="AK7" s="83">
        <v>3</v>
      </c>
      <c r="AL7" s="226">
        <f>IF($AJ7,AK7/$AJ7*100,0)</f>
        <v>75</v>
      </c>
      <c r="AM7" s="83">
        <v>1</v>
      </c>
      <c r="AN7" s="226">
        <f>IF($AJ7,AM7/$AJ7*100,0)</f>
        <v>25</v>
      </c>
      <c r="AO7" s="83">
        <v>0</v>
      </c>
      <c r="AP7" s="226">
        <f>IF($AJ7,AO7/$AJ7*100,0)</f>
        <v>0</v>
      </c>
      <c r="AQ7" s="78">
        <v>0</v>
      </c>
    </row>
    <row r="8" spans="1:43" ht="49.5" customHeight="1" thickBot="1">
      <c r="A8" s="22"/>
      <c r="B8" s="402" t="s">
        <v>157</v>
      </c>
      <c r="C8" s="276">
        <f>SUM(F8+AJ8+AQ8)</f>
        <v>7</v>
      </c>
      <c r="D8" s="84">
        <v>0</v>
      </c>
      <c r="E8" s="84">
        <v>7</v>
      </c>
      <c r="F8" s="278">
        <f>SUM(H8+J8+L8+N8)</f>
        <v>7</v>
      </c>
      <c r="G8" s="309">
        <v>100</v>
      </c>
      <c r="H8" s="11">
        <v>0</v>
      </c>
      <c r="I8" s="281">
        <f>IF($F8&lt;&gt;0,H8/$F8*100,0)</f>
        <v>0</v>
      </c>
      <c r="J8" s="89">
        <v>0</v>
      </c>
      <c r="K8" s="282">
        <f>IF($F8&lt;&gt;0,J8/$F8*100,0)</f>
        <v>0</v>
      </c>
      <c r="L8" s="89">
        <v>7</v>
      </c>
      <c r="M8" s="282">
        <f>IF($F8&lt;&gt;0,L8/$F8*100,0)</f>
        <v>100</v>
      </c>
      <c r="N8" s="90">
        <v>0</v>
      </c>
      <c r="O8" s="282">
        <f>IF($F8&lt;&gt;0,N8/$F8*100,0)</f>
        <v>0</v>
      </c>
      <c r="P8" s="278">
        <f>SUM(R8+T8+V8+X8+Z8+AB8+AD8+AF8+AH8)</f>
        <v>7</v>
      </c>
      <c r="Q8" s="310">
        <v>100</v>
      </c>
      <c r="R8" s="11">
        <v>7</v>
      </c>
      <c r="S8" s="281">
        <f>IF($P8&lt;&gt;0,R8/$P8*100,0)</f>
        <v>100</v>
      </c>
      <c r="T8" s="11">
        <v>0</v>
      </c>
      <c r="U8" s="282">
        <f>IF($P8&lt;&gt;0,T8/$P8*100,0)</f>
        <v>0</v>
      </c>
      <c r="V8" s="11">
        <v>0</v>
      </c>
      <c r="W8" s="282">
        <f>IF($P8&lt;&gt;0,V8/$P8*100,0)</f>
        <v>0</v>
      </c>
      <c r="X8" s="11">
        <v>0</v>
      </c>
      <c r="Y8" s="282">
        <f>IF($P8&lt;&gt;0,X8/$P8*100,0)</f>
        <v>0</v>
      </c>
      <c r="Z8" s="11">
        <v>0</v>
      </c>
      <c r="AA8" s="282">
        <f>IF($P8&lt;&gt;0,Z8/$P8*100,0)</f>
        <v>0</v>
      </c>
      <c r="AB8" s="11">
        <v>0</v>
      </c>
      <c r="AC8" s="282">
        <f>IF($P8&lt;&gt;0,AB8/$P8*100,0)</f>
        <v>0</v>
      </c>
      <c r="AD8" s="11">
        <v>0</v>
      </c>
      <c r="AE8" s="282">
        <f>IF($P8&lt;&gt;0,AD8/$P8*100,0)</f>
        <v>0</v>
      </c>
      <c r="AF8" s="12">
        <v>0</v>
      </c>
      <c r="AG8" s="311">
        <f>IF($P8&lt;&gt;0,AF8/$P8*100,0)</f>
        <v>0</v>
      </c>
      <c r="AH8" s="11">
        <v>0</v>
      </c>
      <c r="AI8" s="282">
        <f>IF($P8&lt;&gt;0,AH8/$P8*100,0)</f>
        <v>0</v>
      </c>
      <c r="AJ8" s="278">
        <f>SUM(AK8+AM8+AO8)</f>
        <v>0</v>
      </c>
      <c r="AK8" s="11">
        <v>0</v>
      </c>
      <c r="AL8" s="282">
        <f>IF($AJ8,AK8/$AJ8*100,0)</f>
        <v>0</v>
      </c>
      <c r="AM8" s="11">
        <v>0</v>
      </c>
      <c r="AN8" s="282">
        <f>IF($AJ8,AM8/$AJ8*100,0)</f>
        <v>0</v>
      </c>
      <c r="AO8" s="11">
        <v>0</v>
      </c>
      <c r="AP8" s="282">
        <f>IF($AJ8,AO8/$AJ8*100,0)</f>
        <v>0</v>
      </c>
      <c r="AQ8" s="85">
        <v>0</v>
      </c>
    </row>
    <row r="9" spans="1:43" s="4" customFormat="1" ht="49.5" customHeight="1" thickBot="1" thickTop="1">
      <c r="A9" s="22"/>
      <c r="B9" s="79" t="s">
        <v>2</v>
      </c>
      <c r="C9" s="285">
        <f>SUM(F9+AJ9+AQ9)</f>
        <v>27</v>
      </c>
      <c r="D9" s="302">
        <f>SUM(D7:D8)</f>
        <v>7</v>
      </c>
      <c r="E9" s="285">
        <f>SUM(E7:E8)</f>
        <v>20</v>
      </c>
      <c r="F9" s="288">
        <f>SUM(F7:F8)</f>
        <v>23</v>
      </c>
      <c r="G9" s="312">
        <v>100</v>
      </c>
      <c r="H9" s="288">
        <f>SUM(H7:H8)</f>
        <v>0</v>
      </c>
      <c r="I9" s="269">
        <f>IF($F9&lt;&gt;0,H9/$F9*100,0)</f>
        <v>0</v>
      </c>
      <c r="J9" s="288">
        <f>SUM(J7:J8)</f>
        <v>9</v>
      </c>
      <c r="K9" s="269">
        <f>IF($F9&lt;&gt;0,J9/$F9*100,0)</f>
        <v>39.130434782608695</v>
      </c>
      <c r="L9" s="292">
        <f>SUM(L7:L8)</f>
        <v>14</v>
      </c>
      <c r="M9" s="269">
        <f>IF($F9&lt;&gt;0,L9/$F9*100,0)</f>
        <v>60.86956521739131</v>
      </c>
      <c r="N9" s="288">
        <f>SUM(N7:N8)</f>
        <v>0</v>
      </c>
      <c r="O9" s="269">
        <f>IF($F9&lt;&gt;0,N9/$F9*100,0)</f>
        <v>0</v>
      </c>
      <c r="P9" s="292">
        <f>SUM(P7:P8)</f>
        <v>23</v>
      </c>
      <c r="Q9" s="313">
        <v>100</v>
      </c>
      <c r="R9" s="288">
        <f>SUM(R7:R8)</f>
        <v>15</v>
      </c>
      <c r="S9" s="269">
        <f>IF($P9&lt;&gt;0,R9/$P9*100,0)</f>
        <v>65.21739130434783</v>
      </c>
      <c r="T9" s="292">
        <f>SUM(T7:T8)</f>
        <v>2</v>
      </c>
      <c r="U9" s="269">
        <f>IF($P9&lt;&gt;0,T9/$P9*100,0)</f>
        <v>8.695652173913043</v>
      </c>
      <c r="V9" s="288">
        <f>SUM(V7:V8)</f>
        <v>1</v>
      </c>
      <c r="W9" s="269">
        <f>IF($P9&lt;&gt;0,V9/$P9*100,0)</f>
        <v>4.3478260869565215</v>
      </c>
      <c r="X9" s="288">
        <f>SUM(X7:X8)</f>
        <v>1</v>
      </c>
      <c r="Y9" s="269">
        <f>IF($P9&lt;&gt;0,X9/$P9*100,0)</f>
        <v>4.3478260869565215</v>
      </c>
      <c r="Z9" s="288">
        <f>SUM(Z7:Z8)</f>
        <v>2</v>
      </c>
      <c r="AA9" s="269">
        <f>IF($P9&lt;&gt;0,Z9/$P9*100,0)</f>
        <v>8.695652173913043</v>
      </c>
      <c r="AB9" s="288">
        <f>SUM(AB7:AB8)</f>
        <v>2</v>
      </c>
      <c r="AC9" s="269">
        <f>IF($P9&lt;&gt;0,AB9/$P9*100,0)</f>
        <v>8.695652173913043</v>
      </c>
      <c r="AD9" s="292">
        <f>SUM(AD7:AD8)</f>
        <v>0</v>
      </c>
      <c r="AE9" s="269">
        <f>IF($P9&lt;&gt;0,AD9/$P9*100,0)</f>
        <v>0</v>
      </c>
      <c r="AF9" s="288">
        <f>SUM(AF7:AF8)</f>
        <v>0</v>
      </c>
      <c r="AG9" s="269">
        <f>IF($P9&lt;&gt;0,AF9/$P9*100,0)</f>
        <v>0</v>
      </c>
      <c r="AH9" s="288">
        <f>SUM(AH7:AH8)</f>
        <v>0</v>
      </c>
      <c r="AI9" s="269">
        <f>IF($P9&lt;&gt;0,AH9/$P9*100,0)</f>
        <v>0</v>
      </c>
      <c r="AJ9" s="285">
        <f>SUM(AJ7:AJ8)</f>
        <v>4</v>
      </c>
      <c r="AK9" s="288">
        <f>SUM(AK7:AK8)</f>
        <v>3</v>
      </c>
      <c r="AL9" s="269">
        <f>IF($AJ9,AK9/$AJ9*100,0)</f>
        <v>75</v>
      </c>
      <c r="AM9" s="288">
        <f>SUM(AM7:AM8)</f>
        <v>1</v>
      </c>
      <c r="AN9" s="269">
        <f>IF($AJ9,AM9/$AJ9*100,0)</f>
        <v>25</v>
      </c>
      <c r="AO9" s="288">
        <f>SUM(AO7:AO8)</f>
        <v>0</v>
      </c>
      <c r="AP9" s="269">
        <f>IF($AJ9,AO9/$AJ9*100,0)</f>
        <v>0</v>
      </c>
      <c r="AQ9" s="293">
        <f>SUM(AQ7:AQ8)</f>
        <v>0</v>
      </c>
    </row>
    <row r="10" spans="1:43" ht="49.5" customHeight="1">
      <c r="A10" s="22"/>
      <c r="B10" s="22"/>
      <c r="C10" s="22"/>
      <c r="D10" s="22"/>
      <c r="E10" s="22"/>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1:43" ht="49.5" customHeight="1">
      <c r="A11" s="22"/>
      <c r="B11" s="22"/>
      <c r="C11" s="86"/>
      <c r="D11" s="86"/>
      <c r="E11" s="8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ht="49.5" customHeight="1">
      <c r="A12" s="22"/>
      <c r="B12" s="22"/>
      <c r="C12" s="22"/>
      <c r="D12" s="22"/>
      <c r="E12" s="22"/>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ht="49.5" customHeight="1">
      <c r="A13" s="22"/>
      <c r="B13" s="22"/>
      <c r="C13" s="22"/>
      <c r="D13" s="22"/>
      <c r="E13" s="22"/>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row>
    <row r="14" spans="1:43" ht="49.5" customHeight="1">
      <c r="A14" s="22"/>
      <c r="B14" s="22"/>
      <c r="C14" s="22"/>
      <c r="D14" s="22"/>
      <c r="E14" s="22"/>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row>
    <row r="15" spans="1:43" ht="49.5" customHeight="1">
      <c r="A15" s="22"/>
      <c r="B15" s="22"/>
      <c r="C15" s="22"/>
      <c r="D15" s="22"/>
      <c r="E15" s="22"/>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row>
    <row r="16" spans="1:43" ht="49.5" customHeight="1">
      <c r="A16" s="22"/>
      <c r="B16" s="22"/>
      <c r="C16" s="22"/>
      <c r="D16" s="22"/>
      <c r="E16" s="22"/>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row>
    <row r="17" spans="1:43" ht="49.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1:43" ht="49.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1:43" ht="49.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pans="1:43" ht="49.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row>
    <row r="21" spans="1:43" ht="49.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ht="49.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ht="49.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ht="49.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ht="49.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1:43" ht="49.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row>
    <row r="27" spans="1:43" ht="49.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1:43" ht="49.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ht="49.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ht="49.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ht="49.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ht="49.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ht="49.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49.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sheetData>
  <sheetProtection scenarios="1" formatCells="0" autoFilter="0"/>
  <mergeCells count="23">
    <mergeCell ref="AF5:AG5"/>
    <mergeCell ref="AH5:AI5"/>
    <mergeCell ref="Z5:AA5"/>
    <mergeCell ref="AK5:AL5"/>
    <mergeCell ref="AJ4:AP4"/>
    <mergeCell ref="X5:Y5"/>
    <mergeCell ref="AB5:AC5"/>
    <mergeCell ref="T5:U5"/>
    <mergeCell ref="R5:S5"/>
    <mergeCell ref="L5:M5"/>
    <mergeCell ref="AD5:AE5"/>
    <mergeCell ref="V5:W5"/>
    <mergeCell ref="N5:O5"/>
    <mergeCell ref="B2:AQ2"/>
    <mergeCell ref="B4:B6"/>
    <mergeCell ref="F4:O4"/>
    <mergeCell ref="P4:Y4"/>
    <mergeCell ref="AQ4:AQ5"/>
    <mergeCell ref="H5:I5"/>
    <mergeCell ref="J5:K5"/>
    <mergeCell ref="C4:E4"/>
    <mergeCell ref="AM5:AN5"/>
    <mergeCell ref="AO5:AP5"/>
  </mergeCells>
  <printOptions horizontalCentered="1"/>
  <pageMargins left="0.3937007874015748" right="0.1968503937007874" top="0.984251968503937" bottom="0.7874015748031497" header="0.5118110236220472" footer="0.31496062992125984"/>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B1:Z36"/>
  <sheetViews>
    <sheetView tabSelected="1" view="pageBreakPreview" zoomScale="60" zoomScaleNormal="40" zoomScalePageLayoutView="0" workbookViewId="0" topLeftCell="A1">
      <selection activeCell="E11" sqref="E11"/>
    </sheetView>
  </sheetViews>
  <sheetFormatPr defaultColWidth="9.00390625" defaultRowHeight="13.5"/>
  <cols>
    <col min="1" max="1" width="2.50390625" style="0" customWidth="1"/>
    <col min="2" max="2" width="22.50390625" style="0" customWidth="1"/>
    <col min="3" max="3" width="11.125" style="0" customWidth="1"/>
    <col min="4" max="4" width="11.875" style="0" customWidth="1"/>
    <col min="5" max="5" width="9.125" style="0" customWidth="1"/>
    <col min="6" max="7" width="10.125" style="0" customWidth="1"/>
    <col min="8" max="8" width="9.875" style="0" customWidth="1"/>
    <col min="9" max="9" width="10.125" style="0" customWidth="1"/>
    <col min="10" max="10" width="10.00390625" style="0" customWidth="1"/>
    <col min="11" max="24" width="10.125" style="0" customWidth="1"/>
    <col min="25" max="25" width="10.875" style="0" customWidth="1"/>
  </cols>
  <sheetData>
    <row r="1" spans="2:26" s="4" customFormat="1" ht="18" customHeight="1">
      <c r="B1" s="165" t="s">
        <v>187</v>
      </c>
      <c r="C1" s="91"/>
      <c r="D1" s="92"/>
      <c r="E1" s="92"/>
      <c r="F1" s="92"/>
      <c r="G1" s="92"/>
      <c r="H1" s="92"/>
      <c r="I1" s="92"/>
      <c r="J1" s="93"/>
      <c r="K1" s="92"/>
      <c r="L1" s="92"/>
      <c r="M1" s="92"/>
      <c r="N1" s="92"/>
      <c r="O1" s="92"/>
      <c r="P1" s="92"/>
      <c r="Q1" s="92"/>
      <c r="R1" s="92"/>
      <c r="S1" s="92"/>
      <c r="T1" s="92"/>
      <c r="U1" s="92"/>
      <c r="V1" s="92"/>
      <c r="W1" s="92"/>
      <c r="X1" s="92"/>
      <c r="Y1" s="92"/>
      <c r="Z1" s="22"/>
    </row>
    <row r="2" spans="2:26" s="8" customFormat="1" ht="18.75" customHeight="1">
      <c r="B2" s="487" t="s">
        <v>163</v>
      </c>
      <c r="C2" s="487"/>
      <c r="D2" s="487"/>
      <c r="E2" s="487"/>
      <c r="F2" s="487"/>
      <c r="G2" s="487"/>
      <c r="H2" s="487"/>
      <c r="I2" s="487"/>
      <c r="J2" s="487"/>
      <c r="K2" s="487"/>
      <c r="L2" s="487"/>
      <c r="M2" s="487"/>
      <c r="N2" s="487"/>
      <c r="O2" s="487"/>
      <c r="P2" s="487"/>
      <c r="Q2" s="487"/>
      <c r="R2" s="487"/>
      <c r="S2" s="487"/>
      <c r="T2" s="487"/>
      <c r="U2" s="487"/>
      <c r="V2" s="487"/>
      <c r="W2" s="487"/>
      <c r="X2" s="487"/>
      <c r="Y2" s="487"/>
      <c r="Z2" s="66"/>
    </row>
    <row r="3" spans="2:26" s="8" customFormat="1" ht="25.5" customHeight="1" thickBot="1">
      <c r="B3" s="502" t="s">
        <v>180</v>
      </c>
      <c r="C3" s="503"/>
      <c r="D3" s="503"/>
      <c r="E3" s="503"/>
      <c r="F3" s="503"/>
      <c r="G3" s="503"/>
      <c r="H3" s="503"/>
      <c r="I3" s="503"/>
      <c r="J3" s="94"/>
      <c r="K3" s="81"/>
      <c r="L3" s="81"/>
      <c r="M3" s="81"/>
      <c r="N3" s="81"/>
      <c r="O3" s="81"/>
      <c r="P3" s="81"/>
      <c r="Q3" s="81"/>
      <c r="R3" s="81"/>
      <c r="S3" s="81"/>
      <c r="T3" s="81"/>
      <c r="U3" s="81"/>
      <c r="V3" s="81"/>
      <c r="W3" s="81"/>
      <c r="X3" s="81"/>
      <c r="Y3" s="81"/>
      <c r="Z3" s="66"/>
    </row>
    <row r="4" spans="2:26" s="8" customFormat="1" ht="12" customHeight="1">
      <c r="B4" s="488" t="s">
        <v>188</v>
      </c>
      <c r="C4" s="491" t="s">
        <v>102</v>
      </c>
      <c r="D4" s="323"/>
      <c r="E4" s="323"/>
      <c r="F4" s="324"/>
      <c r="G4" s="95"/>
      <c r="H4" s="95"/>
      <c r="I4" s="95"/>
      <c r="J4" s="325"/>
      <c r="K4" s="96"/>
      <c r="L4" s="96"/>
      <c r="M4" s="96"/>
      <c r="N4" s="96"/>
      <c r="O4" s="96"/>
      <c r="P4" s="96"/>
      <c r="Q4" s="96"/>
      <c r="R4" s="96"/>
      <c r="S4" s="96"/>
      <c r="T4" s="96"/>
      <c r="U4" s="96"/>
      <c r="V4" s="96"/>
      <c r="W4" s="96"/>
      <c r="X4" s="96"/>
      <c r="Y4" s="339"/>
      <c r="Z4" s="97"/>
    </row>
    <row r="5" spans="2:26" s="1" customFormat="1" ht="18" customHeight="1">
      <c r="B5" s="489"/>
      <c r="C5" s="492"/>
      <c r="D5" s="483" t="s">
        <v>103</v>
      </c>
      <c r="E5" s="483"/>
      <c r="F5" s="494" t="s">
        <v>104</v>
      </c>
      <c r="G5" s="497" t="s">
        <v>105</v>
      </c>
      <c r="H5" s="497" t="s">
        <v>106</v>
      </c>
      <c r="I5" s="499" t="s">
        <v>107</v>
      </c>
      <c r="J5" s="504" t="s">
        <v>108</v>
      </c>
      <c r="K5" s="476"/>
      <c r="L5" s="476"/>
      <c r="M5" s="476"/>
      <c r="N5" s="476"/>
      <c r="O5" s="476"/>
      <c r="P5" s="476"/>
      <c r="Q5" s="476"/>
      <c r="R5" s="314"/>
      <c r="S5" s="477" t="s">
        <v>109</v>
      </c>
      <c r="T5" s="476"/>
      <c r="U5" s="476"/>
      <c r="V5" s="476"/>
      <c r="W5" s="476"/>
      <c r="X5" s="476"/>
      <c r="Y5" s="480"/>
      <c r="Z5" s="22"/>
    </row>
    <row r="6" spans="2:26" s="1" customFormat="1" ht="18" customHeight="1">
      <c r="B6" s="489"/>
      <c r="C6" s="492"/>
      <c r="D6" s="481" t="s">
        <v>110</v>
      </c>
      <c r="E6" s="326"/>
      <c r="F6" s="495"/>
      <c r="G6" s="497"/>
      <c r="H6" s="497"/>
      <c r="I6" s="500"/>
      <c r="J6" s="504"/>
      <c r="K6" s="483" t="s">
        <v>111</v>
      </c>
      <c r="L6" s="483"/>
      <c r="M6" s="483"/>
      <c r="N6" s="483"/>
      <c r="O6" s="483"/>
      <c r="P6" s="483"/>
      <c r="Q6" s="484"/>
      <c r="R6" s="315"/>
      <c r="S6" s="478"/>
      <c r="T6" s="483" t="s">
        <v>112</v>
      </c>
      <c r="U6" s="483"/>
      <c r="V6" s="483"/>
      <c r="W6" s="483"/>
      <c r="X6" s="483"/>
      <c r="Y6" s="485" t="s">
        <v>113</v>
      </c>
      <c r="Z6" s="22"/>
    </row>
    <row r="7" spans="2:26" s="1" customFormat="1" ht="90" customHeight="1">
      <c r="B7" s="489"/>
      <c r="C7" s="493"/>
      <c r="D7" s="482"/>
      <c r="E7" s="340" t="s">
        <v>114</v>
      </c>
      <c r="F7" s="496"/>
      <c r="G7" s="498"/>
      <c r="H7" s="498"/>
      <c r="I7" s="501"/>
      <c r="J7" s="498"/>
      <c r="K7" s="341" t="s">
        <v>115</v>
      </c>
      <c r="L7" s="341" t="s">
        <v>116</v>
      </c>
      <c r="M7" s="342" t="s">
        <v>117</v>
      </c>
      <c r="N7" s="342" t="s">
        <v>118</v>
      </c>
      <c r="O7" s="341" t="s">
        <v>119</v>
      </c>
      <c r="P7" s="341" t="s">
        <v>120</v>
      </c>
      <c r="Q7" s="343" t="s">
        <v>121</v>
      </c>
      <c r="R7" s="341" t="s">
        <v>173</v>
      </c>
      <c r="S7" s="479"/>
      <c r="T7" s="344" t="s">
        <v>122</v>
      </c>
      <c r="U7" s="344" t="s">
        <v>123</v>
      </c>
      <c r="V7" s="344" t="s">
        <v>124</v>
      </c>
      <c r="W7" s="344" t="s">
        <v>125</v>
      </c>
      <c r="X7" s="344" t="s">
        <v>126</v>
      </c>
      <c r="Y7" s="486"/>
      <c r="Z7" s="22"/>
    </row>
    <row r="8" spans="2:26" s="1" customFormat="1" ht="19.5" customHeight="1" thickBot="1">
      <c r="B8" s="490"/>
      <c r="C8" s="201" t="s">
        <v>127</v>
      </c>
      <c r="D8" s="335" t="s">
        <v>127</v>
      </c>
      <c r="E8" s="335" t="s">
        <v>127</v>
      </c>
      <c r="F8" s="202" t="s">
        <v>127</v>
      </c>
      <c r="G8" s="111" t="s">
        <v>127</v>
      </c>
      <c r="H8" s="111" t="s">
        <v>127</v>
      </c>
      <c r="I8" s="202" t="s">
        <v>127</v>
      </c>
      <c r="J8" s="382" t="s">
        <v>127</v>
      </c>
      <c r="K8" s="111" t="s">
        <v>127</v>
      </c>
      <c r="L8" s="336" t="s">
        <v>127</v>
      </c>
      <c r="M8" s="202" t="s">
        <v>127</v>
      </c>
      <c r="N8" s="335" t="s">
        <v>127</v>
      </c>
      <c r="O8" s="335" t="s">
        <v>127</v>
      </c>
      <c r="P8" s="335" t="s">
        <v>127</v>
      </c>
      <c r="Q8" s="337" t="s">
        <v>127</v>
      </c>
      <c r="R8" s="337" t="s">
        <v>127</v>
      </c>
      <c r="S8" s="336" t="s">
        <v>127</v>
      </c>
      <c r="T8" s="336" t="s">
        <v>127</v>
      </c>
      <c r="U8" s="335" t="s">
        <v>127</v>
      </c>
      <c r="V8" s="335" t="s">
        <v>127</v>
      </c>
      <c r="W8" s="335" t="s">
        <v>127</v>
      </c>
      <c r="X8" s="337" t="s">
        <v>127</v>
      </c>
      <c r="Y8" s="338" t="s">
        <v>17</v>
      </c>
      <c r="Z8" s="22"/>
    </row>
    <row r="9" spans="2:26" s="8" customFormat="1" ht="50.25" customHeight="1">
      <c r="B9" s="404" t="s">
        <v>156</v>
      </c>
      <c r="C9" s="327">
        <f>'別表4-2'!F7</f>
        <v>8217</v>
      </c>
      <c r="D9" s="316">
        <f>'別表4-2'!H7</f>
        <v>369</v>
      </c>
      <c r="E9" s="651">
        <v>33</v>
      </c>
      <c r="F9" s="328">
        <v>2605</v>
      </c>
      <c r="G9" s="99">
        <v>974</v>
      </c>
      <c r="H9" s="100">
        <v>28</v>
      </c>
      <c r="I9" s="329">
        <v>1734</v>
      </c>
      <c r="J9" s="383">
        <f>SUM(K9+L9+M9+N9+O9+P9+Q9+R9)</f>
        <v>6483</v>
      </c>
      <c r="K9" s="101">
        <v>4051</v>
      </c>
      <c r="L9" s="101">
        <v>58</v>
      </c>
      <c r="M9" s="101">
        <v>61</v>
      </c>
      <c r="N9" s="101">
        <v>263</v>
      </c>
      <c r="O9" s="101">
        <v>810</v>
      </c>
      <c r="P9" s="101">
        <v>112</v>
      </c>
      <c r="Q9" s="99">
        <v>1120</v>
      </c>
      <c r="R9" s="131">
        <v>8</v>
      </c>
      <c r="S9" s="330">
        <f>SUM(T9+U9+V9+W9+X9)</f>
        <v>1728</v>
      </c>
      <c r="T9" s="103">
        <v>48</v>
      </c>
      <c r="U9" s="103">
        <v>14</v>
      </c>
      <c r="V9" s="103">
        <v>1612</v>
      </c>
      <c r="W9" s="103">
        <v>49</v>
      </c>
      <c r="X9" s="103">
        <v>5</v>
      </c>
      <c r="Y9" s="317">
        <v>15</v>
      </c>
      <c r="Z9" s="66"/>
    </row>
    <row r="10" spans="2:26" s="9" customFormat="1" ht="49.5" customHeight="1" thickBot="1">
      <c r="B10" s="405" t="s">
        <v>157</v>
      </c>
      <c r="C10" s="318">
        <f>'別表4-2'!F8</f>
        <v>1549</v>
      </c>
      <c r="D10" s="319">
        <f>'別表4-2'!H8</f>
        <v>94</v>
      </c>
      <c r="E10" s="104">
        <v>23</v>
      </c>
      <c r="F10" s="104">
        <v>343</v>
      </c>
      <c r="G10" s="104">
        <v>110</v>
      </c>
      <c r="H10" s="104">
        <v>5</v>
      </c>
      <c r="I10" s="105">
        <v>201</v>
      </c>
      <c r="J10" s="320">
        <f>SUM(K10+L10+M10+N10+O10+P10+Q10+R10)</f>
        <v>1348</v>
      </c>
      <c r="K10" s="106">
        <v>16</v>
      </c>
      <c r="L10" s="106">
        <v>19</v>
      </c>
      <c r="M10" s="106">
        <v>24</v>
      </c>
      <c r="N10" s="106">
        <v>27</v>
      </c>
      <c r="O10" s="106">
        <v>188</v>
      </c>
      <c r="P10" s="106">
        <v>8</v>
      </c>
      <c r="Q10" s="105">
        <v>1066</v>
      </c>
      <c r="R10" s="105">
        <v>0</v>
      </c>
      <c r="S10" s="320">
        <f>SUM(T10+U10+V10+W10+X10)</f>
        <v>198</v>
      </c>
      <c r="T10" s="105">
        <v>8</v>
      </c>
      <c r="U10" s="105">
        <v>7</v>
      </c>
      <c r="V10" s="105">
        <v>176</v>
      </c>
      <c r="W10" s="105">
        <v>6</v>
      </c>
      <c r="X10" s="106">
        <v>1</v>
      </c>
      <c r="Y10" s="107">
        <v>1</v>
      </c>
      <c r="Z10" s="66"/>
    </row>
    <row r="11" spans="2:26" s="13" customFormat="1" ht="49.5" customHeight="1" thickBot="1" thickTop="1">
      <c r="B11" s="138" t="s">
        <v>158</v>
      </c>
      <c r="C11" s="331">
        <f>'別表4-2'!F9</f>
        <v>9766</v>
      </c>
      <c r="D11" s="321">
        <f>'別表4-2'!H9</f>
        <v>463</v>
      </c>
      <c r="E11" s="652">
        <f aca="true" t="shared" si="0" ref="E11:Y11">SUM(E9:E10)</f>
        <v>56</v>
      </c>
      <c r="F11" s="321">
        <f t="shared" si="0"/>
        <v>2948</v>
      </c>
      <c r="G11" s="321">
        <f t="shared" si="0"/>
        <v>1084</v>
      </c>
      <c r="H11" s="321">
        <f t="shared" si="0"/>
        <v>33</v>
      </c>
      <c r="I11" s="332">
        <f t="shared" si="0"/>
        <v>1935</v>
      </c>
      <c r="J11" s="384">
        <f t="shared" si="0"/>
        <v>7831</v>
      </c>
      <c r="K11" s="321">
        <f t="shared" si="0"/>
        <v>4067</v>
      </c>
      <c r="L11" s="321">
        <f t="shared" si="0"/>
        <v>77</v>
      </c>
      <c r="M11" s="321">
        <f t="shared" si="0"/>
        <v>85</v>
      </c>
      <c r="N11" s="321">
        <f t="shared" si="0"/>
        <v>290</v>
      </c>
      <c r="O11" s="321">
        <f t="shared" si="0"/>
        <v>998</v>
      </c>
      <c r="P11" s="321">
        <f t="shared" si="0"/>
        <v>120</v>
      </c>
      <c r="Q11" s="322">
        <f t="shared" si="0"/>
        <v>2186</v>
      </c>
      <c r="R11" s="322">
        <f t="shared" si="0"/>
        <v>8</v>
      </c>
      <c r="S11" s="333">
        <f t="shared" si="0"/>
        <v>1926</v>
      </c>
      <c r="T11" s="321">
        <f t="shared" si="0"/>
        <v>56</v>
      </c>
      <c r="U11" s="321">
        <f t="shared" si="0"/>
        <v>21</v>
      </c>
      <c r="V11" s="321">
        <f t="shared" si="0"/>
        <v>1788</v>
      </c>
      <c r="W11" s="321">
        <f t="shared" si="0"/>
        <v>55</v>
      </c>
      <c r="X11" s="321">
        <f t="shared" si="0"/>
        <v>6</v>
      </c>
      <c r="Y11" s="334">
        <f t="shared" si="0"/>
        <v>16</v>
      </c>
      <c r="Z11" s="125"/>
    </row>
    <row r="12" spans="2:26" s="10" customFormat="1" ht="49.5" customHeight="1">
      <c r="B12" s="92"/>
      <c r="C12" s="92"/>
      <c r="D12" s="92"/>
      <c r="E12" s="92"/>
      <c r="F12" s="92"/>
      <c r="G12" s="92"/>
      <c r="H12" s="92"/>
      <c r="I12" s="92"/>
      <c r="J12" s="92"/>
      <c r="K12" s="92"/>
      <c r="L12" s="92"/>
      <c r="M12" s="92"/>
      <c r="N12" s="92"/>
      <c r="O12" s="92"/>
      <c r="P12" s="92"/>
      <c r="Q12" s="92"/>
      <c r="R12" s="92"/>
      <c r="S12" s="92"/>
      <c r="T12" s="92"/>
      <c r="U12" s="92"/>
      <c r="V12" s="92"/>
      <c r="W12" s="92"/>
      <c r="X12" s="92"/>
      <c r="Y12" s="92"/>
      <c r="Z12" s="92"/>
    </row>
    <row r="13" spans="2:26" ht="49.5" customHeight="1">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2:26" ht="49.5" customHeight="1">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2:26" ht="49.5" customHeight="1">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row>
    <row r="16" spans="2:26" ht="49.5" customHeight="1">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row>
    <row r="17" spans="2:26" ht="49.5" customHeight="1">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row>
    <row r="18" spans="2:26" ht="49.5" customHeight="1">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row>
    <row r="19" spans="2:26" ht="49.5" customHeight="1">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row>
    <row r="20" spans="2:26" ht="49.5" customHeight="1">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row>
    <row r="21" spans="2:26" ht="49.5" customHeight="1">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row>
    <row r="22" spans="2:26" ht="49.5" customHeight="1">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row>
    <row r="23" spans="2:26" ht="49.5" customHeight="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2:26" ht="49.5" customHeight="1">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row>
    <row r="25" spans="2:26" ht="49.5" customHeight="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2:26" ht="49.5" customHeight="1">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row>
    <row r="27" spans="2:26" ht="49.5" customHeight="1">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2:26" ht="49.5" customHeight="1">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2:26" ht="49.5" customHeight="1">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2:26" ht="49.5" customHeight="1">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row r="31" spans="2:26" ht="49.5" customHeight="1">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2:26" ht="4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2:26" ht="49.5" customHeight="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2:26" ht="49.5" customHeight="1">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2:26" ht="49.5" customHeight="1">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2:26" ht="49.5" customHeight="1">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sheetData>
  <sheetProtection scenarios="1" formatCells="0" autoFilter="0"/>
  <mergeCells count="17">
    <mergeCell ref="B2:Y2"/>
    <mergeCell ref="B4:B8"/>
    <mergeCell ref="C4:C7"/>
    <mergeCell ref="D5:E5"/>
    <mergeCell ref="F5:F7"/>
    <mergeCell ref="G5:G7"/>
    <mergeCell ref="H5:H7"/>
    <mergeCell ref="I5:I7"/>
    <mergeCell ref="B3:I3"/>
    <mergeCell ref="J5:J7"/>
    <mergeCell ref="K5:Q5"/>
    <mergeCell ref="S5:S7"/>
    <mergeCell ref="T5:Y5"/>
    <mergeCell ref="D6:D7"/>
    <mergeCell ref="K6:Q6"/>
    <mergeCell ref="T6:X6"/>
    <mergeCell ref="Y6:Y7"/>
  </mergeCells>
  <conditionalFormatting sqref="K9:R10">
    <cfRule type="expression" priority="5" dxfId="0">
      <formula>'別表５-１'!#REF!&gt;0</formula>
    </cfRule>
  </conditionalFormatting>
  <conditionalFormatting sqref="T9:Y10">
    <cfRule type="expression" priority="6" dxfId="0">
      <formula>'別表５-１'!#REF!&gt;0</formula>
    </cfRule>
  </conditionalFormatting>
  <printOptions/>
  <pageMargins left="0.7086614173228347" right="0.31496062992125984" top="0.7480314960629921" bottom="0.7480314960629921" header="0.31496062992125984" footer="0.31496062992125984"/>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sheetPr>
    <tabColor rgb="FF7030A0"/>
  </sheetPr>
  <dimension ref="B1:E11"/>
  <sheetViews>
    <sheetView view="pageBreakPreview" zoomScale="85" zoomScaleNormal="76" zoomScaleSheetLayoutView="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L8" sqref="L8"/>
    </sheetView>
  </sheetViews>
  <sheetFormatPr defaultColWidth="9.00390625" defaultRowHeight="13.5"/>
  <cols>
    <col min="1" max="1" width="1.4921875" style="0" customWidth="1"/>
    <col min="2" max="2" width="22.50390625" style="0" customWidth="1"/>
    <col min="3" max="3" width="9.50390625" style="0" bestFit="1" customWidth="1"/>
    <col min="4" max="4" width="8.875" style="0" customWidth="1"/>
  </cols>
  <sheetData>
    <row r="1" spans="2:5" s="4" customFormat="1" ht="18" customHeight="1">
      <c r="B1" s="165" t="s">
        <v>181</v>
      </c>
      <c r="C1" s="91"/>
      <c r="D1" s="92"/>
      <c r="E1" s="22"/>
    </row>
    <row r="2" spans="2:5" s="8" customFormat="1" ht="18.75" customHeight="1">
      <c r="B2" s="487" t="s">
        <v>163</v>
      </c>
      <c r="C2" s="487"/>
      <c r="D2" s="487"/>
      <c r="E2" s="66"/>
    </row>
    <row r="3" spans="2:5" s="8" customFormat="1" ht="25.5" customHeight="1" thickBot="1">
      <c r="B3" s="468" t="s">
        <v>182</v>
      </c>
      <c r="C3" s="505"/>
      <c r="D3" s="506"/>
      <c r="E3" s="66"/>
    </row>
    <row r="4" spans="2:5" s="8" customFormat="1" ht="12" customHeight="1">
      <c r="B4" s="488" t="s">
        <v>188</v>
      </c>
      <c r="C4" s="509" t="s">
        <v>102</v>
      </c>
      <c r="D4" s="391"/>
      <c r="E4" s="119"/>
    </row>
    <row r="5" spans="2:5" s="1" customFormat="1" ht="18" customHeight="1">
      <c r="B5" s="507"/>
      <c r="C5" s="510"/>
      <c r="D5" s="512" t="s">
        <v>105</v>
      </c>
      <c r="E5" s="22"/>
    </row>
    <row r="6" spans="2:5" s="1" customFormat="1" ht="18" customHeight="1">
      <c r="B6" s="507"/>
      <c r="C6" s="510"/>
      <c r="D6" s="512"/>
      <c r="E6" s="22"/>
    </row>
    <row r="7" spans="2:5" s="1" customFormat="1" ht="90" customHeight="1">
      <c r="B7" s="507"/>
      <c r="C7" s="511"/>
      <c r="D7" s="513"/>
      <c r="E7" s="22"/>
    </row>
    <row r="8" spans="2:5" s="1" customFormat="1" ht="19.5" customHeight="1" thickBot="1">
      <c r="B8" s="508"/>
      <c r="C8" s="154" t="s">
        <v>127</v>
      </c>
      <c r="D8" s="345" t="s">
        <v>127</v>
      </c>
      <c r="E8" s="22"/>
    </row>
    <row r="9" spans="2:4" ht="21" customHeight="1">
      <c r="B9" s="406" t="s">
        <v>156</v>
      </c>
      <c r="C9" s="346">
        <f>'別表4-3'!F7</f>
        <v>146</v>
      </c>
      <c r="D9" s="347">
        <v>0</v>
      </c>
    </row>
    <row r="10" spans="2:4" ht="21" customHeight="1" thickBot="1">
      <c r="B10" s="407" t="s">
        <v>157</v>
      </c>
      <c r="C10" s="348">
        <f>'別表4-3'!F8</f>
        <v>7</v>
      </c>
      <c r="D10" s="349">
        <v>2</v>
      </c>
    </row>
    <row r="11" spans="2:4" ht="21" customHeight="1" thickBot="1" thickTop="1">
      <c r="B11" s="108" t="s">
        <v>158</v>
      </c>
      <c r="C11" s="350">
        <f>'別表4-3'!F9</f>
        <v>153</v>
      </c>
      <c r="D11" s="334">
        <f>SUM(D9:D10)</f>
        <v>2</v>
      </c>
    </row>
  </sheetData>
  <sheetProtection scenarios="1" formatCells="0" autoFilter="0"/>
  <mergeCells count="5">
    <mergeCell ref="B2:D2"/>
    <mergeCell ref="B3:D3"/>
    <mergeCell ref="B4:B8"/>
    <mergeCell ref="C4:C7"/>
    <mergeCell ref="D5:D7"/>
  </mergeCells>
  <printOptions/>
  <pageMargins left="0.3937007874015748" right="0.3937007874015748" top="0.3937007874015748" bottom="0.3937007874015748" header="0.1968503937007874" footer="0.196850393700787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2021-03-29T05:59:36Z</dcterms:created>
  <dcterms:modified xsi:type="dcterms:W3CDTF">2021-11-24T12:10:22Z</dcterms:modified>
  <cp:category/>
  <cp:version/>
  <cp:contentType/>
  <cp:contentStatus/>
</cp:coreProperties>
</file>