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akitasv01\財政課\115 公営企業関係\公営企業決算統計等\R2公営企業決算統計\07_総務省から追加調査\040105_(01.28〆切)公営企業に係る経営比較分析表（令和２年度決算）の分析等について（依頼）\04_総務省へ回答\工業用水道事業\"/>
    </mc:Choice>
  </mc:AlternateContent>
  <xr:revisionPtr revIDLastSave="0" documentId="13_ncr:1_{6FA4AC44-2BC6-47D3-9453-61CD604C101C}" xr6:coauthVersionLast="46" xr6:coauthVersionMax="46" xr10:uidLastSave="{00000000-0000-0000-0000-000000000000}"/>
  <workbookProtection workbookAlgorithmName="SHA-512" workbookHashValue="qZv6AydT9CKy03cXUh5TSl+YpoPMgGz5SdonAmpYdtLrF+mkmG1ipm/p7y+E73k0a8PNDadI/HuYA3mBRl0z3g==" workbookSaltValue="GKD2mB6DfWgHveM9yerobA==" workbookSpinCount="100000" lockStructure="1"/>
  <bookViews>
    <workbookView xWindow="-120" yWindow="-120" windowWidth="29040" windowHeight="1552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CF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PZ79" i="4"/>
  <c r="OY79" i="4"/>
  <c r="NX79" i="4"/>
  <c r="JN79" i="4"/>
  <c r="IM79" i="4"/>
  <c r="HL79" i="4"/>
  <c r="GK79" i="4"/>
  <c r="DB79" i="4"/>
  <c r="CA79" i="4"/>
  <c r="AZ79" i="4"/>
  <c r="RH56" i="4"/>
  <c r="QN56" i="4"/>
  <c r="PT56" i="4"/>
  <c r="OZ56" i="4"/>
  <c r="OF56" i="4"/>
  <c r="MN56" i="4"/>
  <c r="LT56" i="4"/>
  <c r="KZ56" i="4"/>
  <c r="KF56" i="4"/>
  <c r="JL56" i="4"/>
  <c r="HT56" i="4"/>
  <c r="GZ56" i="4"/>
  <c r="GF56" i="4"/>
  <c r="FL56" i="4"/>
  <c r="ER56" i="4"/>
  <c r="CZ56" i="4"/>
  <c r="CF56" i="4"/>
  <c r="BL56" i="4"/>
  <c r="AR56" i="4"/>
  <c r="X56" i="4"/>
  <c r="RH55" i="4"/>
  <c r="PT55" i="4"/>
  <c r="OF55" i="4"/>
  <c r="LT55" i="4"/>
  <c r="KF55" i="4"/>
  <c r="HT55" i="4"/>
  <c r="GF55" i="4"/>
  <c r="ER55" i="4"/>
  <c r="CF55" i="4"/>
  <c r="AR55" i="4"/>
  <c r="QN54" i="4"/>
  <c r="PT54" i="4"/>
  <c r="OZ54" i="4"/>
  <c r="OF54" i="4"/>
  <c r="LT54" i="4"/>
  <c r="KZ54" i="4"/>
  <c r="KF54" i="4"/>
  <c r="GZ54" i="4"/>
  <c r="GF54" i="4"/>
  <c r="FL54" i="4"/>
  <c r="ER54" i="4"/>
  <c r="CF54" i="4"/>
  <c r="BL54" i="4"/>
  <c r="AR54" i="4"/>
  <c r="RH33" i="4"/>
  <c r="QN33" i="4"/>
  <c r="PT33" i="4"/>
  <c r="OZ33" i="4"/>
  <c r="OF33" i="4"/>
  <c r="MN33" i="4"/>
  <c r="LT33" i="4"/>
  <c r="KZ33" i="4"/>
  <c r="JL33" i="4"/>
  <c r="GZ33" i="4"/>
  <c r="CZ33" i="4"/>
  <c r="BL33" i="4"/>
  <c r="X33" i="4"/>
  <c r="RH32" i="4"/>
  <c r="QN32" i="4"/>
  <c r="PT32" i="4"/>
  <c r="OZ32" i="4"/>
  <c r="OF32" i="4"/>
  <c r="MN32" i="4"/>
  <c r="LT32" i="4"/>
  <c r="KF32" i="4"/>
  <c r="JL32" i="4"/>
  <c r="HT32" i="4"/>
  <c r="GZ32" i="4"/>
  <c r="GF32" i="4"/>
  <c r="ER32" i="4"/>
  <c r="CF32" i="4"/>
  <c r="X32" i="4"/>
  <c r="QN31" i="4"/>
  <c r="PT31" i="4"/>
  <c r="OZ31" i="4"/>
  <c r="LT31" i="4"/>
  <c r="KZ31" i="4"/>
  <c r="KF31" i="4"/>
  <c r="JL31" i="4"/>
  <c r="GZ31" i="4"/>
  <c r="GF31" i="4"/>
  <c r="FL31" i="4"/>
  <c r="CF31" i="4"/>
  <c r="BL31" i="4"/>
  <c r="AR31" i="4"/>
  <c r="X31" i="4"/>
  <c r="LZ10" i="4"/>
  <c r="IT10" i="4"/>
  <c r="FN10" i="4"/>
  <c r="CH10" i="4"/>
  <c r="B10" i="4"/>
  <c r="PF8" i="4"/>
  <c r="LZ8" i="4"/>
  <c r="IT8" i="4"/>
  <c r="FN8" i="4"/>
  <c r="CH8" i="4"/>
  <c r="B8" i="4"/>
  <c r="B5" i="4"/>
  <c r="BZ10" i="5" l="1"/>
  <c r="CZ31" i="4"/>
  <c r="HT54" i="4"/>
  <c r="ER31" i="4"/>
  <c r="HT31" i="4"/>
  <c r="BL32" i="4"/>
  <c r="CF33" i="4"/>
  <c r="JL54" i="4"/>
  <c r="MN54" i="4"/>
  <c r="BL55" i="4"/>
  <c r="FL55" i="4"/>
  <c r="JL55" i="4"/>
  <c r="MN55" i="4"/>
  <c r="QN55" i="4"/>
  <c r="MW79" i="4"/>
  <c r="RA79" i="4"/>
  <c r="X10" i="5"/>
  <c r="CJ10" i="5"/>
  <c r="AH10" i="5"/>
  <c r="DR10" i="5"/>
  <c r="KO79" i="4"/>
  <c r="MN31" i="4"/>
  <c r="KZ32" i="4"/>
  <c r="KF33" i="4"/>
  <c r="RH54" i="4"/>
  <c r="OF31" i="4"/>
  <c r="RH31" i="4"/>
  <c r="CZ32" i="4"/>
  <c r="AR33" i="4"/>
  <c r="GF33" i="4"/>
  <c r="X54" i="4"/>
  <c r="CZ54" i="4"/>
  <c r="X55" i="4"/>
  <c r="CZ55" i="4"/>
  <c r="GZ55" i="4"/>
  <c r="KZ55" i="4"/>
  <c r="OZ55" i="4"/>
  <c r="Y79" i="4"/>
  <c r="EC79" i="4"/>
  <c r="AR10" i="5"/>
  <c r="EB10" i="5"/>
  <c r="HT33" i="4"/>
  <c r="V10" i="5"/>
  <c r="AF10" i="5"/>
  <c r="AJ10" i="5"/>
  <c r="AT10" i="5"/>
  <c r="BD10" i="5"/>
  <c r="BN10" i="5"/>
  <c r="BX10" i="5"/>
  <c r="CB10" i="5"/>
  <c r="CL10" i="5"/>
  <c r="CV10" i="5"/>
  <c r="DF10" i="5"/>
  <c r="DP10" i="5"/>
  <c r="DT10" i="5"/>
  <c r="ED10" i="5"/>
  <c r="AG11" i="5"/>
  <c r="AR32" i="4"/>
  <c r="ER33" i="4"/>
  <c r="FL33" i="4"/>
  <c r="W10" i="5"/>
  <c r="AG10" i="5"/>
  <c r="AQ10" i="5"/>
  <c r="AU10" i="5"/>
  <c r="BE10" i="5"/>
  <c r="BO10" i="5"/>
  <c r="BY10" i="5"/>
  <c r="CI10" i="5"/>
  <c r="CM10" i="5"/>
  <c r="CW10" i="5"/>
  <c r="DG10" i="5"/>
  <c r="DQ10" i="5"/>
  <c r="EA10" i="5"/>
  <c r="EE10" i="5"/>
  <c r="BB10" i="5"/>
  <c r="BF10" i="5"/>
  <c r="BP10" i="5"/>
  <c r="CT10" i="5"/>
  <c r="CX10" i="5"/>
  <c r="DH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<sst xmlns="http://schemas.openxmlformats.org/spreadsheetml/2006/main" count="262" uniqueCount="107">
  <si>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</si>
  <si>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</si>
  <si>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</si>
  <si>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</si>
  <si>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</si>
  <si>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</si>
  <si>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</si>
  <si>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</si>
  <si>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</si>
  <si>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</si>
  <si>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</si>
  <si>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</si>
  <si>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</si>
  <si>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</si>
  <si>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</si>
  <si>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</si>
  <si>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</si>
  <si>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</si>
  <si>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</si>
  <si>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</si>
  <si>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</si>
  <si>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</si>
  <si>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</si>
  <si>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</si>
  <si>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</si>
  <si>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</si>
  <si>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</si>
  <si>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</si>
  <si>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</si>
  <si>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</si>
  <si>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</si>
  <si>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</si>
  <si>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</si>
  <si>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</si>
  <si>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</si>
  <si>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</si>
  <si>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</si>
  <si>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</si>
  <si>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</si>
  <si>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</si>
  <si>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</si>
  <si>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</si>
  <si>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</si>
  <si>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</si>
  <si>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</si>
  <si>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</si>
  <si>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</si>
  <si>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</si>
  <si>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</si>
  <si>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</si>
  <si>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</si>
  <si>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</si>
  <si>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</si>
  <si>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</si>
  <si>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</si>
  <si>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</si>
  <si>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</si>
  <si>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</si>
  <si>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</si>
  <si>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</si>
  <si>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</si>
  <si>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</si>
  <si>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</si>
  <si>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</si>
  <si>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</si>
  <si>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</si>
  <si>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</si>
  <si>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</si>
  <si>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</si>
  <si>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</si>
  <si>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</si>
  <si>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</si>
  <si>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</si>
  <si>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</si>
  <si>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</si>
  <si>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</si>
  <si>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</si>
  <si>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</si>
  <si>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</si>
  <si>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</si>
  <si>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</si>
  <si>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</si>
  <si>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</si>
  <si>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</si>
  <si>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</si>
  <si>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</si>
  <si>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</si>
  <si>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</si>
  <si>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050008</t>
  </si>
  <si>
    <t>46</t>
  </si>
  <si>
    <t>02</t>
  </si>
  <si>
    <t>0</t>
  </si>
  <si>
    <t>000</t>
  </si>
  <si>
    <t>秋田県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</si>
  <si>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</si>
  <si>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</si>
  <si>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</si>
  <si>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</si>
  <si>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</si>
  <si>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</si>
  <si>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</si>
  <si>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</si>
  <si>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</si>
  <si>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</si>
  <si>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
　超過使用水量の減少により給水収益が減少したものの、動力費が減少したため、経常収支比率は上昇した。全国平均とほぼ同水準であり、健全性に問題はない。
○流動比率
　旧取水施設撤去工事費や動力費の減少により、現預金残高は増加したものの、前年度は発生しなかった消費税の未払金が計上されたことで流動負債が増加し、流動比率は低下した。
○料金回収率
　全国平均を上回っており、健全性に問題はない。
○給水原価
　電気料金賦課金負担額の増加や、物価、人件費等の高騰による維持管理費の増加を受け、経営合理化による支出抑制に努めるほか、令和３年４月から給水料金を値上げした。
○施設利用率
　全国平均を上回る高い水準であり、問題はない。
○契約率
　全国平均とほぼ同水準であるが、今後新規ユーザーの開拓に努めるとともに、用水需要に見合ったダウンサイジングなどを検討していく。</t>
    <rPh sb="16" eb="18">
      <t>ゲンショウ</t>
    </rPh>
    <rPh sb="26" eb="28">
      <t>ゲンショウ</t>
    </rPh>
    <rPh sb="34" eb="37">
      <t>ドウリョクヒ</t>
    </rPh>
    <rPh sb="38" eb="40">
      <t>ゲンショウ</t>
    </rPh>
    <rPh sb="52" eb="54">
      <t>ジョウショウ</t>
    </rPh>
    <rPh sb="129" eb="131">
      <t>ハッセイ</t>
    </rPh>
    <rPh sb="186" eb="188">
      <t>ウワマワ</t>
    </rPh>
    <rPh sb="274" eb="275">
      <t>ネン</t>
    </rPh>
    <rPh sb="276" eb="277">
      <t>ガツ</t>
    </rPh>
    <rPh sb="279" eb="281">
      <t>キュウスイ</t>
    </rPh>
    <rPh sb="281" eb="283">
      <t>リョウキン</t>
    </rPh>
    <rPh sb="284" eb="286">
      <t>ネア</t>
    </rPh>
    <phoneticPr fontId="5"/>
  </si>
  <si>
    <t>　第三期（令和８年度～、配水施設等）以降の改良計画は、老朽化度に応じた計画的な改修または更新や用水需要に見合ったダウンサイジングなどで費用の縮減を図る。
　一方、今後も積極的に営業活動を行い、新規受水契約者の獲得に務める。
　また、料金改定の見直しにより値上げが必要と判断した場合は、令和８年度から５年間の料金改定を行い、安定経営と安定供給の両立を図る。</t>
    <rPh sb="78" eb="80">
      <t>イッポウ</t>
    </rPh>
    <rPh sb="81" eb="83">
      <t>コンゴ</t>
    </rPh>
    <rPh sb="107" eb="108">
      <t>ツト</t>
    </rPh>
    <phoneticPr fontId="5"/>
  </si>
  <si>
    <t>○有形固定資産減価償却率
　全国平均と比較し、法定耐用年数に近い資産が少ない（管路を除く）。
○管路経年化率、管路更新率
　全国平均と比較し、法定耐用年数を超えた管路の割合が多い。
　現在、第二期改良計画（平成21～令和７年度）を進めており、送水、取水施設の改良等を行っている。
　なお管路の耐震性については、現在の耐震化率が約60%であり、未耐震化部分の一部を令和６～７年度に、残りを令和８年度以降に耐震化する予定としている。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</si>
</sst>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25.63</c:v>
                </c:pt>
                <c:pt idx="1">
                  <c:v>27.37</c:v>
                </c:pt>
                <c:pt idx="2">
                  <c:v>29.09</c:v>
                </c:pt>
                <c:pt idx="3">
                  <c:v>30.77</c:v>
                </c:pt>
                <c:pt idx="4">
                  <c:v>31.99</c:v>
                </c:pt>
              </c:numCache>
            </c:numRef>
          </c:val>
          <c:extLst>
            <c:ext xmlns:c16="http://schemas.microsoft.com/office/drawing/2014/chart" uri="{C3380CC4-5D6E-409C-BE32-E72D297353CC}">
              <c16:uniqueId val="{00000000-C6DC-4771-83C9-5812BD3D07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C6DC-4771-83C9-5812BD3D07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4C-4A5E-8531-740CFB4532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5E4C-4A5E-8531-740CFB4532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136.36000000000001</c:v>
                </c:pt>
                <c:pt idx="1">
                  <c:v>119.49</c:v>
                </c:pt>
                <c:pt idx="2">
                  <c:v>117.17</c:v>
                </c:pt>
                <c:pt idx="3">
                  <c:v>115.81</c:v>
                </c:pt>
                <c:pt idx="4">
                  <c:v>119.54</c:v>
                </c:pt>
              </c:numCache>
            </c:numRef>
          </c:val>
          <c:extLst>
            <c:ext xmlns:c16="http://schemas.microsoft.com/office/drawing/2014/chart" uri="{C3380CC4-5D6E-409C-BE32-E72D297353CC}">
              <c16:uniqueId val="{00000000-92FF-43AE-BBBB-513171F1D1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92FF-43AE-BBBB-513171F1D13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98.34</c:v>
                </c:pt>
                <c:pt idx="1">
                  <c:v>98.34</c:v>
                </c:pt>
                <c:pt idx="2">
                  <c:v>98.34</c:v>
                </c:pt>
                <c:pt idx="3">
                  <c:v>98.34</c:v>
                </c:pt>
                <c:pt idx="4">
                  <c:v>98.28</c:v>
                </c:pt>
              </c:numCache>
            </c:numRef>
          </c:val>
          <c:extLst>
            <c:ext xmlns:c16="http://schemas.microsoft.com/office/drawing/2014/chart" uri="{C3380CC4-5D6E-409C-BE32-E72D297353CC}">
              <c16:uniqueId val="{00000000-B0BF-40C6-95F3-846E72BE1D7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B0BF-40C6-95F3-846E72BE1D7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1.66</c:v>
                </c:pt>
                <c:pt idx="1">
                  <c:v>0</c:v>
                </c:pt>
                <c:pt idx="2">
                  <c:v>0</c:v>
                </c:pt>
                <c:pt idx="3">
                  <c:v>0</c:v>
                </c:pt>
                <c:pt idx="4">
                  <c:v>0</c:v>
                </c:pt>
              </c:numCache>
            </c:numRef>
          </c:val>
          <c:extLst>
            <c:ext xmlns:c16="http://schemas.microsoft.com/office/drawing/2014/chart" uri="{C3380CC4-5D6E-409C-BE32-E72D297353CC}">
              <c16:uniqueId val="{00000000-B283-4996-8E07-ED231E3ABC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B283-4996-8E07-ED231E3ABC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827.18</c:v>
                </c:pt>
                <c:pt idx="1">
                  <c:v>642.87</c:v>
                </c:pt>
                <c:pt idx="2">
                  <c:v>905.69</c:v>
                </c:pt>
                <c:pt idx="3">
                  <c:v>802.1</c:v>
                </c:pt>
                <c:pt idx="4">
                  <c:v>774.94</c:v>
                </c:pt>
              </c:numCache>
            </c:numRef>
          </c:val>
          <c:extLst>
            <c:ext xmlns:c16="http://schemas.microsoft.com/office/drawing/2014/chart" uri="{C3380CC4-5D6E-409C-BE32-E72D297353CC}">
              <c16:uniqueId val="{00000000-65DF-424F-AC2F-9488E684FDB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65DF-424F-AC2F-9488E684FDB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320.5</c:v>
                </c:pt>
                <c:pt idx="1">
                  <c:v>302.07</c:v>
                </c:pt>
                <c:pt idx="2">
                  <c:v>290.5</c:v>
                </c:pt>
                <c:pt idx="3">
                  <c:v>266.89</c:v>
                </c:pt>
                <c:pt idx="4">
                  <c:v>251.97</c:v>
                </c:pt>
              </c:numCache>
            </c:numRef>
          </c:val>
          <c:extLst>
            <c:ext xmlns:c16="http://schemas.microsoft.com/office/drawing/2014/chart" uri="{C3380CC4-5D6E-409C-BE32-E72D297353CC}">
              <c16:uniqueId val="{00000000-BD23-4AAF-AFFC-9D929F156BD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BD23-4AAF-AFFC-9D929F156BD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133.83000000000001</c:v>
                </c:pt>
                <c:pt idx="1">
                  <c:v>117</c:v>
                </c:pt>
                <c:pt idx="2">
                  <c:v>114.36</c:v>
                </c:pt>
                <c:pt idx="3">
                  <c:v>117.97</c:v>
                </c:pt>
                <c:pt idx="4">
                  <c:v>122.54</c:v>
                </c:pt>
              </c:numCache>
            </c:numRef>
          </c:val>
          <c:extLst>
            <c:ext xmlns:c16="http://schemas.microsoft.com/office/drawing/2014/chart" uri="{C3380CC4-5D6E-409C-BE32-E72D297353CC}">
              <c16:uniqueId val="{00000000-AD45-4DBF-B741-28035EB6119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AD45-4DBF-B741-28035EB6119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11.13</c:v>
                </c:pt>
                <c:pt idx="1">
                  <c:v>12.82</c:v>
                </c:pt>
                <c:pt idx="2">
                  <c:v>12.97</c:v>
                </c:pt>
                <c:pt idx="3">
                  <c:v>12.67</c:v>
                </c:pt>
                <c:pt idx="4">
                  <c:v>12.11</c:v>
                </c:pt>
              </c:numCache>
            </c:numRef>
          </c:val>
          <c:extLst>
            <c:ext xmlns:c16="http://schemas.microsoft.com/office/drawing/2014/chart" uri="{C3380CC4-5D6E-409C-BE32-E72D297353CC}">
              <c16:uniqueId val="{00000000-168E-47B5-8271-84BF71A215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168E-47B5-8271-84BF71A215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70.569999999999993</c:v>
                </c:pt>
                <c:pt idx="1">
                  <c:v>71.63</c:v>
                </c:pt>
                <c:pt idx="2">
                  <c:v>70.099999999999994</c:v>
                </c:pt>
                <c:pt idx="3">
                  <c:v>69.05</c:v>
                </c:pt>
                <c:pt idx="4">
                  <c:v>68.22</c:v>
                </c:pt>
              </c:numCache>
            </c:numRef>
          </c:val>
          <c:extLst>
            <c:ext xmlns:c16="http://schemas.microsoft.com/office/drawing/2014/chart" uri="{C3380CC4-5D6E-409C-BE32-E72D297353CC}">
              <c16:uniqueId val="{00000000-ADBF-4F93-9E45-37952A05BB8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ADBF-4F93-9E45-37952A05BB8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78.59</c:v>
                </c:pt>
                <c:pt idx="1">
                  <c:v>78.739999999999995</c:v>
                </c:pt>
                <c:pt idx="2">
                  <c:v>78.739999999999995</c:v>
                </c:pt>
                <c:pt idx="3">
                  <c:v>78.739999999999995</c:v>
                </c:pt>
                <c:pt idx="4">
                  <c:v>78.89</c:v>
                </c:pt>
              </c:numCache>
            </c:numRef>
          </c:val>
          <c:extLst>
            <c:ext xmlns:c16="http://schemas.microsoft.com/office/drawing/2014/chart" uri="{C3380CC4-5D6E-409C-BE32-E72D297353CC}">
              <c16:uniqueId val="{00000000-4917-443E-BB5B-5F5DC12E3FB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4917-443E-BB5B-5F5DC12E3FB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P48"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秋田県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200000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136430</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86.6</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30</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157786</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136.36000000000001</v>
      </c>
      <c r="Y32" s="129"/>
      <c r="Z32" s="129"/>
      <c r="AA32" s="129"/>
      <c r="AB32" s="129"/>
      <c r="AC32" s="129"/>
      <c r="AD32" s="129"/>
      <c r="AE32" s="129"/>
      <c r="AF32" s="129"/>
      <c r="AG32" s="129"/>
      <c r="AH32" s="129"/>
      <c r="AI32" s="129"/>
      <c r="AJ32" s="129"/>
      <c r="AK32" s="129"/>
      <c r="AL32" s="129"/>
      <c r="AM32" s="129"/>
      <c r="AN32" s="129"/>
      <c r="AO32" s="129"/>
      <c r="AP32" s="129"/>
      <c r="AQ32" s="130"/>
      <c r="AR32" s="128">
        <f>データ!U6</f>
        <v>119.49</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117.17</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115.81</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119.54</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827.18</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642.87</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905.69</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802.1</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774.94</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320.5</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302.07</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290.5</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266.89</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251.97</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121.58</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121.19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120.32</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119.89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119.93</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22.44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18.82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17.88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16.670000000000002</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9.4700000000000006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345.05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379.14</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394.58</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368.36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380.84</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255.89</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242.57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235.79</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227.51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225.72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133.83000000000001</v>
      </c>
      <c r="Y55" s="129"/>
      <c r="Z55" s="129"/>
      <c r="AA55" s="129"/>
      <c r="AB55" s="129"/>
      <c r="AC55" s="129"/>
      <c r="AD55" s="129"/>
      <c r="AE55" s="129"/>
      <c r="AF55" s="129"/>
      <c r="AG55" s="129"/>
      <c r="AH55" s="129"/>
      <c r="AI55" s="129"/>
      <c r="AJ55" s="129"/>
      <c r="AK55" s="129"/>
      <c r="AL55" s="129"/>
      <c r="AM55" s="129"/>
      <c r="AN55" s="129"/>
      <c r="AO55" s="129"/>
      <c r="AP55" s="129"/>
      <c r="AQ55" s="130"/>
      <c r="AR55" s="128">
        <f>データ!BM6</f>
        <v>117</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114.36</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117.97</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122.54</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11.13</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12.82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12.97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12.67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12.11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70.569999999999993</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71.63</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70.099999999999994</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69.05</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68.22</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78.59</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78.739999999999995</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78.739999999999995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78.739999999999995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78.89</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118.99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119.17</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117.72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117.69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116.75</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17.03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17.07</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17.22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58.56</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57.96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79.42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80.5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80.540000000000006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80.08</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25.63</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27.37</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29.09</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30.77</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31.99</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98.34</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98.34</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98.34</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98.34</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98.28</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1.66</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57.93</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58.88</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59.48</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60.09</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60.35</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41.79</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43.44</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48.09</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50.93</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52.07</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0.32</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0.21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0.22</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0.5</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【118.49】</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【19.58】</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【436.32】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【238.21】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【113.30】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【18.87】</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eufe7rnxaC9dyeLsBhqw3dpkIDyms9IK/CQhlNlkNq04LIcFKftAvXZRErMaDrZgeIrSz/+yXBbpZY0nH1lo2g==" saltValue="vvpXYvrCeDhztj9UWFWuAA=="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136.36000000000001</v>
      </c>
      <c r="U6" s="52">
        <f>U7</f>
        <v>119.49</v>
      </c>
      <c r="V6" s="52">
        <f>V7</f>
        <v>117.17</v>
      </c>
      <c r="W6" s="52">
        <f>W7</f>
        <v>115.81</v>
      </c>
      <c r="X6" s="52">
        <f t="shared" si="3"/>
        <v>119.54</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827.18</v>
      </c>
      <c r="AQ6" s="52">
        <f>AQ7</f>
        <v>642.87</v>
      </c>
      <c r="AR6" s="52">
        <f>AR7</f>
        <v>905.69</v>
      </c>
      <c r="AS6" s="52">
        <f>AS7</f>
        <v>802.1</v>
      </c>
      <c r="AT6" s="52">
        <f t="shared" si="3"/>
        <v>774.94</v>
      </c>
      <c r="AU6" s="52">
        <f t="shared" si="3"/>
        <v>345.05</v>
      </c>
      <c r="AV6" s="52">
        <f t="shared" si="3"/>
        <v>379.14</v>
      </c>
      <c r="AW6" s="52">
        <f t="shared" si="3"/>
        <v>394.58</v>
      </c>
      <c r="AX6" s="52">
        <f t="shared" si="3"/>
        <v>368.36</v>
      </c>
      <c r="AY6" s="52">
        <f t="shared" si="3"/>
        <v>380.84</v>
      </c>
      <c r="AZ6" s="50" t="str">
        <f>IF(AZ7="-","【-】","【"&amp;SUBSTITUTE(TEXT(AZ7,"#,##0.00"),"-","△")&amp;"】")</f>
        <v>【436.32】</v>
      </c>
      <c r="BA6" s="52">
        <f t="shared" si="3"/>
        <v>320.5</v>
      </c>
      <c r="BB6" s="52">
        <f>BB7</f>
        <v>302.07</v>
      </c>
      <c r="BC6" s="52">
        <f>BC7</f>
        <v>290.5</v>
      </c>
      <c r="BD6" s="52">
        <f>BD7</f>
        <v>266.89</v>
      </c>
      <c r="BE6" s="52">
        <f t="shared" si="3"/>
        <v>251.97</v>
      </c>
      <c r="BF6" s="52">
        <f t="shared" si="3"/>
        <v>255.89</v>
      </c>
      <c r="BG6" s="52">
        <f t="shared" si="3"/>
        <v>242.57</v>
      </c>
      <c r="BH6" s="52">
        <f t="shared" si="3"/>
        <v>235.79</v>
      </c>
      <c r="BI6" s="52">
        <f t="shared" si="3"/>
        <v>227.51</v>
      </c>
      <c r="BJ6" s="52">
        <f t="shared" si="3"/>
        <v>225.72</v>
      </c>
      <c r="BK6" s="50" t="str">
        <f>IF(BK7="-","【-】","【"&amp;SUBSTITUTE(TEXT(BK7,"#,##0.00"),"-","△")&amp;"】")</f>
        <v>【238.21】</v>
      </c>
      <c r="BL6" s="52">
        <f t="shared" si="3"/>
        <v>133.83000000000001</v>
      </c>
      <c r="BM6" s="52">
        <f>BM7</f>
        <v>117</v>
      </c>
      <c r="BN6" s="52">
        <f>BN7</f>
        <v>114.36</v>
      </c>
      <c r="BO6" s="52">
        <f>BO7</f>
        <v>117.97</v>
      </c>
      <c r="BP6" s="52">
        <f t="shared" si="3"/>
        <v>122.54</v>
      </c>
      <c r="BQ6" s="52">
        <f t="shared" si="3"/>
        <v>118.99</v>
      </c>
      <c r="BR6" s="52">
        <f t="shared" si="3"/>
        <v>119.17</v>
      </c>
      <c r="BS6" s="52">
        <f t="shared" si="3"/>
        <v>117.72</v>
      </c>
      <c r="BT6" s="52">
        <f t="shared" si="3"/>
        <v>117.69</v>
      </c>
      <c r="BU6" s="52">
        <f t="shared" si="3"/>
        <v>116.75</v>
      </c>
      <c r="BV6" s="50" t="str">
        <f>IF(BV7="-","【-】","【"&amp;SUBSTITUTE(TEXT(BV7,"#,##0.00"),"-","△")&amp;"】")</f>
        <v>【113.30】</v>
      </c>
      <c r="BW6" s="52">
        <f t="shared" si="3"/>
        <v>11.13</v>
      </c>
      <c r="BX6" s="52">
        <f>BX7</f>
        <v>12.82</v>
      </c>
      <c r="BY6" s="52">
        <f>BY7</f>
        <v>12.97</v>
      </c>
      <c r="BZ6" s="52">
        <f>BZ7</f>
        <v>12.67</v>
      </c>
      <c r="CA6" s="52">
        <f t="shared" si="3"/>
        <v>12.11</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70.569999999999993</v>
      </c>
      <c r="CI6" s="52">
        <f>CI7</f>
        <v>71.63</v>
      </c>
      <c r="CJ6" s="52">
        <f>CJ7</f>
        <v>70.099999999999994</v>
      </c>
      <c r="CK6" s="52">
        <f>CK7</f>
        <v>69.05</v>
      </c>
      <c r="CL6" s="52">
        <f t="shared" si="5"/>
        <v>68.22</v>
      </c>
      <c r="CM6" s="52">
        <f t="shared" si="5"/>
        <v>57.55</v>
      </c>
      <c r="CN6" s="52">
        <f t="shared" si="5"/>
        <v>57.69</v>
      </c>
      <c r="CO6" s="52">
        <f t="shared" si="5"/>
        <v>58.56</v>
      </c>
      <c r="CP6" s="52">
        <f t="shared" si="5"/>
        <v>57.96</v>
      </c>
      <c r="CQ6" s="52">
        <f t="shared" si="5"/>
        <v>56</v>
      </c>
      <c r="CR6" s="50" t="str">
        <f>IF(CR7="-","【-】","【"&amp;SUBSTITUTE(TEXT(CR7,"#,##0.00"),"-","△")&amp;"】")</f>
        <v>【53.39】</v>
      </c>
      <c r="CS6" s="52">
        <f t="shared" ref="CS6:DB6" si="6">CS7</f>
        <v>78.59</v>
      </c>
      <c r="CT6" s="52">
        <f>CT7</f>
        <v>78.739999999999995</v>
      </c>
      <c r="CU6" s="52">
        <f>CU7</f>
        <v>78.739999999999995</v>
      </c>
      <c r="CV6" s="52">
        <f>CV7</f>
        <v>78.739999999999995</v>
      </c>
      <c r="CW6" s="52">
        <f t="shared" si="6"/>
        <v>78.89</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25.63</v>
      </c>
      <c r="DE6" s="52">
        <f>DE7</f>
        <v>27.37</v>
      </c>
      <c r="DF6" s="52">
        <f>DF7</f>
        <v>29.09</v>
      </c>
      <c r="DG6" s="52">
        <f>DG7</f>
        <v>30.77</v>
      </c>
      <c r="DH6" s="52">
        <f t="shared" si="7"/>
        <v>31.99</v>
      </c>
      <c r="DI6" s="52">
        <f t="shared" si="7"/>
        <v>57.93</v>
      </c>
      <c r="DJ6" s="52">
        <f t="shared" si="7"/>
        <v>58.88</v>
      </c>
      <c r="DK6" s="52">
        <f t="shared" si="7"/>
        <v>59.48</v>
      </c>
      <c r="DL6" s="52">
        <f t="shared" si="7"/>
        <v>60.09</v>
      </c>
      <c r="DM6" s="52">
        <f t="shared" si="7"/>
        <v>60.35</v>
      </c>
      <c r="DN6" s="50" t="str">
        <f>IF(DN7="-","【-】","【"&amp;SUBSTITUTE(TEXT(DN7,"#,##0.00"),"-","△")&amp;"】")</f>
        <v>【59.52】</v>
      </c>
      <c r="DO6" s="52">
        <f t="shared" ref="DO6:DX6" si="8">DO7</f>
        <v>98.34</v>
      </c>
      <c r="DP6" s="52">
        <f>DP7</f>
        <v>98.34</v>
      </c>
      <c r="DQ6" s="52">
        <f>DQ7</f>
        <v>98.34</v>
      </c>
      <c r="DR6" s="52">
        <f>DR7</f>
        <v>98.34</v>
      </c>
      <c r="DS6" s="52">
        <f t="shared" si="8"/>
        <v>98.28</v>
      </c>
      <c r="DT6" s="52">
        <f t="shared" si="8"/>
        <v>41.79</v>
      </c>
      <c r="DU6" s="52">
        <f t="shared" si="8"/>
        <v>43.44</v>
      </c>
      <c r="DV6" s="52">
        <f t="shared" si="8"/>
        <v>48.09</v>
      </c>
      <c r="DW6" s="52">
        <f t="shared" si="8"/>
        <v>50.93</v>
      </c>
      <c r="DX6" s="52">
        <f t="shared" si="8"/>
        <v>52.07</v>
      </c>
      <c r="DY6" s="50" t="str">
        <f>IF(DY7="-","【-】","【"&amp;SUBSTITUTE(TEXT(DY7,"#,##0.00"),"-","△")&amp;"】")</f>
        <v>【49.06】</v>
      </c>
      <c r="DZ6" s="52">
        <f t="shared" ref="DZ6:EI6" si="9">DZ7</f>
        <v>1.66</v>
      </c>
      <c r="EA6" s="52">
        <f>EA7</f>
        <v>0</v>
      </c>
      <c r="EB6" s="52">
        <f>EB7</f>
        <v>0</v>
      </c>
      <c r="EC6" s="52">
        <f>EC7</f>
        <v>0</v>
      </c>
      <c r="ED6" s="52">
        <f t="shared" si="9"/>
        <v>0</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200000</v>
      </c>
      <c r="L7" s="54" t="s">
        <v>96</v>
      </c>
      <c r="M7" s="55">
        <v>1</v>
      </c>
      <c r="N7" s="55">
        <v>136430</v>
      </c>
      <c r="O7" s="56" t="s">
        <v>97</v>
      </c>
      <c r="P7" s="56">
        <v>86.6</v>
      </c>
      <c r="Q7" s="55">
        <v>30</v>
      </c>
      <c r="R7" s="55">
        <v>157786</v>
      </c>
      <c r="S7" s="54" t="s">
        <v>98</v>
      </c>
      <c r="T7" s="57">
        <v>136.36000000000001</v>
      </c>
      <c r="U7" s="57">
        <v>119.49</v>
      </c>
      <c r="V7" s="57">
        <v>117.17</v>
      </c>
      <c r="W7" s="57">
        <v>115.81</v>
      </c>
      <c r="X7" s="57">
        <v>119.54</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827.18</v>
      </c>
      <c r="AQ7" s="57">
        <v>642.87</v>
      </c>
      <c r="AR7" s="57">
        <v>905.69</v>
      </c>
      <c r="AS7" s="57">
        <v>802.1</v>
      </c>
      <c r="AT7" s="57">
        <v>774.94</v>
      </c>
      <c r="AU7" s="57">
        <v>345.05</v>
      </c>
      <c r="AV7" s="57">
        <v>379.14</v>
      </c>
      <c r="AW7" s="57">
        <v>394.58</v>
      </c>
      <c r="AX7" s="57">
        <v>368.36</v>
      </c>
      <c r="AY7" s="57">
        <v>380.84</v>
      </c>
      <c r="AZ7" s="57">
        <v>436.32</v>
      </c>
      <c r="BA7" s="57">
        <v>320.5</v>
      </c>
      <c r="BB7" s="57">
        <v>302.07</v>
      </c>
      <c r="BC7" s="57">
        <v>290.5</v>
      </c>
      <c r="BD7" s="57">
        <v>266.89</v>
      </c>
      <c r="BE7" s="57">
        <v>251.97</v>
      </c>
      <c r="BF7" s="57">
        <v>255.89</v>
      </c>
      <c r="BG7" s="57">
        <v>242.57</v>
      </c>
      <c r="BH7" s="57">
        <v>235.79</v>
      </c>
      <c r="BI7" s="57">
        <v>227.51</v>
      </c>
      <c r="BJ7" s="57">
        <v>225.72</v>
      </c>
      <c r="BK7" s="57">
        <v>238.21</v>
      </c>
      <c r="BL7" s="57">
        <v>133.83000000000001</v>
      </c>
      <c r="BM7" s="57">
        <v>117</v>
      </c>
      <c r="BN7" s="57">
        <v>114.36</v>
      </c>
      <c r="BO7" s="57">
        <v>117.97</v>
      </c>
      <c r="BP7" s="57">
        <v>122.54</v>
      </c>
      <c r="BQ7" s="57">
        <v>118.99</v>
      </c>
      <c r="BR7" s="57">
        <v>119.17</v>
      </c>
      <c r="BS7" s="57">
        <v>117.72</v>
      </c>
      <c r="BT7" s="57">
        <v>117.69</v>
      </c>
      <c r="BU7" s="57">
        <v>116.75</v>
      </c>
      <c r="BV7" s="57">
        <v>113.3</v>
      </c>
      <c r="BW7" s="57">
        <v>11.13</v>
      </c>
      <c r="BX7" s="57">
        <v>12.82</v>
      </c>
      <c r="BY7" s="57">
        <v>12.97</v>
      </c>
      <c r="BZ7" s="57">
        <v>12.67</v>
      </c>
      <c r="CA7" s="57">
        <v>12.11</v>
      </c>
      <c r="CB7" s="57">
        <v>16.850000000000001</v>
      </c>
      <c r="CC7" s="57">
        <v>16.8</v>
      </c>
      <c r="CD7" s="57">
        <v>17.03</v>
      </c>
      <c r="CE7" s="57">
        <v>17.07</v>
      </c>
      <c r="CF7" s="57">
        <v>17.22</v>
      </c>
      <c r="CG7" s="57">
        <v>18.87</v>
      </c>
      <c r="CH7" s="57">
        <v>70.569999999999993</v>
      </c>
      <c r="CI7" s="57">
        <v>71.63</v>
      </c>
      <c r="CJ7" s="57">
        <v>70.099999999999994</v>
      </c>
      <c r="CK7" s="57">
        <v>69.05</v>
      </c>
      <c r="CL7" s="57">
        <v>68.22</v>
      </c>
      <c r="CM7" s="57">
        <v>57.55</v>
      </c>
      <c r="CN7" s="57">
        <v>57.69</v>
      </c>
      <c r="CO7" s="57">
        <v>58.56</v>
      </c>
      <c r="CP7" s="57">
        <v>57.96</v>
      </c>
      <c r="CQ7" s="57">
        <v>56</v>
      </c>
      <c r="CR7" s="57">
        <v>53.39</v>
      </c>
      <c r="CS7" s="57">
        <v>78.59</v>
      </c>
      <c r="CT7" s="57">
        <v>78.739999999999995</v>
      </c>
      <c r="CU7" s="57">
        <v>78.739999999999995</v>
      </c>
      <c r="CV7" s="57">
        <v>78.739999999999995</v>
      </c>
      <c r="CW7" s="57">
        <v>78.89</v>
      </c>
      <c r="CX7" s="57">
        <v>79.42</v>
      </c>
      <c r="CY7" s="57">
        <v>79.2</v>
      </c>
      <c r="CZ7" s="57">
        <v>80.5</v>
      </c>
      <c r="DA7" s="57">
        <v>80.540000000000006</v>
      </c>
      <c r="DB7" s="57">
        <v>80.08</v>
      </c>
      <c r="DC7" s="57">
        <v>76.89</v>
      </c>
      <c r="DD7" s="57">
        <v>25.63</v>
      </c>
      <c r="DE7" s="57">
        <v>27.37</v>
      </c>
      <c r="DF7" s="57">
        <v>29.09</v>
      </c>
      <c r="DG7" s="57">
        <v>30.77</v>
      </c>
      <c r="DH7" s="57">
        <v>31.99</v>
      </c>
      <c r="DI7" s="57">
        <v>57.93</v>
      </c>
      <c r="DJ7" s="57">
        <v>58.88</v>
      </c>
      <c r="DK7" s="57">
        <v>59.48</v>
      </c>
      <c r="DL7" s="57">
        <v>60.09</v>
      </c>
      <c r="DM7" s="57">
        <v>60.35</v>
      </c>
      <c r="DN7" s="57">
        <v>59.52</v>
      </c>
      <c r="DO7" s="57">
        <v>98.34</v>
      </c>
      <c r="DP7" s="57">
        <v>98.34</v>
      </c>
      <c r="DQ7" s="57">
        <v>98.34</v>
      </c>
      <c r="DR7" s="57">
        <v>98.34</v>
      </c>
      <c r="DS7" s="57">
        <v>98.28</v>
      </c>
      <c r="DT7" s="57">
        <v>41.79</v>
      </c>
      <c r="DU7" s="57">
        <v>43.44</v>
      </c>
      <c r="DV7" s="57">
        <v>48.09</v>
      </c>
      <c r="DW7" s="57">
        <v>50.93</v>
      </c>
      <c r="DX7" s="57">
        <v>52.07</v>
      </c>
      <c r="DY7" s="57">
        <v>49.06</v>
      </c>
      <c r="DZ7" s="57">
        <v>1.66</v>
      </c>
      <c r="EA7" s="57">
        <v>0</v>
      </c>
      <c r="EB7" s="57">
        <v>0</v>
      </c>
      <c r="EC7" s="57">
        <v>0</v>
      </c>
      <c r="ED7" s="57">
        <v>0</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136.36000000000001</v>
      </c>
      <c r="V11" s="65">
        <f>IF(U6="-",NA(),U6)</f>
        <v>119.49</v>
      </c>
      <c r="W11" s="65">
        <f>IF(V6="-",NA(),V6)</f>
        <v>117.17</v>
      </c>
      <c r="X11" s="65">
        <f>IF(W6="-",NA(),W6)</f>
        <v>115.81</v>
      </c>
      <c r="Y11" s="65">
        <f>IF(X6="-",NA(),X6)</f>
        <v>119.54</v>
      </c>
      <c r="AE11" s="64" t="s">
        <v>23</v>
      </c>
      <c r="AF11" s="65">
        <f>IF(AE6="-",NA(),AE6)</f>
        <v>0</v>
      </c>
      <c r="AG11" s="65">
        <f>IF(AF6="-",NA(),AF6)</f>
        <v>0</v>
      </c>
      <c r="AH11" s="65">
        <f>IF(AG6="-",NA(),AG6)</f>
        <v>0</v>
      </c>
      <c r="AI11" s="65">
        <f>IF(AH6="-",NA(),AH6)</f>
        <v>0</v>
      </c>
      <c r="AJ11" s="65">
        <f>IF(AI6="-",NA(),AI6)</f>
        <v>0</v>
      </c>
      <c r="AP11" s="64" t="s">
        <v>23</v>
      </c>
      <c r="AQ11" s="65">
        <f>IF(AP6="-",NA(),AP6)</f>
        <v>827.18</v>
      </c>
      <c r="AR11" s="65">
        <f>IF(AQ6="-",NA(),AQ6)</f>
        <v>642.87</v>
      </c>
      <c r="AS11" s="65">
        <f>IF(AR6="-",NA(),AR6)</f>
        <v>905.69</v>
      </c>
      <c r="AT11" s="65">
        <f>IF(AS6="-",NA(),AS6)</f>
        <v>802.1</v>
      </c>
      <c r="AU11" s="65">
        <f>IF(AT6="-",NA(),AT6)</f>
        <v>774.94</v>
      </c>
      <c r="BA11" s="64" t="s">
        <v>23</v>
      </c>
      <c r="BB11" s="65">
        <f>IF(BA6="-",NA(),BA6)</f>
        <v>320.5</v>
      </c>
      <c r="BC11" s="65">
        <f>IF(BB6="-",NA(),BB6)</f>
        <v>302.07</v>
      </c>
      <c r="BD11" s="65">
        <f>IF(BC6="-",NA(),BC6)</f>
        <v>290.5</v>
      </c>
      <c r="BE11" s="65">
        <f>IF(BD6="-",NA(),BD6)</f>
        <v>266.89</v>
      </c>
      <c r="BF11" s="65">
        <f>IF(BE6="-",NA(),BE6)</f>
        <v>251.97</v>
      </c>
      <c r="BL11" s="64" t="s">
        <v>23</v>
      </c>
      <c r="BM11" s="65">
        <f>IF(BL6="-",NA(),BL6)</f>
        <v>133.83000000000001</v>
      </c>
      <c r="BN11" s="65">
        <f>IF(BM6="-",NA(),BM6)</f>
        <v>117</v>
      </c>
      <c r="BO11" s="65">
        <f>IF(BN6="-",NA(),BN6)</f>
        <v>114.36</v>
      </c>
      <c r="BP11" s="65">
        <f>IF(BO6="-",NA(),BO6)</f>
        <v>117.97</v>
      </c>
      <c r="BQ11" s="65">
        <f>IF(BP6="-",NA(),BP6)</f>
        <v>122.54</v>
      </c>
      <c r="BW11" s="64" t="s">
        <v>23</v>
      </c>
      <c r="BX11" s="65">
        <f>IF(BW6="-",NA(),BW6)</f>
        <v>11.13</v>
      </c>
      <c r="BY11" s="65">
        <f>IF(BX6="-",NA(),BX6)</f>
        <v>12.82</v>
      </c>
      <c r="BZ11" s="65">
        <f>IF(BY6="-",NA(),BY6)</f>
        <v>12.97</v>
      </c>
      <c r="CA11" s="65">
        <f>IF(BZ6="-",NA(),BZ6)</f>
        <v>12.67</v>
      </c>
      <c r="CB11" s="65">
        <f>IF(CA6="-",NA(),CA6)</f>
        <v>12.11</v>
      </c>
      <c r="CH11" s="64" t="s">
        <v>23</v>
      </c>
      <c r="CI11" s="65">
        <f>IF(CH6="-",NA(),CH6)</f>
        <v>70.569999999999993</v>
      </c>
      <c r="CJ11" s="65">
        <f>IF(CI6="-",NA(),CI6)</f>
        <v>71.63</v>
      </c>
      <c r="CK11" s="65">
        <f>IF(CJ6="-",NA(),CJ6)</f>
        <v>70.099999999999994</v>
      </c>
      <c r="CL11" s="65">
        <f>IF(CK6="-",NA(),CK6)</f>
        <v>69.05</v>
      </c>
      <c r="CM11" s="65">
        <f>IF(CL6="-",NA(),CL6)</f>
        <v>68.22</v>
      </c>
      <c r="CS11" s="64" t="s">
        <v>23</v>
      </c>
      <c r="CT11" s="65">
        <f>IF(CS6="-",NA(),CS6)</f>
        <v>78.59</v>
      </c>
      <c r="CU11" s="65">
        <f>IF(CT6="-",NA(),CT6)</f>
        <v>78.739999999999995</v>
      </c>
      <c r="CV11" s="65">
        <f>IF(CU6="-",NA(),CU6)</f>
        <v>78.739999999999995</v>
      </c>
      <c r="CW11" s="65">
        <f>IF(CV6="-",NA(),CV6)</f>
        <v>78.739999999999995</v>
      </c>
      <c r="CX11" s="65">
        <f>IF(CW6="-",NA(),CW6)</f>
        <v>78.89</v>
      </c>
      <c r="DD11" s="64" t="s">
        <v>23</v>
      </c>
      <c r="DE11" s="65">
        <f>IF(DD6="-",NA(),DD6)</f>
        <v>25.63</v>
      </c>
      <c r="DF11" s="65">
        <f>IF(DE6="-",NA(),DE6)</f>
        <v>27.37</v>
      </c>
      <c r="DG11" s="65">
        <f>IF(DF6="-",NA(),DF6)</f>
        <v>29.09</v>
      </c>
      <c r="DH11" s="65">
        <f>IF(DG6="-",NA(),DG6)</f>
        <v>30.77</v>
      </c>
      <c r="DI11" s="65">
        <f>IF(DH6="-",NA(),DH6)</f>
        <v>31.99</v>
      </c>
      <c r="DO11" s="64" t="s">
        <v>23</v>
      </c>
      <c r="DP11" s="65">
        <f>IF(DO6="-",NA(),DO6)</f>
        <v>98.34</v>
      </c>
      <c r="DQ11" s="65">
        <f>IF(DP6="-",NA(),DP6)</f>
        <v>98.34</v>
      </c>
      <c r="DR11" s="65">
        <f>IF(DQ6="-",NA(),DQ6)</f>
        <v>98.34</v>
      </c>
      <c r="DS11" s="65">
        <f>IF(DR6="-",NA(),DR6)</f>
        <v>98.34</v>
      </c>
      <c r="DT11" s="65">
        <f>IF(DS6="-",NA(),DS6)</f>
        <v>98.28</v>
      </c>
      <c r="DZ11" s="64" t="s">
        <v>23</v>
      </c>
      <c r="EA11" s="65">
        <f>IF(DZ6="-",NA(),DZ6)</f>
        <v>1.66</v>
      </c>
      <c r="EB11" s="65">
        <f>IF(EA6="-",NA(),EA6)</f>
        <v>0</v>
      </c>
      <c r="EC11" s="65">
        <f>IF(EB6="-",NA(),EB6)</f>
        <v>0</v>
      </c>
      <c r="ED11" s="65">
        <f>IF(EC6="-",NA(),EC6)</f>
        <v>0</v>
      </c>
      <c r="EE11" s="65">
        <f>IF(ED6="-",NA(),ED6)</f>
        <v>0</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学</cp:lastModifiedBy>
  <cp:lastPrinted>2022-01-18T00:46:42Z</cp:lastPrinted>
  <dcterms:created xsi:type="dcterms:W3CDTF">2021-12-03T08:58:43Z</dcterms:created>
  <dcterms:modified xsi:type="dcterms:W3CDTF">2022-01-25T10:57:42Z</dcterms:modified>
  <cp:category/>
</cp:coreProperties>
</file>