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060営業企画課\令和03年度\電気・工水班\F経営\b経営分析全国比較表\公営企業に係る経営比較分析表（令和２年度決算）の分析等について\経営比較分析表\工水\起案\"/>
    </mc:Choice>
  </mc:AlternateContent>
  <workbookProtection workbookAlgorithmName="SHA-512" workbookHashValue="BXNMpBrFbhUf36dckjHuPt+rBji2Vg0S+mLpSu4ArKBjlpxDi1msOln+D8nhlPAO4yjjf9cB6XJ5B4mTOzIjgA==" workbookSaltValue="Z/V/VpcKIJ66TzoOUN72V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CJ10" i="5"/>
  <c r="BZ10" i="5"/>
  <c r="AR10" i="5"/>
  <c r="AH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BB10" i="5"/>
  <c r="BF10" i="5"/>
  <c r="BP10" i="5"/>
  <c r="CT10" i="5"/>
  <c r="CX10" i="5"/>
  <c r="DH10" i="5"/>
  <c r="Y11"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<sst xmlns="http://schemas.openxmlformats.org/spreadsheetml/2006/main" count="262" uniqueCount="106">
  <si>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</si>
  <si>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</si>
  <si>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</si>
  <si>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</si>
  <si>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</si>
  <si>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</si>
  <si>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</si>
  <si>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</si>
  <si>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</si>
  <si>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</si>
  <si>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</si>
  <si>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</si>
  <si>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</si>
  <si>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</si>
  <si>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</si>
  <si>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</si>
  <si>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</si>
  <si>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</si>
  <si>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</si>
  <si>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</si>
  <si>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</si>
  <si>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</si>
  <si>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</si>
  <si>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</si>
  <si>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</si>
  <si>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</si>
  <si>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</si>
  <si>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</si>
  <si>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</si>
  <si>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</si>
  <si>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</si>
  <si>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</si>
  <si>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</si>
  <si>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</si>
  <si>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</si>
  <si>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</si>
  <si>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</si>
  <si>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</si>
  <si>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</si>
  <si>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</si>
  <si>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</si>
  <si>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</si>
  <si>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</si>
  <si>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</si>
  <si>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</si>
  <si>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</si>
  <si>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</si>
  <si>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</si>
  <si>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</si>
  <si>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</si>
  <si>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</si>
  <si>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</si>
  <si>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</si>
  <si>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</si>
  <si>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</si>
  <si>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</si>
  <si>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</si>
  <si>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</si>
  <si>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</si>
  <si>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</si>
  <si>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</si>
  <si>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</si>
  <si>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</si>
  <si>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</si>
  <si>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</si>
  <si>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</si>
  <si>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</si>
  <si>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</si>
  <si>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</si>
  <si>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</si>
  <si>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</si>
  <si>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</si>
  <si>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</si>
  <si>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</si>
  <si>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</si>
  <si>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</si>
  <si>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</si>
  <si>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</si>
  <si>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</si>
  <si>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</si>
  <si>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</si>
  <si>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</si>
  <si>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</si>
  <si>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</si>
  <si>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</si>
  <si>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</si>
  <si>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</si>
  <si>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150002</t>
  </si>
  <si>
    <t>46</t>
  </si>
  <si>
    <t>02</t>
  </si>
  <si>
    <t>0</t>
  </si>
  <si>
    <t>000</t>
  </si>
  <si>
    <t>新潟県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</si>
  <si>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</si>
  <si>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</si>
  <si>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</si>
  <si>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</si>
  <si>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</si>
  <si>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</si>
  <si>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</si>
  <si>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</si>
  <si>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</si>
  <si>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</si>
  <si>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｢経常収支比率｣は、全国及び類似団体平均を下回っているものの、経常収益が増加したことに伴い、前年度を上回る結果となった。
　なお、経常費用には、福島第一原子力発電所の事故に起因する放射性物質を含んだ汚泥処理に係る費用が含まれており、その費用については、東京電力ホールディングス㈱に対して損害賠償請求を行っている。
　｢流動比率｣は、100％を超えており短期支払い能力は十分に備えているが、｢企業債残高対給水収益比率｣が増加傾向にあることから、引き続き今後の推移に留意が必要である。
　「給水原価」は、全国及び類似団体平均を上回っており、今後も更なる費用の削減に努めていく。なお、上記に記載のとおり、経常費用には、放射性物質を含んだ汚泥処理に係る費用が含まれている。
　｢施設利用率｣及び｢契約率｣は、増量があったものの契約水量の減量の方が多かったことから、前年度を下回る結果となり、全国平均なども下回っている。今後、大口企業の廃止など給水量の減少が見込まれることから、新たな需要の掘り起こしに努めていく。
</t>
    <phoneticPr fontId="5"/>
  </si>
  <si>
    <t>　｢有形固定資産減価償却率｣及び｢管路経年化率｣は、全国及び類似団体平均を下回っているものの、増加傾向にある。令和２年度に一部管路の更新を実施したところではあるが、今後も更新時期を迎える管路の増加が見込まれている。
　そのため、定期的に試掘調査などを行い、劣化状況に基づく計画的な管路網等の更新、工法等の検証及び見直しにより、投資費用の平準化等を図り、計画的かつ効率的な更新を行う必要がある。</t>
    <phoneticPr fontId="5"/>
  </si>
  <si>
    <t xml:space="preserve">　経営の健全性・効率性は、全国平均及び類似団体平均を下回る指標が多いものの、経常収支比率が引き続き前年度を上回る結果となり、安定的に推移している。
　しかし、今後、大口企業の廃止などに伴う収益の減少や、高濁度対応の継続、老朽化施設の更新及び耐震化対策など、経費の増大により厳しい経営となることが予想される。
　このことから、安定的な経営を継続するため、工業用水道事業の中長期的な基本計画である｢経営戦略｣を令和２年度に策定したところである。
　経営戦略で設定した課題と取組を踏まえ、今後も計画的に老朽化施設の更新を図るとともに、維持管理経費等のコストの見直しや新たな給水先の確保等の取組及び料金適正化の取組などにより、経営基盤を強化し、引き続き工業用水道の安定供給に努め、地域産業に貢献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</si>
</sst>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51.02</c:v>
                </c:pt>
                <c:pt idx="1">
                  <c:v>52.9</c:v>
                </c:pt>
                <c:pt idx="2">
                  <c:v>54.56</c:v>
                </c:pt>
                <c:pt idx="3">
                  <c:v>56.4</c:v>
                </c:pt>
                <c:pt idx="4">
                  <c:v>56.61</c:v>
                </c:pt>
              </c:numCache>
            </c:numRef>
          </c:val>
          <c:extLst>
            <c:ext xmlns:c16="http://schemas.microsoft.com/office/drawing/2014/chart" uri="{C3380CC4-5D6E-409C-BE32-E72D297353CC}">
              <c16:uniqueId val="{00000000-097F-4ED3-AA11-D03F08D8D7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097F-4ED3-AA11-D03F08D8D7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09-44C6-A0C1-273BF96B45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F809-44C6-A0C1-273BF96B45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96.85</c:v>
                </c:pt>
                <c:pt idx="1">
                  <c:v>91.15</c:v>
                </c:pt>
                <c:pt idx="2">
                  <c:v>103.99</c:v>
                </c:pt>
                <c:pt idx="3">
                  <c:v>108.06</c:v>
                </c:pt>
                <c:pt idx="4">
                  <c:v>110.53</c:v>
                </c:pt>
              </c:numCache>
            </c:numRef>
          </c:val>
          <c:extLst>
            <c:ext xmlns:c16="http://schemas.microsoft.com/office/drawing/2014/chart" uri="{C3380CC4-5D6E-409C-BE32-E72D297353CC}">
              <c16:uniqueId val="{00000000-3018-452F-A7C9-A87216F84B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3018-452F-A7C9-A87216F84BF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21.81</c:v>
                </c:pt>
                <c:pt idx="1">
                  <c:v>21.81</c:v>
                </c:pt>
                <c:pt idx="2">
                  <c:v>32.659999999999997</c:v>
                </c:pt>
                <c:pt idx="3">
                  <c:v>36.200000000000003</c:v>
                </c:pt>
                <c:pt idx="4">
                  <c:v>41.32</c:v>
                </c:pt>
              </c:numCache>
            </c:numRef>
          </c:val>
          <c:extLst>
            <c:ext xmlns:c16="http://schemas.microsoft.com/office/drawing/2014/chart" uri="{C3380CC4-5D6E-409C-BE32-E72D297353CC}">
              <c16:uniqueId val="{00000000-05B2-48CE-9B63-E5786271D2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05B2-48CE-9B63-E5786271D2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1.1000000000000001</c:v>
                </c:pt>
              </c:numCache>
            </c:numRef>
          </c:val>
          <c:extLst>
            <c:ext xmlns:c16="http://schemas.microsoft.com/office/drawing/2014/chart" uri="{C3380CC4-5D6E-409C-BE32-E72D297353CC}">
              <c16:uniqueId val="{00000000-64EE-4EFB-9B90-F13D8FBCEB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64EE-4EFB-9B90-F13D8FBCEBF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1016.38</c:v>
                </c:pt>
                <c:pt idx="1">
                  <c:v>1018.91</c:v>
                </c:pt>
                <c:pt idx="2">
                  <c:v>1048</c:v>
                </c:pt>
                <c:pt idx="3">
                  <c:v>891.79</c:v>
                </c:pt>
                <c:pt idx="4">
                  <c:v>461.21</c:v>
                </c:pt>
              </c:numCache>
            </c:numRef>
          </c:val>
          <c:extLst>
            <c:ext xmlns:c16="http://schemas.microsoft.com/office/drawing/2014/chart" uri="{C3380CC4-5D6E-409C-BE32-E72D297353CC}">
              <c16:uniqueId val="{00000000-D522-4CCA-ABDC-F5CBC2478B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D522-4CCA-ABDC-F5CBC2478B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182.62</c:v>
                </c:pt>
                <c:pt idx="1">
                  <c:v>199.55</c:v>
                </c:pt>
                <c:pt idx="2">
                  <c:v>198.06</c:v>
                </c:pt>
                <c:pt idx="3">
                  <c:v>201.51</c:v>
                </c:pt>
                <c:pt idx="4">
                  <c:v>218.42</c:v>
                </c:pt>
              </c:numCache>
            </c:numRef>
          </c:val>
          <c:extLst>
            <c:ext xmlns:c16="http://schemas.microsoft.com/office/drawing/2014/chart" uri="{C3380CC4-5D6E-409C-BE32-E72D297353CC}">
              <c16:uniqueId val="{00000000-EE5A-4C97-91E5-9FAAA86F86F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EE5A-4C97-91E5-9FAAA86F86F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93.61</c:v>
                </c:pt>
                <c:pt idx="1">
                  <c:v>84.16</c:v>
                </c:pt>
                <c:pt idx="2">
                  <c:v>103.08</c:v>
                </c:pt>
                <c:pt idx="3">
                  <c:v>104.59</c:v>
                </c:pt>
                <c:pt idx="4">
                  <c:v>100.41</c:v>
                </c:pt>
              </c:numCache>
            </c:numRef>
          </c:val>
          <c:extLst>
            <c:ext xmlns:c16="http://schemas.microsoft.com/office/drawing/2014/chart" uri="{C3380CC4-5D6E-409C-BE32-E72D297353CC}">
              <c16:uniqueId val="{00000000-D96E-4E35-846B-A872054C3F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D96E-4E35-846B-A872054C3F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23.72</c:v>
                </c:pt>
                <c:pt idx="1">
                  <c:v>26.48</c:v>
                </c:pt>
                <c:pt idx="2">
                  <c:v>21.62</c:v>
                </c:pt>
                <c:pt idx="3">
                  <c:v>21.43</c:v>
                </c:pt>
                <c:pt idx="4">
                  <c:v>22.28</c:v>
                </c:pt>
              </c:numCache>
            </c:numRef>
          </c:val>
          <c:extLst>
            <c:ext xmlns:c16="http://schemas.microsoft.com/office/drawing/2014/chart" uri="{C3380CC4-5D6E-409C-BE32-E72D297353CC}">
              <c16:uniqueId val="{00000000-F734-49FC-A88F-5D9F4BAB8F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F734-49FC-A88F-5D9F4BAB8F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50.02</c:v>
                </c:pt>
                <c:pt idx="1">
                  <c:v>49.81</c:v>
                </c:pt>
                <c:pt idx="2">
                  <c:v>49.46</c:v>
                </c:pt>
                <c:pt idx="3">
                  <c:v>51.04</c:v>
                </c:pt>
                <c:pt idx="4">
                  <c:v>49.46</c:v>
                </c:pt>
              </c:numCache>
            </c:numRef>
          </c:val>
          <c:extLst>
            <c:ext xmlns:c16="http://schemas.microsoft.com/office/drawing/2014/chart" uri="{C3380CC4-5D6E-409C-BE32-E72D297353CC}">
              <c16:uniqueId val="{00000000-68D1-4704-8851-887FB6F079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68D1-4704-8851-887FB6F079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61.53</c:v>
                </c:pt>
                <c:pt idx="1">
                  <c:v>60.54</c:v>
                </c:pt>
                <c:pt idx="2">
                  <c:v>60.39</c:v>
                </c:pt>
                <c:pt idx="3">
                  <c:v>60.78</c:v>
                </c:pt>
                <c:pt idx="4">
                  <c:v>60.37</c:v>
                </c:pt>
              </c:numCache>
            </c:numRef>
          </c:val>
          <c:extLst>
            <c:ext xmlns:c16="http://schemas.microsoft.com/office/drawing/2014/chart" uri="{C3380CC4-5D6E-409C-BE32-E72D297353CC}">
              <c16:uniqueId val="{00000000-DA3D-47F5-99AC-25122B85F8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DA3D-47F5-99AC-25122B85F8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QP1" zoomScale="85" zoomScaleNormal="85" workbookViewId="0">
      <selection activeCell="TE5" sqref="TE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新潟県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272300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3</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134686</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79.8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93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164383</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103</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96.85</v>
      </c>
      <c r="Y32" s="129"/>
      <c r="Z32" s="129"/>
      <c r="AA32" s="129"/>
      <c r="AB32" s="129"/>
      <c r="AC32" s="129"/>
      <c r="AD32" s="129"/>
      <c r="AE32" s="129"/>
      <c r="AF32" s="129"/>
      <c r="AG32" s="129"/>
      <c r="AH32" s="129"/>
      <c r="AI32" s="129"/>
      <c r="AJ32" s="129"/>
      <c r="AK32" s="129"/>
      <c r="AL32" s="129"/>
      <c r="AM32" s="129"/>
      <c r="AN32" s="129"/>
      <c r="AO32" s="129"/>
      <c r="AP32" s="129"/>
      <c r="AQ32" s="130"/>
      <c r="AR32" s="128">
        <f>データ!U6</f>
        <v>91.15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103.99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108.06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110.53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1016.38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1018.91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1048</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891.79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461.21</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182.62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199.55</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198.06</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201.51</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218.42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93.61</v>
      </c>
      <c r="Y55" s="129"/>
      <c r="Z55" s="129"/>
      <c r="AA55" s="129"/>
      <c r="AB55" s="129"/>
      <c r="AC55" s="129"/>
      <c r="AD55" s="129"/>
      <c r="AE55" s="129"/>
      <c r="AF55" s="129"/>
      <c r="AG55" s="129"/>
      <c r="AH55" s="129"/>
      <c r="AI55" s="129"/>
      <c r="AJ55" s="129"/>
      <c r="AK55" s="129"/>
      <c r="AL55" s="129"/>
      <c r="AM55" s="129"/>
      <c r="AN55" s="129"/>
      <c r="AO55" s="129"/>
      <c r="AP55" s="129"/>
      <c r="AQ55" s="130"/>
      <c r="AR55" s="128">
        <f>データ!BM6</f>
        <v>84.16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103.08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104.59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100.41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23.72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26.48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21.62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21.43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22.28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50.02</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49.81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49.46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51.04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49.46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61.53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60.54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60.39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60.78</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60.37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51.02</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52.9</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54.56</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56.4</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56.61</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21.81</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21.81</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32.659999999999997</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36.200000000000003</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41.32</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1.1000000000000001</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57.93</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58.88</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59.48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60.09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60.35</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41.79</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43.44</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48.09</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50.93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52.07</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0.32</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0.21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0.5</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k/2R6UvA5OZ6h3Q3cY9MHx1Qn+JV07U57W3mB9SgYgybizUvwghCS4I0CVHgi/IuvTkbzCmKbZK5UPMkgEWmXw==" saltValue="JeN0g1h1hayqgLFU5arKu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96.85</v>
      </c>
      <c r="U6" s="52">
        <f>U7</f>
        <v>91.15</v>
      </c>
      <c r="V6" s="52">
        <f>V7</f>
        <v>103.99</v>
      </c>
      <c r="W6" s="52">
        <f>W7</f>
        <v>108.06</v>
      </c>
      <c r="X6" s="52">
        <f t="shared" si="3"/>
        <v>110.53</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1016.38</v>
      </c>
      <c r="AQ6" s="52">
        <f>AQ7</f>
        <v>1018.91</v>
      </c>
      <c r="AR6" s="52">
        <f>AR7</f>
        <v>1048</v>
      </c>
      <c r="AS6" s="52">
        <f>AS7</f>
        <v>891.79</v>
      </c>
      <c r="AT6" s="52">
        <f t="shared" si="3"/>
        <v>461.21</v>
      </c>
      <c r="AU6" s="52">
        <f t="shared" si="3"/>
        <v>345.05</v>
      </c>
      <c r="AV6" s="52">
        <f t="shared" si="3"/>
        <v>379.14</v>
      </c>
      <c r="AW6" s="52">
        <f t="shared" si="3"/>
        <v>394.58</v>
      </c>
      <c r="AX6" s="52">
        <f t="shared" si="3"/>
        <v>368.36</v>
      </c>
      <c r="AY6" s="52">
        <f t="shared" si="3"/>
        <v>380.84</v>
      </c>
      <c r="AZ6" s="50" t="str">
        <f>IF(AZ7="-","【-】","【"&amp;SUBSTITUTE(TEXT(AZ7,"#,##0.00"),"-","△")&amp;"】")</f>
        <v>【436.32】</v>
      </c>
      <c r="BA6" s="52">
        <f t="shared" si="3"/>
        <v>182.62</v>
      </c>
      <c r="BB6" s="52">
        <f>BB7</f>
        <v>199.55</v>
      </c>
      <c r="BC6" s="52">
        <f>BC7</f>
        <v>198.06</v>
      </c>
      <c r="BD6" s="52">
        <f>BD7</f>
        <v>201.51</v>
      </c>
      <c r="BE6" s="52">
        <f t="shared" si="3"/>
        <v>218.42</v>
      </c>
      <c r="BF6" s="52">
        <f t="shared" si="3"/>
        <v>255.89</v>
      </c>
      <c r="BG6" s="52">
        <f t="shared" si="3"/>
        <v>242.57</v>
      </c>
      <c r="BH6" s="52">
        <f t="shared" si="3"/>
        <v>235.79</v>
      </c>
      <c r="BI6" s="52">
        <f t="shared" si="3"/>
        <v>227.51</v>
      </c>
      <c r="BJ6" s="52">
        <f t="shared" si="3"/>
        <v>225.72</v>
      </c>
      <c r="BK6" s="50" t="str">
        <f>IF(BK7="-","【-】","【"&amp;SUBSTITUTE(TEXT(BK7,"#,##0.00"),"-","△")&amp;"】")</f>
        <v>【238.21】</v>
      </c>
      <c r="BL6" s="52">
        <f t="shared" si="3"/>
        <v>93.61</v>
      </c>
      <c r="BM6" s="52">
        <f>BM7</f>
        <v>84.16</v>
      </c>
      <c r="BN6" s="52">
        <f>BN7</f>
        <v>103.08</v>
      </c>
      <c r="BO6" s="52">
        <f>BO7</f>
        <v>104.59</v>
      </c>
      <c r="BP6" s="52">
        <f t="shared" si="3"/>
        <v>100.41</v>
      </c>
      <c r="BQ6" s="52">
        <f t="shared" si="3"/>
        <v>118.99</v>
      </c>
      <c r="BR6" s="52">
        <f t="shared" si="3"/>
        <v>119.17</v>
      </c>
      <c r="BS6" s="52">
        <f t="shared" si="3"/>
        <v>117.72</v>
      </c>
      <c r="BT6" s="52">
        <f t="shared" si="3"/>
        <v>117.69</v>
      </c>
      <c r="BU6" s="52">
        <f t="shared" si="3"/>
        <v>116.75</v>
      </c>
      <c r="BV6" s="50" t="str">
        <f>IF(BV7="-","【-】","【"&amp;SUBSTITUTE(TEXT(BV7,"#,##0.00"),"-","△")&amp;"】")</f>
        <v>【113.30】</v>
      </c>
      <c r="BW6" s="52">
        <f t="shared" si="3"/>
        <v>23.72</v>
      </c>
      <c r="BX6" s="52">
        <f>BX7</f>
        <v>26.48</v>
      </c>
      <c r="BY6" s="52">
        <f>BY7</f>
        <v>21.62</v>
      </c>
      <c r="BZ6" s="52">
        <f>BZ7</f>
        <v>21.43</v>
      </c>
      <c r="CA6" s="52">
        <f t="shared" si="3"/>
        <v>22.28</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50.02</v>
      </c>
      <c r="CI6" s="52">
        <f>CI7</f>
        <v>49.81</v>
      </c>
      <c r="CJ6" s="52">
        <f>CJ7</f>
        <v>49.46</v>
      </c>
      <c r="CK6" s="52">
        <f>CK7</f>
        <v>51.04</v>
      </c>
      <c r="CL6" s="52">
        <f t="shared" si="5"/>
        <v>49.46</v>
      </c>
      <c r="CM6" s="52">
        <f t="shared" si="5"/>
        <v>57.55</v>
      </c>
      <c r="CN6" s="52">
        <f t="shared" si="5"/>
        <v>57.69</v>
      </c>
      <c r="CO6" s="52">
        <f t="shared" si="5"/>
        <v>58.56</v>
      </c>
      <c r="CP6" s="52">
        <f t="shared" si="5"/>
        <v>57.96</v>
      </c>
      <c r="CQ6" s="52">
        <f t="shared" si="5"/>
        <v>56</v>
      </c>
      <c r="CR6" s="50" t="str">
        <f>IF(CR7="-","【-】","【"&amp;SUBSTITUTE(TEXT(CR7,"#,##0.00"),"-","△")&amp;"】")</f>
        <v>【53.39】</v>
      </c>
      <c r="CS6" s="52">
        <f t="shared" ref="CS6:DB6" si="6">CS7</f>
        <v>61.53</v>
      </c>
      <c r="CT6" s="52">
        <f>CT7</f>
        <v>60.54</v>
      </c>
      <c r="CU6" s="52">
        <f>CU7</f>
        <v>60.39</v>
      </c>
      <c r="CV6" s="52">
        <f>CV7</f>
        <v>60.78</v>
      </c>
      <c r="CW6" s="52">
        <f t="shared" si="6"/>
        <v>60.37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51.02</v>
      </c>
      <c r="DE6" s="52">
        <f>DE7</f>
        <v>52.9</v>
      </c>
      <c r="DF6" s="52">
        <f>DF7</f>
        <v>54.56</v>
      </c>
      <c r="DG6" s="52">
        <f>DG7</f>
        <v>56.4</v>
      </c>
      <c r="DH6" s="52">
        <f t="shared" si="7"/>
        <v>56.61</v>
      </c>
      <c r="DI6" s="52">
        <f t="shared" si="7"/>
        <v>57.93</v>
      </c>
      <c r="DJ6" s="52">
        <f t="shared" si="7"/>
        <v>58.88</v>
      </c>
      <c r="DK6" s="52">
        <f t="shared" si="7"/>
        <v>59.48</v>
      </c>
      <c r="DL6" s="52">
        <f t="shared" si="7"/>
        <v>60.09</v>
      </c>
      <c r="DM6" s="52">
        <f t="shared" si="7"/>
        <v>60.35</v>
      </c>
      <c r="DN6" s="50" t="str">
        <f>IF(DN7="-","【-】","【"&amp;SUBSTITUTE(TEXT(DN7,"#,##0.00"),"-","△")&amp;"】")</f>
        <v>【59.52】</v>
      </c>
      <c r="DO6" s="52">
        <f t="shared" ref="DO6:DX6" si="8">DO7</f>
        <v>21.81</v>
      </c>
      <c r="DP6" s="52">
        <f>DP7</f>
        <v>21.81</v>
      </c>
      <c r="DQ6" s="52">
        <f>DQ7</f>
        <v>32.659999999999997</v>
      </c>
      <c r="DR6" s="52">
        <f>DR7</f>
        <v>36.200000000000003</v>
      </c>
      <c r="DS6" s="52">
        <f t="shared" si="8"/>
        <v>41.32</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0</v>
      </c>
      <c r="ED6" s="52">
        <f t="shared" si="9"/>
        <v>1.1000000000000001</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86</v>
      </c>
      <c r="C7" s="54" t="s">
        <v>87</v>
      </c>
      <c r="D7" s="54" t="s">
        <v>88</v>
      </c>
      <c r="E7" s="54" t="s">
        <v>89</v>
      </c>
      <c r="F7" s="54" t="s">
        <v>90</v>
      </c>
      <c r="G7" s="54" t="s">
        <v>91</v>
      </c>
      <c r="H7" s="54" t="s">
        <v>92</v>
      </c>
      <c r="I7" s="54" t="s">
        <v>93</v>
      </c>
      <c r="J7" s="54" t="s">
        <v>94</v>
      </c>
      <c r="K7" s="55">
        <v>272300</v>
      </c>
      <c r="L7" s="54" t="s">
        <v>95</v>
      </c>
      <c r="M7" s="55">
        <v>3</v>
      </c>
      <c r="N7" s="55">
        <v>134686</v>
      </c>
      <c r="O7" s="56" t="s">
        <v>96</v>
      </c>
      <c r="P7" s="56">
        <v>79.8</v>
      </c>
      <c r="Q7" s="55">
        <v>93</v>
      </c>
      <c r="R7" s="55">
        <v>164383</v>
      </c>
      <c r="S7" s="54" t="s">
        <v>97</v>
      </c>
      <c r="T7" s="57">
        <v>96.85</v>
      </c>
      <c r="U7" s="57">
        <v>91.15</v>
      </c>
      <c r="V7" s="57">
        <v>103.99</v>
      </c>
      <c r="W7" s="57">
        <v>108.06</v>
      </c>
      <c r="X7" s="57">
        <v>110.53</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1016.38</v>
      </c>
      <c r="AQ7" s="57">
        <v>1018.91</v>
      </c>
      <c r="AR7" s="57">
        <v>1048</v>
      </c>
      <c r="AS7" s="57">
        <v>891.79</v>
      </c>
      <c r="AT7" s="57">
        <v>461.21</v>
      </c>
      <c r="AU7" s="57">
        <v>345.05</v>
      </c>
      <c r="AV7" s="57">
        <v>379.14</v>
      </c>
      <c r="AW7" s="57">
        <v>394.58</v>
      </c>
      <c r="AX7" s="57">
        <v>368.36</v>
      </c>
      <c r="AY7" s="57">
        <v>380.84</v>
      </c>
      <c r="AZ7" s="57">
        <v>436.32</v>
      </c>
      <c r="BA7" s="57">
        <v>182.62</v>
      </c>
      <c r="BB7" s="57">
        <v>199.55</v>
      </c>
      <c r="BC7" s="57">
        <v>198.06</v>
      </c>
      <c r="BD7" s="57">
        <v>201.51</v>
      </c>
      <c r="BE7" s="57">
        <v>218.42</v>
      </c>
      <c r="BF7" s="57">
        <v>255.89</v>
      </c>
      <c r="BG7" s="57">
        <v>242.57</v>
      </c>
      <c r="BH7" s="57">
        <v>235.79</v>
      </c>
      <c r="BI7" s="57">
        <v>227.51</v>
      </c>
      <c r="BJ7" s="57">
        <v>225.72</v>
      </c>
      <c r="BK7" s="57">
        <v>238.21</v>
      </c>
      <c r="BL7" s="57">
        <v>93.61</v>
      </c>
      <c r="BM7" s="57">
        <v>84.16</v>
      </c>
      <c r="BN7" s="57">
        <v>103.08</v>
      </c>
      <c r="BO7" s="57">
        <v>104.59</v>
      </c>
      <c r="BP7" s="57">
        <v>100.41</v>
      </c>
      <c r="BQ7" s="57">
        <v>118.99</v>
      </c>
      <c r="BR7" s="57">
        <v>119.17</v>
      </c>
      <c r="BS7" s="57">
        <v>117.72</v>
      </c>
      <c r="BT7" s="57">
        <v>117.69</v>
      </c>
      <c r="BU7" s="57">
        <v>116.75</v>
      </c>
      <c r="BV7" s="57">
        <v>113.3</v>
      </c>
      <c r="BW7" s="57">
        <v>23.72</v>
      </c>
      <c r="BX7" s="57">
        <v>26.48</v>
      </c>
      <c r="BY7" s="57">
        <v>21.62</v>
      </c>
      <c r="BZ7" s="57">
        <v>21.43</v>
      </c>
      <c r="CA7" s="57">
        <v>22.28</v>
      </c>
      <c r="CB7" s="57">
        <v>16.850000000000001</v>
      </c>
      <c r="CC7" s="57">
        <v>16.8</v>
      </c>
      <c r="CD7" s="57">
        <v>17.03</v>
      </c>
      <c r="CE7" s="57">
        <v>17.07</v>
      </c>
      <c r="CF7" s="57">
        <v>17.22</v>
      </c>
      <c r="CG7" s="57">
        <v>18.87</v>
      </c>
      <c r="CH7" s="57">
        <v>50.02</v>
      </c>
      <c r="CI7" s="57">
        <v>49.81</v>
      </c>
      <c r="CJ7" s="57">
        <v>49.46</v>
      </c>
      <c r="CK7" s="57">
        <v>51.04</v>
      </c>
      <c r="CL7" s="57">
        <v>49.46</v>
      </c>
      <c r="CM7" s="57">
        <v>57.55</v>
      </c>
      <c r="CN7" s="57">
        <v>57.69</v>
      </c>
      <c r="CO7" s="57">
        <v>58.56</v>
      </c>
      <c r="CP7" s="57">
        <v>57.96</v>
      </c>
      <c r="CQ7" s="57">
        <v>56</v>
      </c>
      <c r="CR7" s="57">
        <v>53.39</v>
      </c>
      <c r="CS7" s="57">
        <v>61.53</v>
      </c>
      <c r="CT7" s="57">
        <v>60.54</v>
      </c>
      <c r="CU7" s="57">
        <v>60.39</v>
      </c>
      <c r="CV7" s="57">
        <v>60.78</v>
      </c>
      <c r="CW7" s="57">
        <v>60.37</v>
      </c>
      <c r="CX7" s="57">
        <v>79.42</v>
      </c>
      <c r="CY7" s="57">
        <v>79.2</v>
      </c>
      <c r="CZ7" s="57">
        <v>80.5</v>
      </c>
      <c r="DA7" s="57">
        <v>80.540000000000006</v>
      </c>
      <c r="DB7" s="57">
        <v>80.08</v>
      </c>
      <c r="DC7" s="57">
        <v>76.89</v>
      </c>
      <c r="DD7" s="57">
        <v>51.02</v>
      </c>
      <c r="DE7" s="57">
        <v>52.9</v>
      </c>
      <c r="DF7" s="57">
        <v>54.56</v>
      </c>
      <c r="DG7" s="57">
        <v>56.4</v>
      </c>
      <c r="DH7" s="57">
        <v>56.61</v>
      </c>
      <c r="DI7" s="57">
        <v>57.93</v>
      </c>
      <c r="DJ7" s="57">
        <v>58.88</v>
      </c>
      <c r="DK7" s="57">
        <v>59.48</v>
      </c>
      <c r="DL7" s="57">
        <v>60.09</v>
      </c>
      <c r="DM7" s="57">
        <v>60.35</v>
      </c>
      <c r="DN7" s="57">
        <v>59.52</v>
      </c>
      <c r="DO7" s="57">
        <v>21.81</v>
      </c>
      <c r="DP7" s="57">
        <v>21.81</v>
      </c>
      <c r="DQ7" s="57">
        <v>32.659999999999997</v>
      </c>
      <c r="DR7" s="57">
        <v>36.200000000000003</v>
      </c>
      <c r="DS7" s="57">
        <v>41.32</v>
      </c>
      <c r="DT7" s="57">
        <v>41.79</v>
      </c>
      <c r="DU7" s="57">
        <v>43.44</v>
      </c>
      <c r="DV7" s="57">
        <v>48.09</v>
      </c>
      <c r="DW7" s="57">
        <v>50.93</v>
      </c>
      <c r="DX7" s="57">
        <v>52.07</v>
      </c>
      <c r="DY7" s="57">
        <v>49.06</v>
      </c>
      <c r="DZ7" s="57">
        <v>0</v>
      </c>
      <c r="EA7" s="57">
        <v>0</v>
      </c>
      <c r="EB7" s="57">
        <v>0</v>
      </c>
      <c r="EC7" s="57">
        <v>0</v>
      </c>
      <c r="ED7" s="57">
        <v>1.1000000000000001</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96.85</v>
      </c>
      <c r="V11" s="65">
        <f>IF(U6="-",NA(),U6)</f>
        <v>91.15</v>
      </c>
      <c r="W11" s="65">
        <f>IF(V6="-",NA(),V6)</f>
        <v>103.99</v>
      </c>
      <c r="X11" s="65">
        <f>IF(W6="-",NA(),W6)</f>
        <v>108.06</v>
      </c>
      <c r="Y11" s="65">
        <f>IF(X6="-",NA(),X6)</f>
        <v>110.53</v>
      </c>
      <c r="AE11" s="64" t="s">
        <v>23</v>
      </c>
      <c r="AF11" s="65">
        <f>IF(AE6="-",NA(),AE6)</f>
        <v>0</v>
      </c>
      <c r="AG11" s="65">
        <f>IF(AF6="-",NA(),AF6)</f>
        <v>0</v>
      </c>
      <c r="AH11" s="65">
        <f>IF(AG6="-",NA(),AG6)</f>
        <v>0</v>
      </c>
      <c r="AI11" s="65">
        <f>IF(AH6="-",NA(),AH6)</f>
        <v>0</v>
      </c>
      <c r="AJ11" s="65">
        <f>IF(AI6="-",NA(),AI6)</f>
        <v>0</v>
      </c>
      <c r="AP11" s="64" t="s">
        <v>23</v>
      </c>
      <c r="AQ11" s="65">
        <f>IF(AP6="-",NA(),AP6)</f>
        <v>1016.38</v>
      </c>
      <c r="AR11" s="65">
        <f>IF(AQ6="-",NA(),AQ6)</f>
        <v>1018.91</v>
      </c>
      <c r="AS11" s="65">
        <f>IF(AR6="-",NA(),AR6)</f>
        <v>1048</v>
      </c>
      <c r="AT11" s="65">
        <f>IF(AS6="-",NA(),AS6)</f>
        <v>891.79</v>
      </c>
      <c r="AU11" s="65">
        <f>IF(AT6="-",NA(),AT6)</f>
        <v>461.21</v>
      </c>
      <c r="BA11" s="64" t="s">
        <v>23</v>
      </c>
      <c r="BB11" s="65">
        <f>IF(BA6="-",NA(),BA6)</f>
        <v>182.62</v>
      </c>
      <c r="BC11" s="65">
        <f>IF(BB6="-",NA(),BB6)</f>
        <v>199.55</v>
      </c>
      <c r="BD11" s="65">
        <f>IF(BC6="-",NA(),BC6)</f>
        <v>198.06</v>
      </c>
      <c r="BE11" s="65">
        <f>IF(BD6="-",NA(),BD6)</f>
        <v>201.51</v>
      </c>
      <c r="BF11" s="65">
        <f>IF(BE6="-",NA(),BE6)</f>
        <v>218.42</v>
      </c>
      <c r="BL11" s="64" t="s">
        <v>23</v>
      </c>
      <c r="BM11" s="65">
        <f>IF(BL6="-",NA(),BL6)</f>
        <v>93.61</v>
      </c>
      <c r="BN11" s="65">
        <f>IF(BM6="-",NA(),BM6)</f>
        <v>84.16</v>
      </c>
      <c r="BO11" s="65">
        <f>IF(BN6="-",NA(),BN6)</f>
        <v>103.08</v>
      </c>
      <c r="BP11" s="65">
        <f>IF(BO6="-",NA(),BO6)</f>
        <v>104.59</v>
      </c>
      <c r="BQ11" s="65">
        <f>IF(BP6="-",NA(),BP6)</f>
        <v>100.41</v>
      </c>
      <c r="BW11" s="64" t="s">
        <v>23</v>
      </c>
      <c r="BX11" s="65">
        <f>IF(BW6="-",NA(),BW6)</f>
        <v>23.72</v>
      </c>
      <c r="BY11" s="65">
        <f>IF(BX6="-",NA(),BX6)</f>
        <v>26.48</v>
      </c>
      <c r="BZ11" s="65">
        <f>IF(BY6="-",NA(),BY6)</f>
        <v>21.62</v>
      </c>
      <c r="CA11" s="65">
        <f>IF(BZ6="-",NA(),BZ6)</f>
        <v>21.43</v>
      </c>
      <c r="CB11" s="65">
        <f>IF(CA6="-",NA(),CA6)</f>
        <v>22.28</v>
      </c>
      <c r="CH11" s="64" t="s">
        <v>23</v>
      </c>
      <c r="CI11" s="65">
        <f>IF(CH6="-",NA(),CH6)</f>
        <v>50.02</v>
      </c>
      <c r="CJ11" s="65">
        <f>IF(CI6="-",NA(),CI6)</f>
        <v>49.81</v>
      </c>
      <c r="CK11" s="65">
        <f>IF(CJ6="-",NA(),CJ6)</f>
        <v>49.46</v>
      </c>
      <c r="CL11" s="65">
        <f>IF(CK6="-",NA(),CK6)</f>
        <v>51.04</v>
      </c>
      <c r="CM11" s="65">
        <f>IF(CL6="-",NA(),CL6)</f>
        <v>49.46</v>
      </c>
      <c r="CS11" s="64" t="s">
        <v>23</v>
      </c>
      <c r="CT11" s="65">
        <f>IF(CS6="-",NA(),CS6)</f>
        <v>61.53</v>
      </c>
      <c r="CU11" s="65">
        <f>IF(CT6="-",NA(),CT6)</f>
        <v>60.54</v>
      </c>
      <c r="CV11" s="65">
        <f>IF(CU6="-",NA(),CU6)</f>
        <v>60.39</v>
      </c>
      <c r="CW11" s="65">
        <f>IF(CV6="-",NA(),CV6)</f>
        <v>60.78</v>
      </c>
      <c r="CX11" s="65">
        <f>IF(CW6="-",NA(),CW6)</f>
        <v>60.37</v>
      </c>
      <c r="DD11" s="64" t="s">
        <v>23</v>
      </c>
      <c r="DE11" s="65">
        <f>IF(DD6="-",NA(),DD6)</f>
        <v>51.02</v>
      </c>
      <c r="DF11" s="65">
        <f>IF(DE6="-",NA(),DE6)</f>
        <v>52.9</v>
      </c>
      <c r="DG11" s="65">
        <f>IF(DF6="-",NA(),DF6)</f>
        <v>54.56</v>
      </c>
      <c r="DH11" s="65">
        <f>IF(DG6="-",NA(),DG6)</f>
        <v>56.4</v>
      </c>
      <c r="DI11" s="65">
        <f>IF(DH6="-",NA(),DH6)</f>
        <v>56.61</v>
      </c>
      <c r="DO11" s="64" t="s">
        <v>23</v>
      </c>
      <c r="DP11" s="65">
        <f>IF(DO6="-",NA(),DO6)</f>
        <v>21.81</v>
      </c>
      <c r="DQ11" s="65">
        <f>IF(DP6="-",NA(),DP6)</f>
        <v>21.81</v>
      </c>
      <c r="DR11" s="65">
        <f>IF(DQ6="-",NA(),DQ6)</f>
        <v>32.659999999999997</v>
      </c>
      <c r="DS11" s="65">
        <f>IF(DR6="-",NA(),DR6)</f>
        <v>36.200000000000003</v>
      </c>
      <c r="DT11" s="65">
        <f>IF(DS6="-",NA(),DS6)</f>
        <v>41.32</v>
      </c>
      <c r="DZ11" s="64" t="s">
        <v>23</v>
      </c>
      <c r="EA11" s="65">
        <f>IF(DZ6="-",NA(),DZ6)</f>
        <v>0</v>
      </c>
      <c r="EB11" s="65">
        <f>IF(EA6="-",NA(),EA6)</f>
        <v>0</v>
      </c>
      <c r="EC11" s="65">
        <f>IF(EB6="-",NA(),EB6)</f>
        <v>0</v>
      </c>
      <c r="ED11" s="65">
        <f>IF(EC6="-",NA(),EC6)</f>
        <v>0</v>
      </c>
      <c r="EE11" s="65">
        <f>IF(ED6="-",NA(),ED6)</f>
        <v>1.1000000000000001</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2022-01-19T08:22:35Z</cp:lastPrinted>
  <dcterms:created xsi:type="dcterms:W3CDTF">2021-12-03T08:59:05Z</dcterms:created>
  <dcterms:modified xsi:type="dcterms:W3CDTF">2022-01-19T08:30:22Z</dcterms:modified>
  <cp:category/>
</cp:coreProperties>
</file>