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sGjmme4/kDzlXijTmJncXbBJT24uoHqxsQUKpIpWyGaNt+9llj+7RzExM1ToaVu63rukp6b5nYKqUp98Ek7wA==" workbookSaltValue="dx6XhvxvP95BD7QhkYFrog==" workbookSpinCount="100000"/>
  <bookViews>
    <workbookView xWindow="0" yWindow="0" windowWidth="21492" windowHeight="6492"/>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<sst xmlns="http://schemas.openxmlformats.org/spreadsheetml/2006/main" xmlns:r="http://schemas.openxmlformats.org/officeDocument/2006/relationships" count="115" uniqueCount="115">
  <si>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</si>
  <si>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</si>
  <si>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</si>
  <si>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</si>
  <si>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</si>
  <si>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</si>
  <si>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</si>
  <si>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</si>
  <si>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</si>
  <si>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</si>
  <si>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</si>
  <si>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</si>
  <si>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</si>
  <si>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</si>
  <si>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</si>
  <si>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</si>
  <si>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</si>
  <si>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</si>
  <si>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</si>
  <si>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</si>
  <si>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</si>
  <si>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</si>
  <si>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</si>
  <si>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</si>
  <si>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</si>
  <si>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</si>
  <si>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</si>
  <si>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</si>
  <si>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</si>
  <si>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</si>
  <si>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</si>
  <si>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</si>
  <si>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</si>
  <si>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</si>
  <si>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</si>
  <si>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</si>
  <si>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</si>
  <si>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</si>
  <si>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</si>
  <si>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</si>
  <si>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</si>
  <si>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</si>
  <si>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</si>
  <si>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</si>
  <si>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</si>
  <si>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</si>
  <si>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</si>
  <si>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</si>
  <si>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</si>
  <si>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</si>
  <si>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流域下水道</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</si>
  <si>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</si>
  <si>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</si>
  <si>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</si>
  <si>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</si>
  <si>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</si>
  <si>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</si>
  <si>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</si>
  <si>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</si>
  <si>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</si>
  <si>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</si>
  <si>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</si>
  <si>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</si>
  <si>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</si>
  <si>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</si>
  <si>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</si>
  <si>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</si>
  <si>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</si>
  <si>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</si>
  <si>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</si>
  <si>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</si>
  <si>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</si>
  <si>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</si>
  <si>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</si>
  <si>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</si>
  <si>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</si>
  <si>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</si>
  <si>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</si>
  <si>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</si>
  <si>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</si>
  <si>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</si>
  <si>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</si>
  <si>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</si>
  <si>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</si>
  <si>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</si>
  <si>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</si>
  <si>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</si>
  <si>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</si>
  <si>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</si>
  <si>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</si>
  <si>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</si>
  <si>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</si>
  <si>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</si>
  <si>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</si>
  <si>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</si>
  <si>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</si>
  <si>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t>
  </si>
  <si>
    <t>-</t>
  </si>
  <si>
    <t>法適用</t>
  </si>
  <si>
    <t>下水道事業</t>
  </si>
  <si>
    <t>E1</t>
  </si>
  <si>
    <t>非設置</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</si>
  <si>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</si>
  <si>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</si>
  <si>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</si>
  <si>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</si>
  <si>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</si>
  <si>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</si>
  <si>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</si>
  <si>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</si>
  <si>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</si>
  <si>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</si>
  <si>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経営状況を明確化・透明化することで長期的に安定した経営を持続していくことを目的に、令和元年度から公営企業会計に移行している。
汚水処理の費用は市町からの負担金を財源としており、必要な費用については市町と協議のうえ負担金の設定を行っているため、当面は安定的な事業運営が可能と見込んでいるが、移行に伴い把握可能となった経営指標に基づく分析を通じて問題点を明らかにし、経営改善に取り組むことで、市町負担の軽減を図っていく。
また、狩野川流域は供用から30年以上経過し、老朽化する施設・設備も今後増加することから、ストックマネジメント計画に基づく計画的な改築更新及び更新投資の平準化を図っていく。</t>
  </si>
  <si>
    <t>①収支比率は10年間の財政期間を設け、収支の均衡を図ることとしており、負担金単価の見直しや維持管理コストの縮減に努めることで改善を図っている。
②累積欠損金は発生していない。
③当年度収入で当年度支出を賄う事業構造のため流動比率は低くなるが、収入の大部分は市町負担金等の確実に収入が見込まれるものであることや、資金繰り改善の取組みを行っているため支障は無い。
④過去の建設に要した企業債残高は今後減少の見込みであるが、今後もストックマネジメント計画や適切な水量予測に基づく計画的な投資を行っていく。
⑥汚水処理原価が高いため包括民間委託の見直しなどにより汚水処理の効率化を図り、維持管理コストの更なる縮減に努めていく。
⑦処理場の施設は段階的に整備されることから、関連市町の面整備の進捗を図ることで向上していく。
⑧関連市町において接続率向上に向けたＰＲ活動等により、水洗化率向上及び使用料収入増を図っている。</t>
    <rPh sb="354" eb="356">
      <t>コウジョウ</t>
    </rPh>
    <phoneticPr fontId="1"/>
  </si>
  <si>
    <t>①施設全体の管理を最適化するため平成30年度に策定したストックマネジメント計画に基づく点検調査・診断から、施設の健全度を把握し計画的な修繕・更新工事を実施することで、施設の長寿命化や設備故障による重大事故を防止している。
②③点検調査やストックマネジメント計画から現在更新が必要な箇所はなく、改善実績も無い。
狩野川東部処理区では、供用開始から30年以上経過する管渠が今後増加するため、引き続き適切な維持管理に努めていく。</t>
    <rPh sb="60" eb="62">
      <t>ハアク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</si>
</sst>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7.0000000000000007e-002</c:v>
                </c:pt>
                <c:pt idx="4">
                  <c:v>1.87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64.81</c:v>
                </c:pt>
                <c:pt idx="4">
                  <c:v>65.180000000000007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67.209999999999994</c:v>
                </c:pt>
                <c:pt idx="4">
                  <c:v>68.2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90.44</c:v>
                </c:pt>
                <c:pt idx="4">
                  <c:v>91.02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93.21</c:v>
                </c:pt>
                <c:pt idx="4">
                  <c:v>94.01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113.73</c:v>
                </c:pt>
                <c:pt idx="4">
                  <c:v>119.24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100.49</c:v>
                </c:pt>
                <c:pt idx="4">
                  <c:v>101.63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4.96</c:v>
                </c:pt>
                <c:pt idx="4">
                  <c:v>9.18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39.35</c:v>
                </c:pt>
                <c:pt idx="4">
                  <c:v>31.96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1.17</c:v>
                </c:pt>
                <c:pt idx="4">
                  <c:v>0.93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7.27</c:v>
                </c:pt>
                <c:pt idx="4">
                  <c:v>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51.72</c:v>
                </c:pt>
                <c:pt idx="4">
                  <c:v>98.4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97.37</c:v>
                </c:pt>
                <c:pt idx="4">
                  <c:v>101.14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112.92</c:v>
                </c:pt>
                <c:pt idx="4">
                  <c:v>87.72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287.39</c:v>
                </c:pt>
                <c:pt idx="4">
                  <c:v>255.67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formatCode="#,##0.00;&quot;△&quot;#,##0.00">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149.26</c:v>
                </c:pt>
                <c:pt idx="4">
                  <c:v>129.62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50.64</c:v>
                </c:pt>
                <c:pt idx="4">
                  <c:v>50.67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0690"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17365"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94040"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70715"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0690"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17365"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94040"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70715"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06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095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784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78835"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55510"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132185"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【100.43】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008860"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【260.55】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008860"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【93.88】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132185"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【68.03】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55510"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【51.03】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78835"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12615"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【31.52】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98660"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750415"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【1.84】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H28" workbookViewId="0">
      <selection activeCell="BL47" sqref="BL47:BZ63"/>
    </sheetView>
  </sheetViews>
  <sheetFormatPr defaultColWidth="2.6640625" defaultRowHeight="13.2"/>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流域下水道</v>
      </c>
      <c r="Q8" s="6"/>
      <c r="R8" s="6"/>
      <c r="S8" s="6"/>
      <c r="T8" s="6"/>
      <c r="U8" s="6"/>
      <c r="V8" s="6"/>
      <c r="W8" s="6" t="str">
        <f>データ!L6</f>
        <v>E1</v>
      </c>
      <c r="X8" s="6"/>
      <c r="Y8" s="6"/>
      <c r="Z8" s="6"/>
      <c r="AA8" s="6"/>
      <c r="AB8" s="6"/>
      <c r="AC8" s="6"/>
      <c r="AD8" s="21" t="str">
        <f>データ!$M$6</f>
        <v>非設置</v>
      </c>
      <c r="AE8" s="21"/>
      <c r="AF8" s="21"/>
      <c r="AG8" s="21"/>
      <c r="AH8" s="21"/>
      <c r="AI8" s="21"/>
      <c r="AJ8" s="21"/>
      <c r="AK8" s="3"/>
      <c r="AL8" s="22">
        <f>データ!S6</f>
        <v>3686335</v>
      </c>
      <c r="AM8" s="22"/>
      <c r="AN8" s="22"/>
      <c r="AO8" s="22"/>
      <c r="AP8" s="22"/>
      <c r="AQ8" s="22"/>
      <c r="AR8" s="22"/>
      <c r="AS8" s="22"/>
      <c r="AT8" s="7">
        <f>データ!T6</f>
        <v>7777.35</v>
      </c>
      <c r="AU8" s="7"/>
      <c r="AV8" s="7"/>
      <c r="AW8" s="7"/>
      <c r="AX8" s="7"/>
      <c r="AY8" s="7"/>
      <c r="AZ8" s="7"/>
      <c r="BA8" s="7"/>
      <c r="BB8" s="7">
        <f>データ!U6</f>
        <v>473.98</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85.95</v>
      </c>
      <c r="J10" s="7"/>
      <c r="K10" s="7"/>
      <c r="L10" s="7"/>
      <c r="M10" s="7"/>
      <c r="N10" s="7"/>
      <c r="O10" s="7"/>
      <c r="P10" s="7">
        <f>データ!P6</f>
        <v>47.02</v>
      </c>
      <c r="Q10" s="7"/>
      <c r="R10" s="7"/>
      <c r="S10" s="7"/>
      <c r="T10" s="7"/>
      <c r="U10" s="7"/>
      <c r="V10" s="7"/>
      <c r="W10" s="7">
        <f>データ!Q6</f>
        <v>100</v>
      </c>
      <c r="X10" s="7"/>
      <c r="Y10" s="7"/>
      <c r="Z10" s="7"/>
      <c r="AA10" s="7"/>
      <c r="AB10" s="7"/>
      <c r="AC10" s="7"/>
      <c r="AD10" s="22">
        <f>データ!R6</f>
        <v>0</v>
      </c>
      <c r="AE10" s="22"/>
      <c r="AF10" s="22"/>
      <c r="AG10" s="22"/>
      <c r="AH10" s="22"/>
      <c r="AI10" s="22"/>
      <c r="AJ10" s="22"/>
      <c r="AK10" s="2"/>
      <c r="AL10" s="22">
        <f>データ!V6</f>
        <v>256882</v>
      </c>
      <c r="AM10" s="22"/>
      <c r="AN10" s="22"/>
      <c r="AO10" s="22"/>
      <c r="AP10" s="22"/>
      <c r="AQ10" s="22"/>
      <c r="AR10" s="22"/>
      <c r="AS10" s="22"/>
      <c r="AT10" s="7">
        <f>データ!W6</f>
        <v>44.71</v>
      </c>
      <c r="AU10" s="7"/>
      <c r="AV10" s="7"/>
      <c r="AW10" s="7"/>
      <c r="AX10" s="7"/>
      <c r="AY10" s="7"/>
      <c r="AZ10" s="7"/>
      <c r="BA10" s="7"/>
      <c r="BB10" s="7">
        <f>データ!X6</f>
        <v>5745.52</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43</v>
      </c>
      <c r="F84" s="12" t="s">
        <v>45</v>
      </c>
      <c r="G84" s="12" t="s">
        <v>46</v>
      </c>
      <c r="H84" s="12" t="s">
        <v>0</v>
      </c>
      <c r="I84" s="12" t="s">
        <v>11</v>
      </c>
      <c r="J84" s="12" t="s">
        <v>47</v>
      </c>
      <c r="K84" s="12" t="s">
        <v>48</v>
      </c>
      <c r="L84" s="12" t="s">
        <v>32</v>
      </c>
      <c r="M84" s="12" t="s">
        <v>36</v>
      </c>
      <c r="N84" s="12" t="s">
        <v>49</v>
      </c>
      <c r="O84" s="12" t="s">
        <v>52</v>
      </c>
    </row>
    <row r="85" spans="1:78" hidden="1">
      <c r="B85" s="12"/>
      <c r="C85" s="12"/>
      <c r="D85" s="12"/>
      <c r="E85" s="12" t="str">
        <f>データ!AI6</f>
        <v>【101.70】</v>
      </c>
      <c r="F85" s="12" t="str">
        <f>データ!AT6</f>
        <v>【8.92】</v>
      </c>
      <c r="G85" s="12" t="str">
        <f>データ!BE6</f>
        <v>【100.43】</v>
      </c>
      <c r="H85" s="12" t="str">
        <f>データ!BP6</f>
        <v>【260.55】</v>
      </c>
      <c r="I85" s="12" t="str">
        <f>データ!CA6</f>
        <v>【0.00】</v>
      </c>
      <c r="J85" s="12" t="str">
        <f>データ!CL6</f>
        <v>【51.03】</v>
      </c>
      <c r="K85" s="12" t="str">
        <f>データ!CW6</f>
        <v>【68.03】</v>
      </c>
      <c r="L85" s="12" t="str">
        <f>データ!DH6</f>
        <v>【93.88】</v>
      </c>
      <c r="M85" s="12" t="str">
        <f>データ!DS6</f>
        <v>【31.52】</v>
      </c>
      <c r="N85" s="12" t="str">
        <f>データ!ED6</f>
        <v>【0.91】</v>
      </c>
      <c r="O85" s="12" t="str">
        <f>データ!EO6</f>
        <v>【1.84】</v>
      </c>
    </row>
  </sheetData>
  <sheetProtection algorithmName="SHA-512" hashValue="/7oKvReDsp0lp2XYt9PMXluHId7LIDUcsXbALL8Q5Nc9f29GswWNy/St8MyKYeoAu9eoYatFqt+4HMQ5sB2NRQ==" saltValue="M25tXa5CF0ivF4Uf2VRzw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2"/>
  <cols>
    <col min="2" max="144" width="11.8867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33</v>
      </c>
      <c r="C3" s="62" t="s">
        <v>57</v>
      </c>
      <c r="D3" s="62" t="s">
        <v>58</v>
      </c>
      <c r="E3" s="62" t="s">
        <v>6</v>
      </c>
      <c r="F3" s="62" t="s">
        <v>5</v>
      </c>
      <c r="G3" s="62" t="s">
        <v>25</v>
      </c>
      <c r="H3" s="69" t="s">
        <v>59</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51</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61</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42</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8" s="59" customFormat="1">
      <c r="A6" s="60" t="s">
        <v>95</v>
      </c>
      <c r="B6" s="65">
        <f t="shared" ref="B6:X6" si="1">B7</f>
        <v>2020</v>
      </c>
      <c r="C6" s="65">
        <f t="shared" si="1"/>
        <v>220001</v>
      </c>
      <c r="D6" s="65">
        <f t="shared" si="1"/>
        <v>46</v>
      </c>
      <c r="E6" s="65">
        <f t="shared" si="1"/>
        <v>17</v>
      </c>
      <c r="F6" s="65">
        <f t="shared" si="1"/>
        <v>3</v>
      </c>
      <c r="G6" s="65">
        <f t="shared" si="1"/>
        <v>0</v>
      </c>
      <c r="H6" s="65" t="str">
        <f t="shared" si="1"/>
        <v>静岡県</v>
      </c>
      <c r="I6" s="65" t="str">
        <f t="shared" si="1"/>
        <v>法適用</v>
      </c>
      <c r="J6" s="65" t="str">
        <f t="shared" si="1"/>
        <v>下水道事業</v>
      </c>
      <c r="K6" s="65" t="str">
        <f t="shared" si="1"/>
        <v>流域下水道</v>
      </c>
      <c r="L6" s="65" t="str">
        <f t="shared" si="1"/>
        <v>E1</v>
      </c>
      <c r="M6" s="65" t="str">
        <f t="shared" si="1"/>
        <v>非設置</v>
      </c>
      <c r="N6" s="74" t="str">
        <f t="shared" si="1"/>
        <v>-</v>
      </c>
      <c r="O6" s="74">
        <f t="shared" si="1"/>
        <v>85.95</v>
      </c>
      <c r="P6" s="74">
        <f t="shared" si="1"/>
        <v>47.02</v>
      </c>
      <c r="Q6" s="74">
        <f t="shared" si="1"/>
        <v>100</v>
      </c>
      <c r="R6" s="74">
        <f t="shared" si="1"/>
        <v>0</v>
      </c>
      <c r="S6" s="74">
        <f t="shared" si="1"/>
        <v>3686335</v>
      </c>
      <c r="T6" s="74">
        <f t="shared" si="1"/>
        <v>7777.35</v>
      </c>
      <c r="U6" s="74">
        <f t="shared" si="1"/>
        <v>473.98</v>
      </c>
      <c r="V6" s="74">
        <f t="shared" si="1"/>
        <v>256882</v>
      </c>
      <c r="W6" s="74">
        <f t="shared" si="1"/>
        <v>44.71</v>
      </c>
      <c r="X6" s="74">
        <f t="shared" si="1"/>
        <v>5745.52</v>
      </c>
      <c r="Y6" s="82" t="str">
        <f t="shared" ref="Y6:AH6" si="2">IF(Y7="",NA(),Y7)</f>
        <v>-</v>
      </c>
      <c r="Z6" s="82" t="str">
        <f t="shared" si="2"/>
        <v>-</v>
      </c>
      <c r="AA6" s="82" t="str">
        <f t="shared" si="2"/>
        <v>-</v>
      </c>
      <c r="AB6" s="82">
        <f t="shared" si="2"/>
        <v>113.73</v>
      </c>
      <c r="AC6" s="82">
        <f t="shared" si="2"/>
        <v>119.24</v>
      </c>
      <c r="AD6" s="82" t="str">
        <f t="shared" si="2"/>
        <v>-</v>
      </c>
      <c r="AE6" s="82" t="str">
        <f t="shared" si="2"/>
        <v>-</v>
      </c>
      <c r="AF6" s="82" t="str">
        <f t="shared" si="2"/>
        <v>-</v>
      </c>
      <c r="AG6" s="82">
        <f t="shared" si="2"/>
        <v>100.49</v>
      </c>
      <c r="AH6" s="82">
        <f t="shared" si="2"/>
        <v>101.63</v>
      </c>
      <c r="AI6" s="74" t="str">
        <f>IF(AI7="","",IF(AI7="-","【-】","【"&amp;SUBSTITUTE(TEXT(AI7,"#,##0.00"),"-","△")&amp;"】"))</f>
        <v>【101.70】</v>
      </c>
      <c r="AJ6" s="82" t="str">
        <f t="shared" ref="AJ6:AS6" si="3">IF(AJ7="",NA(),AJ7)</f>
        <v>-</v>
      </c>
      <c r="AK6" s="82" t="str">
        <f t="shared" si="3"/>
        <v>-</v>
      </c>
      <c r="AL6" s="82" t="str">
        <f t="shared" si="3"/>
        <v>-</v>
      </c>
      <c r="AM6" s="74">
        <f t="shared" si="3"/>
        <v>0</v>
      </c>
      <c r="AN6" s="74">
        <f t="shared" si="3"/>
        <v>0</v>
      </c>
      <c r="AO6" s="82" t="str">
        <f t="shared" si="3"/>
        <v>-</v>
      </c>
      <c r="AP6" s="82" t="str">
        <f t="shared" si="3"/>
        <v>-</v>
      </c>
      <c r="AQ6" s="82" t="str">
        <f t="shared" si="3"/>
        <v>-</v>
      </c>
      <c r="AR6" s="82">
        <f t="shared" si="3"/>
        <v>7.27</v>
      </c>
      <c r="AS6" s="82">
        <f t="shared" si="3"/>
        <v>9.1</v>
      </c>
      <c r="AT6" s="74" t="str">
        <f>IF(AT7="","",IF(AT7="-","【-】","【"&amp;SUBSTITUTE(TEXT(AT7,"#,##0.00"),"-","△")&amp;"】"))</f>
        <v>【8.92】</v>
      </c>
      <c r="AU6" s="82" t="str">
        <f t="shared" ref="AU6:BD6" si="4">IF(AU7="",NA(),AU7)</f>
        <v>-</v>
      </c>
      <c r="AV6" s="82" t="str">
        <f t="shared" si="4"/>
        <v>-</v>
      </c>
      <c r="AW6" s="82" t="str">
        <f t="shared" si="4"/>
        <v>-</v>
      </c>
      <c r="AX6" s="82">
        <f t="shared" si="4"/>
        <v>51.72</v>
      </c>
      <c r="AY6" s="82">
        <f t="shared" si="4"/>
        <v>98.4</v>
      </c>
      <c r="AZ6" s="82" t="str">
        <f t="shared" si="4"/>
        <v>-</v>
      </c>
      <c r="BA6" s="82" t="str">
        <f t="shared" si="4"/>
        <v>-</v>
      </c>
      <c r="BB6" s="82" t="str">
        <f t="shared" si="4"/>
        <v>-</v>
      </c>
      <c r="BC6" s="82">
        <f t="shared" si="4"/>
        <v>97.37</v>
      </c>
      <c r="BD6" s="82">
        <f t="shared" si="4"/>
        <v>101.14</v>
      </c>
      <c r="BE6" s="74" t="str">
        <f>IF(BE7="","",IF(BE7="-","【-】","【"&amp;SUBSTITUTE(TEXT(BE7,"#,##0.00"),"-","△")&amp;"】"))</f>
        <v>【100.43】</v>
      </c>
      <c r="BF6" s="82" t="str">
        <f t="shared" ref="BF6:BO6" si="5">IF(BF7="",NA(),BF7)</f>
        <v>-</v>
      </c>
      <c r="BG6" s="82" t="str">
        <f t="shared" si="5"/>
        <v>-</v>
      </c>
      <c r="BH6" s="82" t="str">
        <f t="shared" si="5"/>
        <v>-</v>
      </c>
      <c r="BI6" s="82">
        <f t="shared" si="5"/>
        <v>112.92</v>
      </c>
      <c r="BJ6" s="82">
        <f t="shared" si="5"/>
        <v>87.72</v>
      </c>
      <c r="BK6" s="82" t="str">
        <f t="shared" si="5"/>
        <v>-</v>
      </c>
      <c r="BL6" s="82" t="str">
        <f t="shared" si="5"/>
        <v>-</v>
      </c>
      <c r="BM6" s="82" t="str">
        <f t="shared" si="5"/>
        <v>-</v>
      </c>
      <c r="BN6" s="82">
        <f t="shared" si="5"/>
        <v>287.39</v>
      </c>
      <c r="BO6" s="82">
        <f t="shared" si="5"/>
        <v>255.67</v>
      </c>
      <c r="BP6" s="74" t="str">
        <f>IF(BP7="","",IF(BP7="-","【-】","【"&amp;SUBSTITUTE(TEXT(BP7,"#,##0.00"),"-","△")&amp;"】"))</f>
        <v>【260.55】</v>
      </c>
      <c r="BQ6" s="82" t="str">
        <f t="shared" ref="BQ6:BZ6" si="6">IF(BQ7="",NA(),BQ7)</f>
        <v>-</v>
      </c>
      <c r="BR6" s="82" t="str">
        <f t="shared" si="6"/>
        <v>-</v>
      </c>
      <c r="BS6" s="82" t="str">
        <f t="shared" si="6"/>
        <v>-</v>
      </c>
      <c r="BT6" s="74">
        <f t="shared" si="6"/>
        <v>0</v>
      </c>
      <c r="BU6" s="74">
        <f t="shared" si="6"/>
        <v>0</v>
      </c>
      <c r="BV6" s="82" t="str">
        <f t="shared" si="6"/>
        <v>-</v>
      </c>
      <c r="BW6" s="82" t="str">
        <f t="shared" si="6"/>
        <v>-</v>
      </c>
      <c r="BX6" s="82" t="str">
        <f t="shared" si="6"/>
        <v>-</v>
      </c>
      <c r="BY6" s="74">
        <f t="shared" si="6"/>
        <v>0</v>
      </c>
      <c r="BZ6" s="74">
        <f t="shared" si="6"/>
        <v>0</v>
      </c>
      <c r="CA6" s="74" t="str">
        <f>IF(CA7="","",IF(CA7="-","【-】","【"&amp;SUBSTITUTE(TEXT(CA7,"#,##0.00"),"-","△")&amp;"】"))</f>
        <v>【0.00】</v>
      </c>
      <c r="CB6" s="82" t="str">
        <f t="shared" ref="CB6:CK6" si="7">IF(CB7="",NA(),CB7)</f>
        <v>-</v>
      </c>
      <c r="CC6" s="82" t="str">
        <f t="shared" si="7"/>
        <v>-</v>
      </c>
      <c r="CD6" s="82" t="str">
        <f t="shared" si="7"/>
        <v>-</v>
      </c>
      <c r="CE6" s="82">
        <f t="shared" si="7"/>
        <v>149.26</v>
      </c>
      <c r="CF6" s="82">
        <f t="shared" si="7"/>
        <v>129.62</v>
      </c>
      <c r="CG6" s="82" t="str">
        <f t="shared" si="7"/>
        <v>-</v>
      </c>
      <c r="CH6" s="82" t="str">
        <f t="shared" si="7"/>
        <v>-</v>
      </c>
      <c r="CI6" s="82" t="str">
        <f t="shared" si="7"/>
        <v>-</v>
      </c>
      <c r="CJ6" s="82">
        <f t="shared" si="7"/>
        <v>50.64</v>
      </c>
      <c r="CK6" s="82">
        <f t="shared" si="7"/>
        <v>50.67</v>
      </c>
      <c r="CL6" s="74" t="str">
        <f>IF(CL7="","",IF(CL7="-","【-】","【"&amp;SUBSTITUTE(TEXT(CL7,"#,##0.00"),"-","△")&amp;"】"))</f>
        <v>【51.03】</v>
      </c>
      <c r="CM6" s="82" t="str">
        <f t="shared" ref="CM6:CV6" si="8">IF(CM7="",NA(),CM7)</f>
        <v>-</v>
      </c>
      <c r="CN6" s="82" t="str">
        <f t="shared" si="8"/>
        <v>-</v>
      </c>
      <c r="CO6" s="82" t="str">
        <f t="shared" si="8"/>
        <v>-</v>
      </c>
      <c r="CP6" s="82">
        <f t="shared" si="8"/>
        <v>64.81</v>
      </c>
      <c r="CQ6" s="82">
        <f t="shared" si="8"/>
        <v>65.180000000000007</v>
      </c>
      <c r="CR6" s="82" t="str">
        <f t="shared" si="8"/>
        <v>-</v>
      </c>
      <c r="CS6" s="82" t="str">
        <f t="shared" si="8"/>
        <v>-</v>
      </c>
      <c r="CT6" s="82" t="str">
        <f t="shared" si="8"/>
        <v>-</v>
      </c>
      <c r="CU6" s="82">
        <f t="shared" si="8"/>
        <v>67.209999999999994</v>
      </c>
      <c r="CV6" s="82">
        <f t="shared" si="8"/>
        <v>68.2</v>
      </c>
      <c r="CW6" s="74" t="str">
        <f>IF(CW7="","",IF(CW7="-","【-】","【"&amp;SUBSTITUTE(TEXT(CW7,"#,##0.00"),"-","△")&amp;"】"))</f>
        <v>【68.03】</v>
      </c>
      <c r="CX6" s="82" t="str">
        <f t="shared" ref="CX6:DG6" si="9">IF(CX7="",NA(),CX7)</f>
        <v>-</v>
      </c>
      <c r="CY6" s="82" t="str">
        <f t="shared" si="9"/>
        <v>-</v>
      </c>
      <c r="CZ6" s="82" t="str">
        <f t="shared" si="9"/>
        <v>-</v>
      </c>
      <c r="DA6" s="82">
        <f t="shared" si="9"/>
        <v>90.44</v>
      </c>
      <c r="DB6" s="82">
        <f t="shared" si="9"/>
        <v>91.02</v>
      </c>
      <c r="DC6" s="82" t="str">
        <f t="shared" si="9"/>
        <v>-</v>
      </c>
      <c r="DD6" s="82" t="str">
        <f t="shared" si="9"/>
        <v>-</v>
      </c>
      <c r="DE6" s="82" t="str">
        <f t="shared" si="9"/>
        <v>-</v>
      </c>
      <c r="DF6" s="82">
        <f t="shared" si="9"/>
        <v>93.21</v>
      </c>
      <c r="DG6" s="82">
        <f t="shared" si="9"/>
        <v>94.01</v>
      </c>
      <c r="DH6" s="74" t="str">
        <f>IF(DH7="","",IF(DH7="-","【-】","【"&amp;SUBSTITUTE(TEXT(DH7,"#,##0.00"),"-","△")&amp;"】"))</f>
        <v>【93.88】</v>
      </c>
      <c r="DI6" s="82" t="str">
        <f t="shared" ref="DI6:DR6" si="10">IF(DI7="",NA(),DI7)</f>
        <v>-</v>
      </c>
      <c r="DJ6" s="82" t="str">
        <f t="shared" si="10"/>
        <v>-</v>
      </c>
      <c r="DK6" s="82" t="str">
        <f t="shared" si="10"/>
        <v>-</v>
      </c>
      <c r="DL6" s="82">
        <f t="shared" si="10"/>
        <v>4.96</v>
      </c>
      <c r="DM6" s="82">
        <f t="shared" si="10"/>
        <v>9.18</v>
      </c>
      <c r="DN6" s="82" t="str">
        <f t="shared" si="10"/>
        <v>-</v>
      </c>
      <c r="DO6" s="82" t="str">
        <f t="shared" si="10"/>
        <v>-</v>
      </c>
      <c r="DP6" s="82" t="str">
        <f t="shared" si="10"/>
        <v>-</v>
      </c>
      <c r="DQ6" s="82">
        <f t="shared" si="10"/>
        <v>39.35</v>
      </c>
      <c r="DR6" s="82">
        <f t="shared" si="10"/>
        <v>31.96</v>
      </c>
      <c r="DS6" s="74" t="str">
        <f>IF(DS7="","",IF(DS7="-","【-】","【"&amp;SUBSTITUTE(TEXT(DS7,"#,##0.00"),"-","△")&amp;"】"))</f>
        <v>【31.52】</v>
      </c>
      <c r="DT6" s="82" t="str">
        <f t="shared" ref="DT6:EC6" si="11">IF(DT7="",NA(),DT7)</f>
        <v>-</v>
      </c>
      <c r="DU6" s="82" t="str">
        <f t="shared" si="11"/>
        <v>-</v>
      </c>
      <c r="DV6" s="82" t="str">
        <f t="shared" si="11"/>
        <v>-</v>
      </c>
      <c r="DW6" s="74">
        <f t="shared" si="11"/>
        <v>0</v>
      </c>
      <c r="DX6" s="74">
        <f t="shared" si="11"/>
        <v>0</v>
      </c>
      <c r="DY6" s="82" t="str">
        <f t="shared" si="11"/>
        <v>-</v>
      </c>
      <c r="DZ6" s="82" t="str">
        <f t="shared" si="11"/>
        <v>-</v>
      </c>
      <c r="EA6" s="82" t="str">
        <f t="shared" si="11"/>
        <v>-</v>
      </c>
      <c r="EB6" s="82">
        <f t="shared" si="11"/>
        <v>1.17</v>
      </c>
      <c r="EC6" s="82">
        <f t="shared" si="11"/>
        <v>0.93</v>
      </c>
      <c r="ED6" s="74" t="str">
        <f>IF(ED7="","",IF(ED7="-","【-】","【"&amp;SUBSTITUTE(TEXT(ED7,"#,##0.00"),"-","△")&amp;"】"))</f>
        <v>【0.91】</v>
      </c>
      <c r="EE6" s="82" t="str">
        <f t="shared" ref="EE6:EN6" si="12">IF(EE7="",NA(),EE7)</f>
        <v>-</v>
      </c>
      <c r="EF6" s="82" t="str">
        <f t="shared" si="12"/>
        <v>-</v>
      </c>
      <c r="EG6" s="82" t="str">
        <f t="shared" si="12"/>
        <v>-</v>
      </c>
      <c r="EH6" s="74">
        <f t="shared" si="12"/>
        <v>0</v>
      </c>
      <c r="EI6" s="74">
        <f t="shared" si="12"/>
        <v>0</v>
      </c>
      <c r="EJ6" s="82" t="str">
        <f t="shared" si="12"/>
        <v>-</v>
      </c>
      <c r="EK6" s="82" t="str">
        <f t="shared" si="12"/>
        <v>-</v>
      </c>
      <c r="EL6" s="82" t="str">
        <f t="shared" si="12"/>
        <v>-</v>
      </c>
      <c r="EM6" s="82">
        <f t="shared" si="12"/>
        <v>7.0000000000000007e-002</v>
      </c>
      <c r="EN6" s="82">
        <f t="shared" si="12"/>
        <v>1.87</v>
      </c>
      <c r="EO6" s="74" t="str">
        <f>IF(EO7="","",IF(EO7="-","【-】","【"&amp;SUBSTITUTE(TEXT(EO7,"#,##0.00"),"-","△")&amp;"】"))</f>
        <v>【1.84】</v>
      </c>
    </row>
    <row r="7" spans="1:148" s="59" customFormat="1">
      <c r="A7" s="60"/>
      <c r="B7" s="66">
        <v>2020</v>
      </c>
      <c r="C7" s="66">
        <v>220001</v>
      </c>
      <c r="D7" s="66">
        <v>46</v>
      </c>
      <c r="E7" s="66">
        <v>17</v>
      </c>
      <c r="F7" s="66">
        <v>3</v>
      </c>
      <c r="G7" s="66">
        <v>0</v>
      </c>
      <c r="H7" s="66" t="s">
        <v>96</v>
      </c>
      <c r="I7" s="66" t="s">
        <v>98</v>
      </c>
      <c r="J7" s="66" t="s">
        <v>99</v>
      </c>
      <c r="K7" s="66" t="s">
        <v>50</v>
      </c>
      <c r="L7" s="66" t="s">
        <v>100</v>
      </c>
      <c r="M7" s="66" t="s">
        <v>101</v>
      </c>
      <c r="N7" s="75" t="s">
        <v>97</v>
      </c>
      <c r="O7" s="75">
        <v>85.95</v>
      </c>
      <c r="P7" s="75">
        <v>47.02</v>
      </c>
      <c r="Q7" s="75">
        <v>100</v>
      </c>
      <c r="R7" s="75">
        <v>0</v>
      </c>
      <c r="S7" s="75">
        <v>3686335</v>
      </c>
      <c r="T7" s="75">
        <v>7777.35</v>
      </c>
      <c r="U7" s="75">
        <v>473.98</v>
      </c>
      <c r="V7" s="75">
        <v>256882</v>
      </c>
      <c r="W7" s="75">
        <v>44.71</v>
      </c>
      <c r="X7" s="75">
        <v>5745.52</v>
      </c>
      <c r="Y7" s="75" t="s">
        <v>97</v>
      </c>
      <c r="Z7" s="75" t="s">
        <v>97</v>
      </c>
      <c r="AA7" s="75" t="s">
        <v>97</v>
      </c>
      <c r="AB7" s="75">
        <v>113.73</v>
      </c>
      <c r="AC7" s="75">
        <v>119.24</v>
      </c>
      <c r="AD7" s="75" t="s">
        <v>97</v>
      </c>
      <c r="AE7" s="75" t="s">
        <v>97</v>
      </c>
      <c r="AF7" s="75" t="s">
        <v>97</v>
      </c>
      <c r="AG7" s="75">
        <v>100.49</v>
      </c>
      <c r="AH7" s="75">
        <v>101.63</v>
      </c>
      <c r="AI7" s="75">
        <v>101.7</v>
      </c>
      <c r="AJ7" s="75" t="s">
        <v>97</v>
      </c>
      <c r="AK7" s="75" t="s">
        <v>97</v>
      </c>
      <c r="AL7" s="75" t="s">
        <v>97</v>
      </c>
      <c r="AM7" s="75">
        <v>0</v>
      </c>
      <c r="AN7" s="75">
        <v>0</v>
      </c>
      <c r="AO7" s="75" t="s">
        <v>97</v>
      </c>
      <c r="AP7" s="75" t="s">
        <v>97</v>
      </c>
      <c r="AQ7" s="75" t="s">
        <v>97</v>
      </c>
      <c r="AR7" s="75">
        <v>7.27</v>
      </c>
      <c r="AS7" s="75">
        <v>9.1</v>
      </c>
      <c r="AT7" s="75">
        <v>8.92</v>
      </c>
      <c r="AU7" s="75" t="s">
        <v>97</v>
      </c>
      <c r="AV7" s="75" t="s">
        <v>97</v>
      </c>
      <c r="AW7" s="75" t="s">
        <v>97</v>
      </c>
      <c r="AX7" s="75">
        <v>51.72</v>
      </c>
      <c r="AY7" s="75">
        <v>98.4</v>
      </c>
      <c r="AZ7" s="75" t="s">
        <v>97</v>
      </c>
      <c r="BA7" s="75" t="s">
        <v>97</v>
      </c>
      <c r="BB7" s="75" t="s">
        <v>97</v>
      </c>
      <c r="BC7" s="75">
        <v>97.37</v>
      </c>
      <c r="BD7" s="75">
        <v>101.14</v>
      </c>
      <c r="BE7" s="75">
        <v>100.43</v>
      </c>
      <c r="BF7" s="75" t="s">
        <v>97</v>
      </c>
      <c r="BG7" s="75" t="s">
        <v>97</v>
      </c>
      <c r="BH7" s="75" t="s">
        <v>97</v>
      </c>
      <c r="BI7" s="75">
        <v>112.92</v>
      </c>
      <c r="BJ7" s="75">
        <v>87.72</v>
      </c>
      <c r="BK7" s="75" t="s">
        <v>97</v>
      </c>
      <c r="BL7" s="75" t="s">
        <v>97</v>
      </c>
      <c r="BM7" s="75" t="s">
        <v>97</v>
      </c>
      <c r="BN7" s="75">
        <v>287.39</v>
      </c>
      <c r="BO7" s="75">
        <v>255.67</v>
      </c>
      <c r="BP7" s="75">
        <v>260.55</v>
      </c>
      <c r="BQ7" s="75" t="s">
        <v>97</v>
      </c>
      <c r="BR7" s="75" t="s">
        <v>97</v>
      </c>
      <c r="BS7" s="75" t="s">
        <v>97</v>
      </c>
      <c r="BT7" s="75">
        <v>0</v>
      </c>
      <c r="BU7" s="75">
        <v>0</v>
      </c>
      <c r="BV7" s="75" t="s">
        <v>97</v>
      </c>
      <c r="BW7" s="75" t="s">
        <v>97</v>
      </c>
      <c r="BX7" s="75" t="s">
        <v>97</v>
      </c>
      <c r="BY7" s="75">
        <v>0</v>
      </c>
      <c r="BZ7" s="75">
        <v>0</v>
      </c>
      <c r="CA7" s="75">
        <v>0</v>
      </c>
      <c r="CB7" s="75" t="s">
        <v>97</v>
      </c>
      <c r="CC7" s="75" t="s">
        <v>97</v>
      </c>
      <c r="CD7" s="75" t="s">
        <v>97</v>
      </c>
      <c r="CE7" s="75">
        <v>149.26</v>
      </c>
      <c r="CF7" s="75">
        <v>129.62</v>
      </c>
      <c r="CG7" s="75" t="s">
        <v>97</v>
      </c>
      <c r="CH7" s="75" t="s">
        <v>97</v>
      </c>
      <c r="CI7" s="75" t="s">
        <v>97</v>
      </c>
      <c r="CJ7" s="75">
        <v>50.64</v>
      </c>
      <c r="CK7" s="75">
        <v>50.67</v>
      </c>
      <c r="CL7" s="75">
        <v>51.03</v>
      </c>
      <c r="CM7" s="75" t="s">
        <v>97</v>
      </c>
      <c r="CN7" s="75" t="s">
        <v>97</v>
      </c>
      <c r="CO7" s="75" t="s">
        <v>97</v>
      </c>
      <c r="CP7" s="75">
        <v>64.81</v>
      </c>
      <c r="CQ7" s="75">
        <v>65.180000000000007</v>
      </c>
      <c r="CR7" s="75" t="s">
        <v>97</v>
      </c>
      <c r="CS7" s="75" t="s">
        <v>97</v>
      </c>
      <c r="CT7" s="75" t="s">
        <v>97</v>
      </c>
      <c r="CU7" s="75">
        <v>67.209999999999994</v>
      </c>
      <c r="CV7" s="75">
        <v>68.2</v>
      </c>
      <c r="CW7" s="75">
        <v>68.03</v>
      </c>
      <c r="CX7" s="75" t="s">
        <v>97</v>
      </c>
      <c r="CY7" s="75" t="s">
        <v>97</v>
      </c>
      <c r="CZ7" s="75" t="s">
        <v>97</v>
      </c>
      <c r="DA7" s="75">
        <v>90.44</v>
      </c>
      <c r="DB7" s="75">
        <v>91.02</v>
      </c>
      <c r="DC7" s="75" t="s">
        <v>97</v>
      </c>
      <c r="DD7" s="75" t="s">
        <v>97</v>
      </c>
      <c r="DE7" s="75" t="s">
        <v>97</v>
      </c>
      <c r="DF7" s="75">
        <v>93.21</v>
      </c>
      <c r="DG7" s="75">
        <v>94.01</v>
      </c>
      <c r="DH7" s="75">
        <v>93.88</v>
      </c>
      <c r="DI7" s="75" t="s">
        <v>97</v>
      </c>
      <c r="DJ7" s="75" t="s">
        <v>97</v>
      </c>
      <c r="DK7" s="75" t="s">
        <v>97</v>
      </c>
      <c r="DL7" s="75">
        <v>4.96</v>
      </c>
      <c r="DM7" s="75">
        <v>9.18</v>
      </c>
      <c r="DN7" s="75" t="s">
        <v>97</v>
      </c>
      <c r="DO7" s="75" t="s">
        <v>97</v>
      </c>
      <c r="DP7" s="75" t="s">
        <v>97</v>
      </c>
      <c r="DQ7" s="75">
        <v>39.35</v>
      </c>
      <c r="DR7" s="75">
        <v>31.96</v>
      </c>
      <c r="DS7" s="75">
        <v>31.52</v>
      </c>
      <c r="DT7" s="75" t="s">
        <v>97</v>
      </c>
      <c r="DU7" s="75" t="s">
        <v>97</v>
      </c>
      <c r="DV7" s="75" t="s">
        <v>97</v>
      </c>
      <c r="DW7" s="75">
        <v>0</v>
      </c>
      <c r="DX7" s="75">
        <v>0</v>
      </c>
      <c r="DY7" s="75" t="s">
        <v>97</v>
      </c>
      <c r="DZ7" s="75" t="s">
        <v>97</v>
      </c>
      <c r="EA7" s="75" t="s">
        <v>97</v>
      </c>
      <c r="EB7" s="75">
        <v>1.17</v>
      </c>
      <c r="EC7" s="75">
        <v>0.93</v>
      </c>
      <c r="ED7" s="75">
        <v>0.91</v>
      </c>
      <c r="EE7" s="75" t="s">
        <v>97</v>
      </c>
      <c r="EF7" s="75" t="s">
        <v>97</v>
      </c>
      <c r="EG7" s="75" t="s">
        <v>97</v>
      </c>
      <c r="EH7" s="75">
        <v>0</v>
      </c>
      <c r="EI7" s="75">
        <v>0</v>
      </c>
      <c r="EJ7" s="75" t="s">
        <v>97</v>
      </c>
      <c r="EK7" s="75" t="s">
        <v>97</v>
      </c>
      <c r="EL7" s="75" t="s">
        <v>97</v>
      </c>
      <c r="EM7" s="75">
        <v>7.0000000000000007e-002</v>
      </c>
      <c r="EN7" s="75">
        <v>1.87</v>
      </c>
      <c r="EO7" s="75">
        <v>1.84</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33</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石神　章弘</cp:lastModifiedBy>
  <dcterms:created xsi:type="dcterms:W3CDTF">2021-12-03T07:20:47Z</dcterms:created>
  <dcterms:modified xsi:type="dcterms:W3CDTF">2022-01-11T04:06:27Z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2022-01-11T04:06:27Z</vt:filetime>
  </property>
</Properties>
</file>