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令和３年度\調査・依頼\040106  【依頼〆121】公営企業に係る経営比較分析表（令和２年度決算）の分析等について\01 財政課への回答\"/>
    </mc:Choice>
  </mc:AlternateContent>
  <workbookProtection workbookAlgorithmName="SHA-512" workbookHashValue="PsbWLugb3VP67ExOpnkzKmdoMK2zBVVY87j3Wo8sT/ZtdEUv5zb1CgFfyDt9br6Lhkz2WGlsNe5ow4Gi++unFA==" workbookSaltValue="vcMUerQzhzm6Z/pOP25Hj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<sst xmlns="http://schemas.openxmlformats.org/spreadsheetml/2006/main" count="262" uniqueCount="107">
  <si>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</si>
  <si>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</si>
  <si>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</si>
  <si>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</si>
  <si>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</si>
  <si>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</si>
  <si>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</si>
  <si>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</si>
  <si>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</si>
  <si>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</si>
  <si>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</si>
  <si>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</si>
  <si>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</si>
  <si>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</si>
  <si>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</si>
  <si>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</si>
  <si>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</si>
  <si>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</si>
  <si>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</si>
  <si>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</si>
  <si>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</si>
  <si>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</si>
  <si>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</si>
  <si>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</si>
  <si>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</si>
  <si>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</si>
  <si>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</si>
  <si>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</si>
  <si>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</si>
  <si>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</si>
  <si>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</si>
  <si>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</si>
  <si>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</si>
  <si>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</si>
  <si>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</si>
  <si>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</si>
  <si>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</si>
  <si>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</si>
  <si>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</si>
  <si>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</si>
  <si>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</si>
  <si>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</si>
  <si>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</si>
  <si>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</si>
  <si>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</si>
  <si>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</si>
  <si>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</si>
  <si>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</si>
  <si>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</si>
  <si>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</si>
  <si>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</si>
  <si>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</si>
  <si>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</si>
  <si>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</si>
  <si>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</si>
  <si>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</si>
  <si>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</si>
  <si>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</si>
  <si>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</si>
  <si>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</si>
  <si>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</si>
  <si>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</si>
  <si>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</si>
  <si>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</si>
  <si>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</si>
  <si>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</si>
  <si>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</si>
  <si>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</si>
  <si>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</si>
  <si>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</si>
  <si>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</si>
  <si>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</si>
  <si>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</si>
  <si>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</si>
  <si>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</si>
  <si>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</si>
  <si>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</si>
  <si>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</si>
  <si>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</si>
  <si>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</si>
  <si>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</si>
  <si>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</si>
  <si>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</si>
  <si>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</si>
  <si>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</si>
  <si>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</si>
  <si>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</si>
  <si>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</si>
  <si>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470007</t>
  </si>
  <si>
    <t>46</t>
  </si>
  <si>
    <t>02</t>
  </si>
  <si>
    <t>0</t>
  </si>
  <si>
    <t>000</t>
  </si>
  <si>
    <t>沖縄県</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</si>
  <si>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</si>
  <si>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</si>
  <si>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</si>
  <si>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</si>
  <si>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</si>
  <si>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</si>
  <si>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</si>
  <si>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</si>
  <si>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</si>
  <si>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</si>
  <si>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t>
    <phoneticPr fontId="5"/>
  </si>
  <si>
    <t>経営の状況としては、近年黒字で推移していたが、令和２年度は修繕費や資産減耗費が増加したことにより赤字となったため、経常収支比率が100％を下回っている。また、流動比率は全国平均値に比べ高い値となっている。累積欠損金比率は全国平均19.58%に対し、令和２年度は0.07％となっており健全な経営を行っている。
　一方、給水原価が全国平均値に比べ高くなっており、料金回収率が全国平均値に比べ低くなっている。これは、水源地と主な消費地が離れていることから、多くの施設、長距離の導・送水管が必要となり動力費等の費用負担が大きくなっていることや施設投資規模が大きくなっていることが主な要因である。
　効率性の面では、施設利用率は類似団体平均値よりも高く、効率的な経営を行っている。</t>
    <rPh sb="10" eb="12">
      <t>キンネン</t>
    </rPh>
    <rPh sb="12" eb="14">
      <t>クロジ</t>
    </rPh>
    <rPh sb="15" eb="17">
      <t>スイイ</t>
    </rPh>
    <rPh sb="23" eb="25">
      <t>レイワ</t>
    </rPh>
    <rPh sb="26" eb="28">
      <t>ネンド</t>
    </rPh>
    <rPh sb="29" eb="32">
      <t>シュウゼンヒ</t>
    </rPh>
    <rPh sb="33" eb="35">
      <t>シサン</t>
    </rPh>
    <rPh sb="35" eb="37">
      <t>ゲンモウ</t>
    </rPh>
    <rPh sb="37" eb="38">
      <t>ヒ</t>
    </rPh>
    <rPh sb="39" eb="41">
      <t>ゾウカ</t>
    </rPh>
    <rPh sb="48" eb="50">
      <t>アカジ</t>
    </rPh>
    <rPh sb="69" eb="71">
      <t>シタマワ</t>
    </rPh>
    <rPh sb="124" eb="126">
      <t>レイワ</t>
    </rPh>
    <rPh sb="127" eb="129">
      <t>ネンド</t>
    </rPh>
    <phoneticPr fontId="5"/>
  </si>
  <si>
    <t>管路及びその他施設の耐用年数については、過去の実績、施設の保全・維持管理の方策等の統一化及び長期的な修繕計画を実施することで、法定耐用年数より長い独自の更新基準年数を設定している。これにより、有形固定資産減価償却率は全国平均より高い値となっている。
　また、管路経年化率については、本土復帰後に整備した主要な管路が耐用年数を迎え、平成29年度から高く推移している。
　管路更新率については、老朽化した管路を計画的に更新しているところではあるが、令和２年度は供用開始した管路がなく、更新管路延長に反映されていない。</t>
    <rPh sb="173" eb="174">
      <t>タカ</t>
    </rPh>
    <rPh sb="175" eb="177">
      <t>スイイ</t>
    </rPh>
    <rPh sb="222" eb="22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</si>
</sst>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64.27</c:v>
                </c:pt>
                <c:pt idx="1">
                  <c:v>65.52</c:v>
                </c:pt>
                <c:pt idx="2">
                  <c:v>67.48</c:v>
                </c:pt>
                <c:pt idx="3">
                  <c:v>68.819999999999993</c:v>
                </c:pt>
                <c:pt idx="4">
                  <c:v>69.760000000000005</c:v>
                </c:pt>
              </c:numCache>
            </c:numRef>
          </c:val>
          <c:extLst>
            <c:ext xmlns:c16="http://schemas.microsoft.com/office/drawing/2014/chart" uri="{C3380CC4-5D6E-409C-BE32-E72D297353CC}">
              <c16:uniqueId val="{00000000-A927-495F-8ECE-232E11E4DE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A927-495F-8ECE-232E11E4DE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AFAB-4034-B932-CDB9D6B526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AFAB-4034-B932-CDB9D6B526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104.25</c:v>
                </c:pt>
                <c:pt idx="1">
                  <c:v>105.48</c:v>
                </c:pt>
                <c:pt idx="2">
                  <c:v>102.73</c:v>
                </c:pt>
                <c:pt idx="3">
                  <c:v>106.46</c:v>
                </c:pt>
                <c:pt idx="4">
                  <c:v>98.67</c:v>
                </c:pt>
              </c:numCache>
            </c:numRef>
          </c:val>
          <c:extLst>
            <c:ext xmlns:c16="http://schemas.microsoft.com/office/drawing/2014/chart" uri="{C3380CC4-5D6E-409C-BE32-E72D297353CC}">
              <c16:uniqueId val="{00000000-8D29-4375-B19E-208FCAE5B6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8D29-4375-B19E-208FCAE5B6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7.25</c:v>
                </c:pt>
                <c:pt idx="1">
                  <c:v>41.78</c:v>
                </c:pt>
                <c:pt idx="2">
                  <c:v>51.67</c:v>
                </c:pt>
                <c:pt idx="3">
                  <c:v>51.93</c:v>
                </c:pt>
                <c:pt idx="4">
                  <c:v>52.53</c:v>
                </c:pt>
              </c:numCache>
            </c:numRef>
          </c:val>
          <c:extLst>
            <c:ext xmlns:c16="http://schemas.microsoft.com/office/drawing/2014/chart" uri="{C3380CC4-5D6E-409C-BE32-E72D297353CC}">
              <c16:uniqueId val="{00000000-C0CA-4E28-987B-E6EBB592D9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C0CA-4E28-987B-E6EBB592D9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0.59</c:v>
                </c:pt>
                <c:pt idx="4">
                  <c:v>0</c:v>
                </c:pt>
              </c:numCache>
            </c:numRef>
          </c:val>
          <c:extLst>
            <c:ext xmlns:c16="http://schemas.microsoft.com/office/drawing/2014/chart" uri="{C3380CC4-5D6E-409C-BE32-E72D297353CC}">
              <c16:uniqueId val="{00000000-9805-43A6-A4DD-32BFDB4F51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9805-43A6-A4DD-32BFDB4F51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700.25</c:v>
                </c:pt>
                <c:pt idx="1">
                  <c:v>779.77</c:v>
                </c:pt>
                <c:pt idx="2">
                  <c:v>1049.2</c:v>
                </c:pt>
                <c:pt idx="3">
                  <c:v>962.9</c:v>
                </c:pt>
                <c:pt idx="4">
                  <c:v>1367.59</c:v>
                </c:pt>
              </c:numCache>
            </c:numRef>
          </c:val>
          <c:extLst>
            <c:ext xmlns:c16="http://schemas.microsoft.com/office/drawing/2014/chart" uri="{C3380CC4-5D6E-409C-BE32-E72D297353CC}">
              <c16:uniqueId val="{00000000-E931-493F-AAA9-C59743DA21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E931-493F-AAA9-C59743DA21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186.43</c:v>
                </c:pt>
                <c:pt idx="1">
                  <c:v>166.8</c:v>
                </c:pt>
                <c:pt idx="2">
                  <c:v>155.12</c:v>
                </c:pt>
                <c:pt idx="3">
                  <c:v>131.96</c:v>
                </c:pt>
                <c:pt idx="4">
                  <c:v>117.08</c:v>
                </c:pt>
              </c:numCache>
            </c:numRef>
          </c:val>
          <c:extLst>
            <c:ext xmlns:c16="http://schemas.microsoft.com/office/drawing/2014/chart" uri="{C3380CC4-5D6E-409C-BE32-E72D297353CC}">
              <c16:uniqueId val="{00000000-D316-4ED2-B87D-693F6BB202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D316-4ED2-B87D-693F6BB202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89.95</c:v>
                </c:pt>
                <c:pt idx="1">
                  <c:v>91.59</c:v>
                </c:pt>
                <c:pt idx="2">
                  <c:v>87.25</c:v>
                </c:pt>
                <c:pt idx="3">
                  <c:v>94.84</c:v>
                </c:pt>
                <c:pt idx="4">
                  <c:v>81.99</c:v>
                </c:pt>
              </c:numCache>
            </c:numRef>
          </c:val>
          <c:extLst>
            <c:ext xmlns:c16="http://schemas.microsoft.com/office/drawing/2014/chart" uri="{C3380CC4-5D6E-409C-BE32-E72D297353CC}">
              <c16:uniqueId val="{00000000-5349-4FE3-96B9-961DA8403B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5349-4FE3-96B9-961DA8403B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40.520000000000003</c:v>
                </c:pt>
                <c:pt idx="1">
                  <c:v>39.65</c:v>
                </c:pt>
                <c:pt idx="2">
                  <c:v>41.61</c:v>
                </c:pt>
                <c:pt idx="3">
                  <c:v>38.31</c:v>
                </c:pt>
                <c:pt idx="4">
                  <c:v>43.84</c:v>
                </c:pt>
              </c:numCache>
            </c:numRef>
          </c:val>
          <c:extLst>
            <c:ext xmlns:c16="http://schemas.microsoft.com/office/drawing/2014/chart" uri="{C3380CC4-5D6E-409C-BE32-E72D297353CC}">
              <c16:uniqueId val="{00000000-41B5-40D8-ACA0-0B6715D0C7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41B5-40D8-ACA0-0B6715D0C7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56.24</c:v>
                </c:pt>
                <c:pt idx="1">
                  <c:v>56.22</c:v>
                </c:pt>
                <c:pt idx="2">
                  <c:v>53.37</c:v>
                </c:pt>
                <c:pt idx="3">
                  <c:v>54.83</c:v>
                </c:pt>
                <c:pt idx="4">
                  <c:v>50.89</c:v>
                </c:pt>
              </c:numCache>
            </c:numRef>
          </c:val>
          <c:extLst>
            <c:ext xmlns:c16="http://schemas.microsoft.com/office/drawing/2014/chart" uri="{C3380CC4-5D6E-409C-BE32-E72D297353CC}">
              <c16:uniqueId val="{00000000-698F-4BA1-B090-B1D17BF6C7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698F-4BA1-B090-B1D17BF6C7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69.180000000000007</c:v>
                </c:pt>
                <c:pt idx="1">
                  <c:v>69.959999999999994</c:v>
                </c:pt>
                <c:pt idx="2">
                  <c:v>68.95</c:v>
                </c:pt>
                <c:pt idx="3">
                  <c:v>72.150000000000006</c:v>
                </c:pt>
                <c:pt idx="4">
                  <c:v>85.78</c:v>
                </c:pt>
              </c:numCache>
            </c:numRef>
          </c:val>
          <c:extLst>
            <c:ext xmlns:c16="http://schemas.microsoft.com/office/drawing/2014/chart" uri="{C3380CC4-5D6E-409C-BE32-E72D297353CC}">
              <c16:uniqueId val="{00000000-CE97-4B9F-AB53-90D1905B3F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CE97-4B9F-AB53-90D1905B3F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1" zoomScale="85" zoomScaleNormal="85" workbookViewId="0">
      <selection activeCell="SE68" sqref="SE68"/>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沖縄県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15268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105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25733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104.25</v>
      </c>
      <c r="Y32" s="129"/>
      <c r="Z32" s="129"/>
      <c r="AA32" s="129"/>
      <c r="AB32" s="129"/>
      <c r="AC32" s="129"/>
      <c r="AD32" s="129"/>
      <c r="AE32" s="129"/>
      <c r="AF32" s="129"/>
      <c r="AG32" s="129"/>
      <c r="AH32" s="129"/>
      <c r="AI32" s="129"/>
      <c r="AJ32" s="129"/>
      <c r="AK32" s="129"/>
      <c r="AL32" s="129"/>
      <c r="AM32" s="129"/>
      <c r="AN32" s="129"/>
      <c r="AO32" s="129"/>
      <c r="AP32" s="129"/>
      <c r="AQ32" s="130"/>
      <c r="AR32" s="128">
        <f>データ!U6</f>
        <v>105.48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102.73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106.46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98.67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7.0000000000000007E-2</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700.25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779.77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1049.2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962.9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1367.59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186.43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166.8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155.12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131.96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117.08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89.95</v>
      </c>
      <c r="Y55" s="129"/>
      <c r="Z55" s="129"/>
      <c r="AA55" s="129"/>
      <c r="AB55" s="129"/>
      <c r="AC55" s="129"/>
      <c r="AD55" s="129"/>
      <c r="AE55" s="129"/>
      <c r="AF55" s="129"/>
      <c r="AG55" s="129"/>
      <c r="AH55" s="129"/>
      <c r="AI55" s="129"/>
      <c r="AJ55" s="129"/>
      <c r="AK55" s="129"/>
      <c r="AL55" s="129"/>
      <c r="AM55" s="129"/>
      <c r="AN55" s="129"/>
      <c r="AO55" s="129"/>
      <c r="AP55" s="129"/>
      <c r="AQ55" s="130"/>
      <c r="AR55" s="128">
        <f>データ!BM6</f>
        <v>91.59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87.25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94.84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81.99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40.520000000000003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39.65</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41.61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38.31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43.84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56.24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56.22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53.37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54.83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50.89</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69.180000000000007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69.959999999999994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68.95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72.150000000000006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85.78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64.27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65.52</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67.48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68.819999999999993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69.760000000000005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7.25</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41.78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51.67</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51.93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52.53</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0.59</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L+wBfTKnFnEvfNpzi1xM7a1dtPUQl0KOHzNi3mK/ecy4e/Ny4Zo6ZcQXKOanlHs/NfvD9NcAJamNIt4IMqXMQ==" saltValue="XcunBo7/ok36XLiQTv2hb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104.25</v>
      </c>
      <c r="U6" s="52">
        <f>U7</f>
        <v>105.48</v>
      </c>
      <c r="V6" s="52">
        <f>V7</f>
        <v>102.73</v>
      </c>
      <c r="W6" s="52">
        <f>W7</f>
        <v>106.46</v>
      </c>
      <c r="X6" s="52">
        <f t="shared" si="3"/>
        <v>98.67</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7.0000000000000007E-2</v>
      </c>
      <c r="AJ6" s="52">
        <f t="shared" si="3"/>
        <v>83.56</v>
      </c>
      <c r="AK6" s="52">
        <f t="shared" si="3"/>
        <v>82.78</v>
      </c>
      <c r="AL6" s="52">
        <f t="shared" si="3"/>
        <v>79.27</v>
      </c>
      <c r="AM6" s="52">
        <f t="shared" si="3"/>
        <v>75.56</v>
      </c>
      <c r="AN6" s="52">
        <f t="shared" si="3"/>
        <v>68.38</v>
      </c>
      <c r="AO6" s="50" t="str">
        <f>IF(AO7="-","【-】","【"&amp;SUBSTITUTE(TEXT(AO7,"#,##0.00"),"-","△")&amp;"】")</f>
        <v>【19.58】</v>
      </c>
      <c r="AP6" s="52">
        <f t="shared" si="3"/>
        <v>700.25</v>
      </c>
      <c r="AQ6" s="52">
        <f>AQ7</f>
        <v>779.77</v>
      </c>
      <c r="AR6" s="52">
        <f>AR7</f>
        <v>1049.2</v>
      </c>
      <c r="AS6" s="52">
        <f>AS7</f>
        <v>962.9</v>
      </c>
      <c r="AT6" s="52">
        <f t="shared" si="3"/>
        <v>1367.59</v>
      </c>
      <c r="AU6" s="52">
        <f t="shared" si="3"/>
        <v>688.41</v>
      </c>
      <c r="AV6" s="52">
        <f t="shared" si="3"/>
        <v>649.91999999999996</v>
      </c>
      <c r="AW6" s="52">
        <f t="shared" si="3"/>
        <v>680.22</v>
      </c>
      <c r="AX6" s="52">
        <f t="shared" si="3"/>
        <v>786.06</v>
      </c>
      <c r="AY6" s="52">
        <f t="shared" si="3"/>
        <v>771.18</v>
      </c>
      <c r="AZ6" s="50" t="str">
        <f>IF(AZ7="-","【-】","【"&amp;SUBSTITUTE(TEXT(AZ7,"#,##0.00"),"-","△")&amp;"】")</f>
        <v>【436.32】</v>
      </c>
      <c r="BA6" s="52">
        <f t="shared" si="3"/>
        <v>186.43</v>
      </c>
      <c r="BB6" s="52">
        <f>BB7</f>
        <v>166.8</v>
      </c>
      <c r="BC6" s="52">
        <f>BC7</f>
        <v>155.12</v>
      </c>
      <c r="BD6" s="52">
        <f>BD7</f>
        <v>131.96</v>
      </c>
      <c r="BE6" s="52">
        <f t="shared" si="3"/>
        <v>117.08</v>
      </c>
      <c r="BF6" s="52">
        <f t="shared" si="3"/>
        <v>505.25</v>
      </c>
      <c r="BG6" s="52">
        <f t="shared" si="3"/>
        <v>531.53</v>
      </c>
      <c r="BH6" s="52">
        <f t="shared" si="3"/>
        <v>504.73</v>
      </c>
      <c r="BI6" s="52">
        <f t="shared" si="3"/>
        <v>450.91</v>
      </c>
      <c r="BJ6" s="52">
        <f t="shared" si="3"/>
        <v>444.01</v>
      </c>
      <c r="BK6" s="50" t="str">
        <f>IF(BK7="-","【-】","【"&amp;SUBSTITUTE(TEXT(BK7,"#,##0.00"),"-","△")&amp;"】")</f>
        <v>【238.21】</v>
      </c>
      <c r="BL6" s="52">
        <f t="shared" si="3"/>
        <v>89.95</v>
      </c>
      <c r="BM6" s="52">
        <f>BM7</f>
        <v>91.59</v>
      </c>
      <c r="BN6" s="52">
        <f>BN7</f>
        <v>87.25</v>
      </c>
      <c r="BO6" s="52">
        <f>BO7</f>
        <v>94.84</v>
      </c>
      <c r="BP6" s="52">
        <f t="shared" si="3"/>
        <v>81.99</v>
      </c>
      <c r="BQ6" s="52">
        <f t="shared" si="3"/>
        <v>93.58</v>
      </c>
      <c r="BR6" s="52">
        <f t="shared" si="3"/>
        <v>93.31</v>
      </c>
      <c r="BS6" s="52">
        <f t="shared" si="3"/>
        <v>92.2</v>
      </c>
      <c r="BT6" s="52">
        <f t="shared" si="3"/>
        <v>103.39</v>
      </c>
      <c r="BU6" s="52">
        <f t="shared" si="3"/>
        <v>96.49</v>
      </c>
      <c r="BV6" s="50" t="str">
        <f>IF(BV7="-","【-】","【"&amp;SUBSTITUTE(TEXT(BV7,"#,##0.00"),"-","△")&amp;"】")</f>
        <v>【113.30】</v>
      </c>
      <c r="BW6" s="52">
        <f t="shared" si="3"/>
        <v>40.520000000000003</v>
      </c>
      <c r="BX6" s="52">
        <f>BX7</f>
        <v>39.65</v>
      </c>
      <c r="BY6" s="52">
        <f>BY7</f>
        <v>41.61</v>
      </c>
      <c r="BZ6" s="52">
        <f>BZ7</f>
        <v>38.31</v>
      </c>
      <c r="CA6" s="52">
        <f t="shared" si="3"/>
        <v>43.84</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56.24</v>
      </c>
      <c r="CI6" s="52">
        <f>CI7</f>
        <v>56.22</v>
      </c>
      <c r="CJ6" s="52">
        <f>CJ7</f>
        <v>53.37</v>
      </c>
      <c r="CK6" s="52">
        <f>CK7</f>
        <v>54.83</v>
      </c>
      <c r="CL6" s="52">
        <f t="shared" si="5"/>
        <v>50.89</v>
      </c>
      <c r="CM6" s="52">
        <f t="shared" si="5"/>
        <v>43.12</v>
      </c>
      <c r="CN6" s="52">
        <f t="shared" si="5"/>
        <v>43.85</v>
      </c>
      <c r="CO6" s="52">
        <f t="shared" si="5"/>
        <v>44.05</v>
      </c>
      <c r="CP6" s="52">
        <f t="shared" si="5"/>
        <v>45.51</v>
      </c>
      <c r="CQ6" s="52">
        <f t="shared" si="5"/>
        <v>44.67</v>
      </c>
      <c r="CR6" s="50" t="str">
        <f>IF(CR7="-","【-】","【"&amp;SUBSTITUTE(TEXT(CR7,"#,##0.00"),"-","△")&amp;"】")</f>
        <v>【53.39】</v>
      </c>
      <c r="CS6" s="52">
        <f t="shared" ref="CS6:DB6" si="6">CS7</f>
        <v>69.180000000000007</v>
      </c>
      <c r="CT6" s="52">
        <f>CT7</f>
        <v>69.959999999999994</v>
      </c>
      <c r="CU6" s="52">
        <f>CU7</f>
        <v>68.95</v>
      </c>
      <c r="CV6" s="52">
        <f>CV7</f>
        <v>72.150000000000006</v>
      </c>
      <c r="CW6" s="52">
        <f t="shared" si="6"/>
        <v>85.78</v>
      </c>
      <c r="CX6" s="52">
        <f t="shared" si="6"/>
        <v>61.62</v>
      </c>
      <c r="CY6" s="52">
        <f t="shared" si="6"/>
        <v>61.64</v>
      </c>
      <c r="CZ6" s="52">
        <f t="shared" si="6"/>
        <v>61.85</v>
      </c>
      <c r="DA6" s="52">
        <f t="shared" si="6"/>
        <v>64.14</v>
      </c>
      <c r="DB6" s="52">
        <f t="shared" si="6"/>
        <v>63.89</v>
      </c>
      <c r="DC6" s="50" t="str">
        <f>IF(DC7="-","【-】","【"&amp;SUBSTITUTE(TEXT(DC7,"#,##0.00"),"-","△")&amp;"】")</f>
        <v>【76.89】</v>
      </c>
      <c r="DD6" s="52">
        <f t="shared" ref="DD6:DM6" si="7">DD7</f>
        <v>64.27</v>
      </c>
      <c r="DE6" s="52">
        <f>DE7</f>
        <v>65.52</v>
      </c>
      <c r="DF6" s="52">
        <f>DF7</f>
        <v>67.48</v>
      </c>
      <c r="DG6" s="52">
        <f>DG7</f>
        <v>68.819999999999993</v>
      </c>
      <c r="DH6" s="52">
        <f t="shared" si="7"/>
        <v>69.760000000000005</v>
      </c>
      <c r="DI6" s="52">
        <f t="shared" si="7"/>
        <v>51.15</v>
      </c>
      <c r="DJ6" s="52">
        <f t="shared" si="7"/>
        <v>52.15</v>
      </c>
      <c r="DK6" s="52">
        <f t="shared" si="7"/>
        <v>52.21</v>
      </c>
      <c r="DL6" s="52">
        <f t="shared" si="7"/>
        <v>54.51</v>
      </c>
      <c r="DM6" s="52">
        <f t="shared" si="7"/>
        <v>55.38</v>
      </c>
      <c r="DN6" s="50" t="str">
        <f>IF(DN7="-","【-】","【"&amp;SUBSTITUTE(TEXT(DN7,"#,##0.00"),"-","△")&amp;"】")</f>
        <v>【59.52】</v>
      </c>
      <c r="DO6" s="52">
        <f t="shared" ref="DO6:DX6" si="8">DO7</f>
        <v>7.25</v>
      </c>
      <c r="DP6" s="52">
        <f>DP7</f>
        <v>41.78</v>
      </c>
      <c r="DQ6" s="52">
        <f>DQ7</f>
        <v>51.67</v>
      </c>
      <c r="DR6" s="52">
        <f>DR7</f>
        <v>51.93</v>
      </c>
      <c r="DS6" s="52">
        <f t="shared" si="8"/>
        <v>52.53</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0.59</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30000</v>
      </c>
      <c r="L7" s="54" t="s">
        <v>96</v>
      </c>
      <c r="M7" s="55">
        <v>1</v>
      </c>
      <c r="N7" s="55">
        <v>15268</v>
      </c>
      <c r="O7" s="56" t="s">
        <v>97</v>
      </c>
      <c r="P7" s="56">
        <v>92.1</v>
      </c>
      <c r="Q7" s="55">
        <v>105</v>
      </c>
      <c r="R7" s="55">
        <v>25733</v>
      </c>
      <c r="S7" s="54" t="s">
        <v>98</v>
      </c>
      <c r="T7" s="57">
        <v>104.25</v>
      </c>
      <c r="U7" s="57">
        <v>105.48</v>
      </c>
      <c r="V7" s="57">
        <v>102.73</v>
      </c>
      <c r="W7" s="57">
        <v>106.46</v>
      </c>
      <c r="X7" s="57">
        <v>98.67</v>
      </c>
      <c r="Y7" s="57">
        <v>109.99</v>
      </c>
      <c r="Z7" s="57">
        <v>109.1</v>
      </c>
      <c r="AA7" s="57">
        <v>108.18</v>
      </c>
      <c r="AB7" s="57">
        <v>114.99</v>
      </c>
      <c r="AC7" s="58">
        <v>110.04</v>
      </c>
      <c r="AD7" s="57">
        <v>118.49</v>
      </c>
      <c r="AE7" s="57">
        <v>0</v>
      </c>
      <c r="AF7" s="57">
        <v>0</v>
      </c>
      <c r="AG7" s="57">
        <v>0</v>
      </c>
      <c r="AH7" s="57">
        <v>0</v>
      </c>
      <c r="AI7" s="57">
        <v>7.0000000000000007E-2</v>
      </c>
      <c r="AJ7" s="57">
        <v>83.56</v>
      </c>
      <c r="AK7" s="57">
        <v>82.78</v>
      </c>
      <c r="AL7" s="57">
        <v>79.27</v>
      </c>
      <c r="AM7" s="57">
        <v>75.56</v>
      </c>
      <c r="AN7" s="57">
        <v>68.38</v>
      </c>
      <c r="AO7" s="57">
        <v>19.579999999999998</v>
      </c>
      <c r="AP7" s="57">
        <v>700.25</v>
      </c>
      <c r="AQ7" s="57">
        <v>779.77</v>
      </c>
      <c r="AR7" s="57">
        <v>1049.2</v>
      </c>
      <c r="AS7" s="57">
        <v>962.9</v>
      </c>
      <c r="AT7" s="57">
        <v>1367.59</v>
      </c>
      <c r="AU7" s="57">
        <v>688.41</v>
      </c>
      <c r="AV7" s="57">
        <v>649.91999999999996</v>
      </c>
      <c r="AW7" s="57">
        <v>680.22</v>
      </c>
      <c r="AX7" s="57">
        <v>786.06</v>
      </c>
      <c r="AY7" s="57">
        <v>771.18</v>
      </c>
      <c r="AZ7" s="57">
        <v>436.32</v>
      </c>
      <c r="BA7" s="57">
        <v>186.43</v>
      </c>
      <c r="BB7" s="57">
        <v>166.8</v>
      </c>
      <c r="BC7" s="57">
        <v>155.12</v>
      </c>
      <c r="BD7" s="57">
        <v>131.96</v>
      </c>
      <c r="BE7" s="57">
        <v>117.08</v>
      </c>
      <c r="BF7" s="57">
        <v>505.25</v>
      </c>
      <c r="BG7" s="57">
        <v>531.53</v>
      </c>
      <c r="BH7" s="57">
        <v>504.73</v>
      </c>
      <c r="BI7" s="57">
        <v>450.91</v>
      </c>
      <c r="BJ7" s="57">
        <v>444.01</v>
      </c>
      <c r="BK7" s="57">
        <v>238.21</v>
      </c>
      <c r="BL7" s="57">
        <v>89.95</v>
      </c>
      <c r="BM7" s="57">
        <v>91.59</v>
      </c>
      <c r="BN7" s="57">
        <v>87.25</v>
      </c>
      <c r="BO7" s="57">
        <v>94.84</v>
      </c>
      <c r="BP7" s="57">
        <v>81.99</v>
      </c>
      <c r="BQ7" s="57">
        <v>93.58</v>
      </c>
      <c r="BR7" s="57">
        <v>93.31</v>
      </c>
      <c r="BS7" s="57">
        <v>92.2</v>
      </c>
      <c r="BT7" s="57">
        <v>103.39</v>
      </c>
      <c r="BU7" s="57">
        <v>96.49</v>
      </c>
      <c r="BV7" s="57">
        <v>113.3</v>
      </c>
      <c r="BW7" s="57">
        <v>40.520000000000003</v>
      </c>
      <c r="BX7" s="57">
        <v>39.65</v>
      </c>
      <c r="BY7" s="57">
        <v>41.61</v>
      </c>
      <c r="BZ7" s="57">
        <v>38.31</v>
      </c>
      <c r="CA7" s="57">
        <v>43.84</v>
      </c>
      <c r="CB7" s="57">
        <v>33.79</v>
      </c>
      <c r="CC7" s="57">
        <v>33.81</v>
      </c>
      <c r="CD7" s="57">
        <v>34.33</v>
      </c>
      <c r="CE7" s="57">
        <v>30.96</v>
      </c>
      <c r="CF7" s="57">
        <v>33.229999999999997</v>
      </c>
      <c r="CG7" s="57">
        <v>18.87</v>
      </c>
      <c r="CH7" s="57">
        <v>56.24</v>
      </c>
      <c r="CI7" s="57">
        <v>56.22</v>
      </c>
      <c r="CJ7" s="57">
        <v>53.37</v>
      </c>
      <c r="CK7" s="57">
        <v>54.83</v>
      </c>
      <c r="CL7" s="57">
        <v>50.89</v>
      </c>
      <c r="CM7" s="57">
        <v>43.12</v>
      </c>
      <c r="CN7" s="57">
        <v>43.85</v>
      </c>
      <c r="CO7" s="57">
        <v>44.05</v>
      </c>
      <c r="CP7" s="57">
        <v>45.51</v>
      </c>
      <c r="CQ7" s="57">
        <v>44.67</v>
      </c>
      <c r="CR7" s="57">
        <v>53.39</v>
      </c>
      <c r="CS7" s="57">
        <v>69.180000000000007</v>
      </c>
      <c r="CT7" s="57">
        <v>69.959999999999994</v>
      </c>
      <c r="CU7" s="57">
        <v>68.95</v>
      </c>
      <c r="CV7" s="57">
        <v>72.150000000000006</v>
      </c>
      <c r="CW7" s="57">
        <v>85.78</v>
      </c>
      <c r="CX7" s="57">
        <v>61.62</v>
      </c>
      <c r="CY7" s="57">
        <v>61.64</v>
      </c>
      <c r="CZ7" s="57">
        <v>61.85</v>
      </c>
      <c r="DA7" s="57">
        <v>64.14</v>
      </c>
      <c r="DB7" s="57">
        <v>63.89</v>
      </c>
      <c r="DC7" s="57">
        <v>76.89</v>
      </c>
      <c r="DD7" s="57">
        <v>64.27</v>
      </c>
      <c r="DE7" s="57">
        <v>65.52</v>
      </c>
      <c r="DF7" s="57">
        <v>67.48</v>
      </c>
      <c r="DG7" s="57">
        <v>68.819999999999993</v>
      </c>
      <c r="DH7" s="57">
        <v>69.760000000000005</v>
      </c>
      <c r="DI7" s="57">
        <v>51.15</v>
      </c>
      <c r="DJ7" s="57">
        <v>52.15</v>
      </c>
      <c r="DK7" s="57">
        <v>52.21</v>
      </c>
      <c r="DL7" s="57">
        <v>54.51</v>
      </c>
      <c r="DM7" s="57">
        <v>55.38</v>
      </c>
      <c r="DN7" s="57">
        <v>59.52</v>
      </c>
      <c r="DO7" s="57">
        <v>7.25</v>
      </c>
      <c r="DP7" s="57">
        <v>41.78</v>
      </c>
      <c r="DQ7" s="57">
        <v>51.67</v>
      </c>
      <c r="DR7" s="57">
        <v>51.93</v>
      </c>
      <c r="DS7" s="57">
        <v>52.53</v>
      </c>
      <c r="DT7" s="57">
        <v>20.8</v>
      </c>
      <c r="DU7" s="57">
        <v>29.43</v>
      </c>
      <c r="DV7" s="57">
        <v>32.03</v>
      </c>
      <c r="DW7" s="57">
        <v>36.58</v>
      </c>
      <c r="DX7" s="57">
        <v>40.880000000000003</v>
      </c>
      <c r="DY7" s="57">
        <v>49.06</v>
      </c>
      <c r="DZ7" s="57">
        <v>0</v>
      </c>
      <c r="EA7" s="57">
        <v>0</v>
      </c>
      <c r="EB7" s="57">
        <v>0</v>
      </c>
      <c r="EC7" s="57">
        <v>0.59</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104.25</v>
      </c>
      <c r="V11" s="65">
        <f>IF(U6="-",NA(),U6)</f>
        <v>105.48</v>
      </c>
      <c r="W11" s="65">
        <f>IF(V6="-",NA(),V6)</f>
        <v>102.73</v>
      </c>
      <c r="X11" s="65">
        <f>IF(W6="-",NA(),W6)</f>
        <v>106.46</v>
      </c>
      <c r="Y11" s="65">
        <f>IF(X6="-",NA(),X6)</f>
        <v>98.67</v>
      </c>
      <c r="AE11" s="64" t="s">
        <v>23</v>
      </c>
      <c r="AF11" s="65">
        <f>IF(AE6="-",NA(),AE6)</f>
        <v>0</v>
      </c>
      <c r="AG11" s="65">
        <f>IF(AF6="-",NA(),AF6)</f>
        <v>0</v>
      </c>
      <c r="AH11" s="65">
        <f>IF(AG6="-",NA(),AG6)</f>
        <v>0</v>
      </c>
      <c r="AI11" s="65">
        <f>IF(AH6="-",NA(),AH6)</f>
        <v>0</v>
      </c>
      <c r="AJ11" s="65">
        <f>IF(AI6="-",NA(),AI6)</f>
        <v>7.0000000000000007E-2</v>
      </c>
      <c r="AP11" s="64" t="s">
        <v>23</v>
      </c>
      <c r="AQ11" s="65">
        <f>IF(AP6="-",NA(),AP6)</f>
        <v>700.25</v>
      </c>
      <c r="AR11" s="65">
        <f>IF(AQ6="-",NA(),AQ6)</f>
        <v>779.77</v>
      </c>
      <c r="AS11" s="65">
        <f>IF(AR6="-",NA(),AR6)</f>
        <v>1049.2</v>
      </c>
      <c r="AT11" s="65">
        <f>IF(AS6="-",NA(),AS6)</f>
        <v>962.9</v>
      </c>
      <c r="AU11" s="65">
        <f>IF(AT6="-",NA(),AT6)</f>
        <v>1367.59</v>
      </c>
      <c r="BA11" s="64" t="s">
        <v>23</v>
      </c>
      <c r="BB11" s="65">
        <f>IF(BA6="-",NA(),BA6)</f>
        <v>186.43</v>
      </c>
      <c r="BC11" s="65">
        <f>IF(BB6="-",NA(),BB6)</f>
        <v>166.8</v>
      </c>
      <c r="BD11" s="65">
        <f>IF(BC6="-",NA(),BC6)</f>
        <v>155.12</v>
      </c>
      <c r="BE11" s="65">
        <f>IF(BD6="-",NA(),BD6)</f>
        <v>131.96</v>
      </c>
      <c r="BF11" s="65">
        <f>IF(BE6="-",NA(),BE6)</f>
        <v>117.08</v>
      </c>
      <c r="BL11" s="64" t="s">
        <v>23</v>
      </c>
      <c r="BM11" s="65">
        <f>IF(BL6="-",NA(),BL6)</f>
        <v>89.95</v>
      </c>
      <c r="BN11" s="65">
        <f>IF(BM6="-",NA(),BM6)</f>
        <v>91.59</v>
      </c>
      <c r="BO11" s="65">
        <f>IF(BN6="-",NA(),BN6)</f>
        <v>87.25</v>
      </c>
      <c r="BP11" s="65">
        <f>IF(BO6="-",NA(),BO6)</f>
        <v>94.84</v>
      </c>
      <c r="BQ11" s="65">
        <f>IF(BP6="-",NA(),BP6)</f>
        <v>81.99</v>
      </c>
      <c r="BW11" s="64" t="s">
        <v>23</v>
      </c>
      <c r="BX11" s="65">
        <f>IF(BW6="-",NA(),BW6)</f>
        <v>40.520000000000003</v>
      </c>
      <c r="BY11" s="65">
        <f>IF(BX6="-",NA(),BX6)</f>
        <v>39.65</v>
      </c>
      <c r="BZ11" s="65">
        <f>IF(BY6="-",NA(),BY6)</f>
        <v>41.61</v>
      </c>
      <c r="CA11" s="65">
        <f>IF(BZ6="-",NA(),BZ6)</f>
        <v>38.31</v>
      </c>
      <c r="CB11" s="65">
        <f>IF(CA6="-",NA(),CA6)</f>
        <v>43.84</v>
      </c>
      <c r="CH11" s="64" t="s">
        <v>23</v>
      </c>
      <c r="CI11" s="65">
        <f>IF(CH6="-",NA(),CH6)</f>
        <v>56.24</v>
      </c>
      <c r="CJ11" s="65">
        <f>IF(CI6="-",NA(),CI6)</f>
        <v>56.22</v>
      </c>
      <c r="CK11" s="65">
        <f>IF(CJ6="-",NA(),CJ6)</f>
        <v>53.37</v>
      </c>
      <c r="CL11" s="65">
        <f>IF(CK6="-",NA(),CK6)</f>
        <v>54.83</v>
      </c>
      <c r="CM11" s="65">
        <f>IF(CL6="-",NA(),CL6)</f>
        <v>50.89</v>
      </c>
      <c r="CS11" s="64" t="s">
        <v>23</v>
      </c>
      <c r="CT11" s="65">
        <f>IF(CS6="-",NA(),CS6)</f>
        <v>69.180000000000007</v>
      </c>
      <c r="CU11" s="65">
        <f>IF(CT6="-",NA(),CT6)</f>
        <v>69.959999999999994</v>
      </c>
      <c r="CV11" s="65">
        <f>IF(CU6="-",NA(),CU6)</f>
        <v>68.95</v>
      </c>
      <c r="CW11" s="65">
        <f>IF(CV6="-",NA(),CV6)</f>
        <v>72.150000000000006</v>
      </c>
      <c r="CX11" s="65">
        <f>IF(CW6="-",NA(),CW6)</f>
        <v>85.78</v>
      </c>
      <c r="DD11" s="64" t="s">
        <v>23</v>
      </c>
      <c r="DE11" s="65">
        <f>IF(DD6="-",NA(),DD6)</f>
        <v>64.27</v>
      </c>
      <c r="DF11" s="65">
        <f>IF(DE6="-",NA(),DE6)</f>
        <v>65.52</v>
      </c>
      <c r="DG11" s="65">
        <f>IF(DF6="-",NA(),DF6)</f>
        <v>67.48</v>
      </c>
      <c r="DH11" s="65">
        <f>IF(DG6="-",NA(),DG6)</f>
        <v>68.819999999999993</v>
      </c>
      <c r="DI11" s="65">
        <f>IF(DH6="-",NA(),DH6)</f>
        <v>69.760000000000005</v>
      </c>
      <c r="DO11" s="64" t="s">
        <v>23</v>
      </c>
      <c r="DP11" s="65">
        <f>IF(DO6="-",NA(),DO6)</f>
        <v>7.25</v>
      </c>
      <c r="DQ11" s="65">
        <f>IF(DP6="-",NA(),DP6)</f>
        <v>41.78</v>
      </c>
      <c r="DR11" s="65">
        <f>IF(DQ6="-",NA(),DQ6)</f>
        <v>51.67</v>
      </c>
      <c r="DS11" s="65">
        <f>IF(DR6="-",NA(),DR6)</f>
        <v>51.93</v>
      </c>
      <c r="DT11" s="65">
        <f>IF(DS6="-",NA(),DS6)</f>
        <v>52.53</v>
      </c>
      <c r="DZ11" s="64" t="s">
        <v>23</v>
      </c>
      <c r="EA11" s="65">
        <f>IF(DZ6="-",NA(),DZ6)</f>
        <v>0</v>
      </c>
      <c r="EB11" s="65">
        <f>IF(EA6="-",NA(),EA6)</f>
        <v>0</v>
      </c>
      <c r="EC11" s="65">
        <f>IF(EB6="-",NA(),EB6)</f>
        <v>0</v>
      </c>
      <c r="ED11" s="65">
        <f>IF(EC6="-",NA(),EC6)</f>
        <v>0.59</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2021-12-03T09:00:28Z</dcterms:created>
  <dcterms:modified xsi:type="dcterms:W3CDTF">2022-01-19T04:11:54Z</dcterms:modified>
  <cp:category/>
</cp:coreProperties>
</file>