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3\99公営企業関係\照会\220120_公営企業に係る経営比較分析表（令和２年度決算）の分析等について（依頼）\【経営比較分析表】2020_341002_47_140（駐車場事業）\"/>
    </mc:Choice>
  </mc:AlternateContent>
  <workbookProtection workbookAlgorithmName="SHA-512" workbookHashValue="v6zMNGf/cRiUA8akgdn+kOu0nFBpSNuS+b5xHgU1f9x9UAKE8noxA8+4yTJ/Lk5S+cuirKA8grzbuZBaxW+mrw==" workbookSaltValue="fRT2B25AZQ5kfVltsiQRU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CS30" i="4"/>
  <c r="BZ76" i="4"/>
  <c r="IT76" i="4"/>
  <c r="CS51" i="4"/>
  <c r="HJ30" i="4"/>
  <c r="C11" i="5"/>
  <c r="D11" i="5"/>
  <c r="E11" i="5"/>
  <c r="B11" i="5"/>
  <c r="BK76" i="4" l="1"/>
  <c r="LH51" i="4"/>
  <c r="BZ30" i="4"/>
  <c r="LT76" i="4"/>
  <c r="GQ51" i="4"/>
  <c r="LH30" i="4"/>
  <c r="GQ30" i="4"/>
  <c r="IE76" i="4"/>
  <c r="BZ51" i="4"/>
  <c r="FX30" i="4"/>
  <c r="BG30" i="4"/>
  <c r="LE76" i="4"/>
  <c r="AV76" i="4"/>
  <c r="KO51" i="4"/>
  <c r="FX51" i="4"/>
  <c r="HP76" i="4"/>
  <c r="KO30" i="4"/>
  <c r="BG51" i="4"/>
  <c r="KP76" i="4"/>
  <c r="HA76" i="4"/>
  <c r="AN51" i="4"/>
  <c r="FE30" i="4"/>
  <c r="AG76" i="4"/>
  <c r="JV51" i="4"/>
  <c r="FE51" i="4"/>
  <c r="AN30" i="4"/>
  <c r="JV30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<sst xmlns="http://schemas.openxmlformats.org/spreadsheetml/2006/main" count="278" uniqueCount="142">
  <si>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</si>
  <si>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</si>
  <si>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</si>
  <si>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</si>
  <si>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</si>
  <si>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</si>
  <si>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</si>
  <si>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</si>
  <si>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</si>
  <si>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</si>
  <si>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</si>
  <si>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</si>
  <si>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</si>
  <si>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</si>
  <si>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</si>
  <si>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</si>
  <si>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</si>
  <si>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</si>
  <si>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</si>
  <si>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</si>
  <si>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</si>
  <si>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</si>
  <si>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</si>
  <si>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</si>
  <si>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</si>
  <si>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</si>
  <si>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</si>
  <si>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</si>
  <si>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</si>
  <si>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</si>
  <si>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</si>
  <si>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</si>
  <si>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</si>
  <si>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</si>
  <si>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</si>
  <si>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</si>
  <si>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</si>
  <si>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</si>
  <si>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</si>
  <si>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</si>
  <si>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</si>
  <si>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</si>
  <si>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</si>
  <si>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</si>
  <si>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</si>
  <si>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</si>
  <si>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</si>
  <si>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</si>
  <si>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</si>
  <si>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</si>
  <si>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</si>
  <si>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</si>
  <si>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</si>
  <si>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</si>
  <si>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</si>
  <si>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</si>
  <si>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</si>
  <si>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</si>
  <si>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</si>
  <si>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</si>
  <si>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</si>
  <si>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</si>
  <si>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</si>
  <si>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</si>
  <si>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</si>
  <si>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</si>
  <si>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</si>
  <si>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</si>
  <si>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</si>
  <si>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</si>
  <si>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</si>
  <si>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</si>
  <si>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</si>
  <si>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</si>
  <si>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</si>
  <si>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</si>
  <si>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</si>
  <si>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</si>
  <si>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</si>
  <si>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</si>
  <si>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</si>
  <si>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</si>
  <si>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</si>
  <si>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</si>
  <si>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</si>
  <si>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</si>
  <si>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</si>
  <si>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</si>
  <si>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</si>
  <si>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</si>
  <si>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</si>
  <si>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</si>
  <si>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</si>
  <si>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</si>
  <si>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</si>
  <si>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</si>
  <si>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</si>
  <si>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</si>
  <si>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</si>
  <si>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</si>
  <si>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</si>
  <si>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</si>
  <si>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</si>
  <si>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</si>
  <si>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</si>
  <si>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</si>
  <si>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当該値(N-4)</t>
    <phoneticPr fontId="5"/>
  </si>
  <si>
    <t>当該値(N-1)</t>
    <phoneticPr fontId="5"/>
  </si>
  <si>
    <t>当該値(N)</t>
    <phoneticPr fontId="5"/>
  </si>
  <si>
    <t>当該値(N-3)</t>
    <phoneticPr fontId="5"/>
  </si>
  <si>
    <t>当該値(N)</t>
    <phoneticPr fontId="5"/>
  </si>
  <si>
    <t>当該値(N-4)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</si>
  <si>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</si>
  <si>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</si>
  <si>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</si>
  <si>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</si>
  <si>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</si>
  <si>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</si>
  <si>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</si>
  <si>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</si>
  <si>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</si>
  <si>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鶴見町駐車場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</si>
  <si>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</si>
  <si>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</si>
  <si>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</si>
  <si>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</si>
  <si>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</si>
  <si>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</si>
  <si>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</si>
  <si>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</si>
  <si>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</si>
  <si>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</si>
  <si>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</si>
  <si>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</si>
  <si>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</si>
  <si>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</si>
  <si>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</si>
  <si>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</si>
  <si>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道路上に設置しています。
⑧設備投資見込額
　今後、老朽化した機器の改修工事のため設備投資を行う見込みです。
⑩企業債残高対料金収入比率
　類似施設平均値を上回っています。公債費の償還に伴い低下していきます。</t>
    <rPh sb="1" eb="3">
      <t>シキチ</t>
    </rPh>
    <rPh sb="4" eb="6">
      <t>チカ</t>
    </rPh>
    <rPh sb="8" eb="11">
      <t>ドウロジョウ</t>
    </rPh>
    <rPh sb="12" eb="14">
      <t>セッチ</t>
    </rPh>
    <rPh sb="31" eb="33">
      <t>コンゴ</t>
    </rPh>
    <rPh sb="34" eb="37">
      <t>ロウキュウカ</t>
    </rPh>
    <rPh sb="39" eb="41">
      <t>キキ</t>
    </rPh>
    <rPh sb="42" eb="44">
      <t>カイシュウ</t>
    </rPh>
    <rPh sb="44" eb="46">
      <t>コウジ</t>
    </rPh>
    <rPh sb="49" eb="51">
      <t>セツビ</t>
    </rPh>
    <rPh sb="51" eb="53">
      <t>トウシ</t>
    </rPh>
    <rPh sb="54" eb="55">
      <t>オコナ</t>
    </rPh>
    <rPh sb="56" eb="58">
      <t>ミコ</t>
    </rPh>
    <rPh sb="78" eb="80">
      <t>ルイジ</t>
    </rPh>
    <rPh sb="80" eb="82">
      <t>シセツ</t>
    </rPh>
    <rPh sb="82" eb="85">
      <t>ヘイキンチ</t>
    </rPh>
    <rPh sb="86" eb="87">
      <t>ウエ</t>
    </rPh>
    <rPh sb="94" eb="97">
      <t>コウサイヒ</t>
    </rPh>
    <rPh sb="98" eb="100">
      <t>ショウカン</t>
    </rPh>
    <rPh sb="101" eb="102">
      <t>トモナ</t>
    </rPh>
    <rPh sb="103" eb="105">
      <t>テイカ</t>
    </rPh>
    <phoneticPr fontId="15"/>
  </si>
  <si>
    <t>　収益性、稼働率共に安定した駐車場です。引き続き利用者の声を反映させながら運営を推進していきます。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アンテイ</t>
    </rPh>
    <rPh sb="14" eb="16">
      <t>チュウシャ</t>
    </rPh>
    <rPh sb="16" eb="17">
      <t>ジョウ</t>
    </rPh>
    <rPh sb="20" eb="21">
      <t>ヒ</t>
    </rPh>
    <rPh sb="22" eb="23">
      <t>ツヅ</t>
    </rPh>
    <rPh sb="24" eb="27">
      <t>リヨウシャ</t>
    </rPh>
    <rPh sb="28" eb="29">
      <t>コエ</t>
    </rPh>
    <rPh sb="30" eb="32">
      <t>ハンエイ</t>
    </rPh>
    <rPh sb="37" eb="39">
      <t>ウンエイ</t>
    </rPh>
    <rPh sb="40" eb="42">
      <t>スイシン</t>
    </rPh>
    <phoneticPr fontId="15"/>
  </si>
  <si>
    <t>①収益的収支比率
　類似施設平均値を下回っているものの、黒字で推移しています。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類似施設平均値を大幅に上回っており、高い収益性を確保しています。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シタマワ</t>
    </rPh>
    <rPh sb="28" eb="30">
      <t>クロジ</t>
    </rPh>
    <rPh sb="31" eb="33">
      <t>スイイ</t>
    </rPh>
    <rPh sb="41" eb="42">
      <t>タ</t>
    </rPh>
    <rPh sb="42" eb="44">
      <t>カイケイ</t>
    </rPh>
    <rPh sb="44" eb="47">
      <t>ホジョキン</t>
    </rPh>
    <rPh sb="47" eb="49">
      <t>ヒリツ</t>
    </rPh>
    <rPh sb="51" eb="52">
      <t>ホカ</t>
    </rPh>
    <rPh sb="52" eb="54">
      <t>カイケイ</t>
    </rPh>
    <rPh sb="57" eb="60">
      <t>ホジョキン</t>
    </rPh>
    <rPh sb="69" eb="71">
      <t>チュウシャ</t>
    </rPh>
    <rPh sb="71" eb="73">
      <t>ダイスウ</t>
    </rPh>
    <rPh sb="73" eb="75">
      <t>イチダイ</t>
    </rPh>
    <rPh sb="75" eb="76">
      <t>ア</t>
    </rPh>
    <rPh sb="79" eb="80">
      <t>ホカ</t>
    </rPh>
    <rPh sb="80" eb="82">
      <t>カイケイ</t>
    </rPh>
    <rPh sb="82" eb="85">
      <t>ホジョキン</t>
    </rPh>
    <rPh sb="85" eb="86">
      <t>ガク</t>
    </rPh>
    <rPh sb="88" eb="89">
      <t>ホカ</t>
    </rPh>
    <rPh sb="89" eb="91">
      <t>カイケイ</t>
    </rPh>
    <rPh sb="94" eb="97">
      <t>ホジョキン</t>
    </rPh>
    <rPh sb="106" eb="108">
      <t>ウリアゲ</t>
    </rPh>
    <rPh sb="108" eb="109">
      <t>タカ</t>
    </rPh>
    <rPh sb="112" eb="114">
      <t>ヒリツ</t>
    </rPh>
    <rPh sb="116" eb="118">
      <t>ルイジ</t>
    </rPh>
    <rPh sb="118" eb="120">
      <t>シセツ</t>
    </rPh>
    <rPh sb="120" eb="123">
      <t>ヘイキンチ</t>
    </rPh>
    <rPh sb="124" eb="126">
      <t>オオハバ</t>
    </rPh>
    <rPh sb="134" eb="135">
      <t>タカ</t>
    </rPh>
    <rPh sb="136" eb="138">
      <t>エイギョウ</t>
    </rPh>
    <rPh sb="138" eb="141">
      <t>ソウリエキ</t>
    </rPh>
    <rPh sb="142" eb="144">
      <t>カクホ</t>
    </rPh>
    <rPh sb="160" eb="162">
      <t>ルイジ</t>
    </rPh>
    <rPh sb="162" eb="164">
      <t>シセツ</t>
    </rPh>
    <rPh sb="164" eb="167">
      <t>ヘイキンチ</t>
    </rPh>
    <rPh sb="168" eb="170">
      <t>オオハバ</t>
    </rPh>
    <rPh sb="171" eb="172">
      <t>ウエ</t>
    </rPh>
    <rPh sb="178" eb="179">
      <t>タカ</t>
    </rPh>
    <rPh sb="180" eb="183">
      <t>シュウエキセイ</t>
    </rPh>
    <rPh sb="184" eb="186">
      <t>カクホ</t>
    </rPh>
    <phoneticPr fontId="15"/>
  </si>
  <si>
    <t>⑪稼働率
　類似施設平均値を上回っています。今後も同程度の稼働率が見込まれます。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ウワマワ</t>
    </rPh>
    <rPh sb="22" eb="24">
      <t>コンゴ</t>
    </rPh>
    <rPh sb="25" eb="28">
      <t>ドウテイド</t>
    </rPh>
    <rPh sb="29" eb="31">
      <t>カドウ</t>
    </rPh>
    <rPh sb="31" eb="32">
      <t>リツ</t>
    </rPh>
    <rPh sb="33" eb="35">
      <t>ミコ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</si>
</sst>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218.6</c:v>
                </c:pt>
                <c:pt idx="1">
                  <c:v>272.60000000000002</c:v>
                </c:pt>
                <c:pt idx="2">
                  <c:v>213.1</c:v>
                </c:pt>
                <c:pt idx="3">
                  <c:v>253.2</c:v>
                </c:pt>
                <c:pt idx="4">
                  <c:v>217.1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C-403F-AE2D-57B626F35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378</c:v>
                </c:pt>
                <c:pt idx="1">
                  <c:v>477.8</c:v>
                </c:pt>
                <c:pt idx="2">
                  <c:v>373.2</c:v>
                </c:pt>
                <c:pt idx="3">
                  <c:v>742.8</c:v>
                </c:pt>
                <c:pt idx="4">
                  <c:v>385.7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BC-403F-AE2D-57B626F35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87.6</c:v>
                </c:pt>
                <c:pt idx="1">
                  <c:v>72</c:v>
                </c:pt>
                <c:pt idx="2">
                  <c:v>81.2</c:v>
                </c:pt>
                <c:pt idx="3">
                  <c:v>72.099999999999994</c:v>
                </c:pt>
                <c:pt idx="4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D-401D-9CA2-AE92B23D9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62.8</c:v>
                </c:pt>
                <c:pt idx="1">
                  <c:v>62.3</c:v>
                </c:pt>
                <c:pt idx="2">
                  <c:v>87.9</c:v>
                </c:pt>
                <c:pt idx="3">
                  <c:v>56.3</c:v>
                </c:pt>
                <c:pt idx="4">
                  <c:v>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ED-401D-9CA2-AE92B23D9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A0B-4A22-AB41-FE602E873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0B-4A22-AB41-FE602E873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726-47D8-A6ED-220D58E65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26-47D8-A6ED-220D58E65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CF-48F9-86C1-7601E65CE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3.1</c:v>
                </c:pt>
                <c:pt idx="1">
                  <c:v>6.3</c:v>
                </c:pt>
                <c:pt idx="2">
                  <c:v>4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CF-48F9-86C1-7601E65CE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1A-4D50-A2B4-F4777438C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18</c:v>
                </c:pt>
                <c:pt idx="3">
                  <c:v>15</c:v>
                </c:pt>
                <c:pt idx="4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1A-4D50-A2B4-F4777438C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243.6</c:v>
                </c:pt>
                <c:pt idx="1">
                  <c:v>261.8</c:v>
                </c:pt>
                <c:pt idx="2">
                  <c:v>245.5</c:v>
                </c:pt>
                <c:pt idx="3">
                  <c:v>265.5</c:v>
                </c:pt>
                <c:pt idx="4">
                  <c:v>232.7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E-4A67-843E-A17033614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288.2</c:v>
                </c:pt>
                <c:pt idx="1">
                  <c:v>287.39999999999998</c:v>
                </c:pt>
                <c:pt idx="2">
                  <c:v>290.39999999999998</c:v>
                </c:pt>
                <c:pt idx="3">
                  <c:v>304.89999999999998</c:v>
                </c:pt>
                <c:pt idx="4">
                  <c:v>224.4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DE-4A67-843E-A17033614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54.3</c:v>
                </c:pt>
                <c:pt idx="1">
                  <c:v>63.4</c:v>
                </c:pt>
                <c:pt idx="2">
                  <c:v>53.2</c:v>
                </c:pt>
                <c:pt idx="3">
                  <c:v>60.7</c:v>
                </c:pt>
                <c:pt idx="4">
                  <c:v>54.1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E-495F-9A5C-1A03910B7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34.700000000000003</c:v>
                </c:pt>
                <c:pt idx="1">
                  <c:v>39.6</c:v>
                </c:pt>
                <c:pt idx="2">
                  <c:v>29</c:v>
                </c:pt>
                <c:pt idx="3">
                  <c:v>32.9</c:v>
                </c:pt>
                <c:pt idx="4">
                  <c:v>-121.8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DE-495F-9A5C-1A03910B7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10346</c:v>
                </c:pt>
                <c:pt idx="1">
                  <c:v>14703</c:v>
                </c:pt>
                <c:pt idx="2">
                  <c:v>10943</c:v>
                </c:pt>
                <c:pt idx="3">
                  <c:v>14053</c:v>
                </c:pt>
                <c:pt idx="4">
                  <c:v>10062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C-4940-869D-B256422E3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7123</c:v>
                </c:pt>
                <c:pt idx="1">
                  <c:v>8017</c:v>
                </c:pt>
                <c:pt idx="2">
                  <c:v>8137</c:v>
                </c:pt>
                <c:pt idx="3">
                  <c:v>8005</c:v>
                </c:pt>
                <c:pt idx="4">
                  <c:v>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7C-4940-869D-B256422E3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MY47" zoomScaleNormal="100" zoomScaleSheetLayoutView="70" workbookViewId="0">
      <selection activeCell="ND65" sqref="ND65:NR65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広島県広島市　鶴見町駐車場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736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128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34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55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140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218.6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272.60000000000002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213.1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253.2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217.1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243.6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261.8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245.5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265.5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232.7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378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477.8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373.2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742.8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385.7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6.3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4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288.2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287.39999999999998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290.39999999999998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304.89999999999998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224.4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138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141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54.3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63.4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53.2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60.7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54.1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10346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14703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10943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14053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10062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18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21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18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15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405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34.700000000000003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39.6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29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32.9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-121.8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7123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8017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8137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8005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2698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139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39000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87.6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72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81.2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72.099999999999994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90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62.8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62.3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87.9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56.3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70.3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mYIor99VKVpBCo7dkm85r6r5VVaVQMG2nNrGMDMF+hAPjJRS/HgZFL2Nyfktpg7NV+uPdDB4ztlkECrGopUjKQ==" saltValue="sht11Y6k+AjoDqiPdqorb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U30:AM30"/>
    <mergeCell ref="AN30:BF30"/>
    <mergeCell ref="BG30:BY30"/>
    <mergeCell ref="BZ30:CR30"/>
    <mergeCell ref="CS30:DK30"/>
    <mergeCell ref="ND15:NR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ND32:NR47"/>
    <mergeCell ref="KO32:LG32"/>
    <mergeCell ref="LH32:LZ32"/>
    <mergeCell ref="MA32:MS32"/>
    <mergeCell ref="ND48:NR48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ND49:NR64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CV67:FW70"/>
    <mergeCell ref="CV72:FW75"/>
    <mergeCell ref="R76:AF76"/>
    <mergeCell ref="AG76:AU76"/>
    <mergeCell ref="AV76:BJ76"/>
    <mergeCell ref="BK76:BY76"/>
    <mergeCell ref="BZ76:CN76"/>
    <mergeCell ref="ND66:NR82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99</v>
      </c>
      <c r="AK5" s="59" t="s">
        <v>100</v>
      </c>
      <c r="AL5" s="59" t="s">
        <v>101</v>
      </c>
      <c r="AM5" s="59" t="s">
        <v>102</v>
      </c>
      <c r="AN5" s="59" t="s">
        <v>103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99</v>
      </c>
      <c r="AV5" s="59" t="s">
        <v>100</v>
      </c>
      <c r="AW5" s="59" t="s">
        <v>104</v>
      </c>
      <c r="AX5" s="59" t="s">
        <v>105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106</v>
      </c>
      <c r="BG5" s="59" t="s">
        <v>89</v>
      </c>
      <c r="BH5" s="59" t="s">
        <v>104</v>
      </c>
      <c r="BI5" s="59" t="s">
        <v>107</v>
      </c>
      <c r="BJ5" s="59" t="s">
        <v>108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106</v>
      </c>
      <c r="BR5" s="59" t="s">
        <v>109</v>
      </c>
      <c r="BS5" s="59" t="s">
        <v>90</v>
      </c>
      <c r="BT5" s="59" t="s">
        <v>102</v>
      </c>
      <c r="BU5" s="59" t="s">
        <v>110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111</v>
      </c>
      <c r="CC5" s="59" t="s">
        <v>100</v>
      </c>
      <c r="CD5" s="59" t="s">
        <v>112</v>
      </c>
      <c r="CE5" s="59" t="s">
        <v>91</v>
      </c>
      <c r="CF5" s="59" t="s">
        <v>113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114</v>
      </c>
      <c r="CP5" s="59" t="s">
        <v>115</v>
      </c>
      <c r="CQ5" s="59" t="s">
        <v>90</v>
      </c>
      <c r="CR5" s="59" t="s">
        <v>91</v>
      </c>
      <c r="CS5" s="59" t="s">
        <v>108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106</v>
      </c>
      <c r="DA5" s="59" t="s">
        <v>109</v>
      </c>
      <c r="DB5" s="59" t="s">
        <v>104</v>
      </c>
      <c r="DC5" s="59" t="s">
        <v>107</v>
      </c>
      <c r="DD5" s="59" t="s">
        <v>110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99</v>
      </c>
      <c r="DL5" s="59" t="s">
        <v>109</v>
      </c>
      <c r="DM5" s="59" t="s">
        <v>112</v>
      </c>
      <c r="DN5" s="59" t="s">
        <v>102</v>
      </c>
      <c r="DO5" s="59" t="s">
        <v>108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116</v>
      </c>
      <c r="B6" s="60">
        <f>B8</f>
        <v>2020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19</v>
      </c>
      <c r="H6" s="60" t="str">
        <f>SUBSTITUTE(H8,"　","")</f>
        <v>広島県広島市</v>
      </c>
      <c r="I6" s="60" t="str">
        <f t="shared" si="1"/>
        <v>鶴見町駐車場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34</v>
      </c>
      <c r="S6" s="62" t="str">
        <f t="shared" si="1"/>
        <v>商業施設</v>
      </c>
      <c r="T6" s="62" t="str">
        <f t="shared" si="1"/>
        <v>無</v>
      </c>
      <c r="U6" s="63">
        <f t="shared" si="1"/>
        <v>736</v>
      </c>
      <c r="V6" s="63">
        <f t="shared" si="1"/>
        <v>55</v>
      </c>
      <c r="W6" s="63">
        <f t="shared" si="1"/>
        <v>200</v>
      </c>
      <c r="X6" s="62" t="str">
        <f t="shared" si="1"/>
        <v>利用料金制</v>
      </c>
      <c r="Y6" s="64">
        <f>IF(Y8="-",NA(),Y8)</f>
        <v>218.6</v>
      </c>
      <c r="Z6" s="64">
        <f t="shared" ref="Z6:AH6" si="2">IF(Z8="-",NA(),Z8)</f>
        <v>272.60000000000002</v>
      </c>
      <c r="AA6" s="64">
        <f t="shared" si="2"/>
        <v>213.1</v>
      </c>
      <c r="AB6" s="64">
        <f t="shared" si="2"/>
        <v>253.2</v>
      </c>
      <c r="AC6" s="64">
        <f t="shared" si="2"/>
        <v>217.1</v>
      </c>
      <c r="AD6" s="64">
        <f t="shared" si="2"/>
        <v>378</v>
      </c>
      <c r="AE6" s="64">
        <f t="shared" si="2"/>
        <v>477.8</v>
      </c>
      <c r="AF6" s="64">
        <f t="shared" si="2"/>
        <v>373.2</v>
      </c>
      <c r="AG6" s="64">
        <f t="shared" si="2"/>
        <v>742.8</v>
      </c>
      <c r="AH6" s="64">
        <f t="shared" si="2"/>
        <v>385.7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3.1</v>
      </c>
      <c r="AP6" s="64">
        <f t="shared" si="3"/>
        <v>6.3</v>
      </c>
      <c r="AQ6" s="64">
        <f t="shared" si="3"/>
        <v>4</v>
      </c>
      <c r="AR6" s="64">
        <f t="shared" si="3"/>
        <v>2</v>
      </c>
      <c r="AS6" s="64">
        <f t="shared" si="3"/>
        <v>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18</v>
      </c>
      <c r="BA6" s="65">
        <f t="shared" si="4"/>
        <v>21</v>
      </c>
      <c r="BB6" s="65">
        <f t="shared" si="4"/>
        <v>18</v>
      </c>
      <c r="BC6" s="65">
        <f t="shared" si="4"/>
        <v>15</v>
      </c>
      <c r="BD6" s="65">
        <f t="shared" si="4"/>
        <v>405</v>
      </c>
      <c r="BE6" s="63" t="str">
        <f>IF(BE8="-","",IF(BE8="-","【-】","【"&amp;SUBSTITUTE(TEXT(BE8,"#,##0"),"-","△")&amp;"】"))</f>
        <v>【2,345】</v>
      </c>
      <c r="BF6" s="64">
        <f>IF(BF8="-",NA(),BF8)</f>
        <v>54.3</v>
      </c>
      <c r="BG6" s="64">
        <f t="shared" ref="BG6:BO6" si="5">IF(BG8="-",NA(),BG8)</f>
        <v>63.4</v>
      </c>
      <c r="BH6" s="64">
        <f t="shared" si="5"/>
        <v>53.2</v>
      </c>
      <c r="BI6" s="64">
        <f t="shared" si="5"/>
        <v>60.7</v>
      </c>
      <c r="BJ6" s="64">
        <f t="shared" si="5"/>
        <v>54.1</v>
      </c>
      <c r="BK6" s="64">
        <f t="shared" si="5"/>
        <v>34.700000000000003</v>
      </c>
      <c r="BL6" s="64">
        <f t="shared" si="5"/>
        <v>39.6</v>
      </c>
      <c r="BM6" s="64">
        <f t="shared" si="5"/>
        <v>29</v>
      </c>
      <c r="BN6" s="64">
        <f t="shared" si="5"/>
        <v>32.9</v>
      </c>
      <c r="BO6" s="64">
        <f t="shared" si="5"/>
        <v>-121.8</v>
      </c>
      <c r="BP6" s="61" t="str">
        <f>IF(BP8="-","",IF(BP8="-","【-】","【"&amp;SUBSTITUTE(TEXT(BP8,"#,##0.0"),"-","△")&amp;"】"))</f>
        <v>【△65.9】</v>
      </c>
      <c r="BQ6" s="65">
        <f>IF(BQ8="-",NA(),BQ8)</f>
        <v>10346</v>
      </c>
      <c r="BR6" s="65">
        <f t="shared" ref="BR6:BZ6" si="6">IF(BR8="-",NA(),BR8)</f>
        <v>14703</v>
      </c>
      <c r="BS6" s="65">
        <f t="shared" si="6"/>
        <v>10943</v>
      </c>
      <c r="BT6" s="65">
        <f t="shared" si="6"/>
        <v>14053</v>
      </c>
      <c r="BU6" s="65">
        <f t="shared" si="6"/>
        <v>10062</v>
      </c>
      <c r="BV6" s="65">
        <f t="shared" si="6"/>
        <v>7123</v>
      </c>
      <c r="BW6" s="65">
        <f t="shared" si="6"/>
        <v>8017</v>
      </c>
      <c r="BX6" s="65">
        <f t="shared" si="6"/>
        <v>8137</v>
      </c>
      <c r="BY6" s="65">
        <f t="shared" si="6"/>
        <v>8005</v>
      </c>
      <c r="BZ6" s="65">
        <f t="shared" si="6"/>
        <v>2698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117</v>
      </c>
      <c r="CM6" s="63">
        <f t="shared" ref="CM6:CN6" si="7">CM8</f>
        <v>0</v>
      </c>
      <c r="CN6" s="63">
        <f t="shared" si="7"/>
        <v>39000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117</v>
      </c>
      <c r="CZ6" s="64">
        <f>IF(CZ8="-",NA(),CZ8)</f>
        <v>87.6</v>
      </c>
      <c r="DA6" s="64">
        <f t="shared" ref="DA6:DI6" si="8">IF(DA8="-",NA(),DA8)</f>
        <v>72</v>
      </c>
      <c r="DB6" s="64">
        <f t="shared" si="8"/>
        <v>81.2</v>
      </c>
      <c r="DC6" s="64">
        <f t="shared" si="8"/>
        <v>72.099999999999994</v>
      </c>
      <c r="DD6" s="64">
        <f t="shared" si="8"/>
        <v>90</v>
      </c>
      <c r="DE6" s="64">
        <f t="shared" si="8"/>
        <v>62.8</v>
      </c>
      <c r="DF6" s="64">
        <f t="shared" si="8"/>
        <v>62.3</v>
      </c>
      <c r="DG6" s="64">
        <f t="shared" si="8"/>
        <v>87.9</v>
      </c>
      <c r="DH6" s="64">
        <f t="shared" si="8"/>
        <v>56.3</v>
      </c>
      <c r="DI6" s="64">
        <f t="shared" si="8"/>
        <v>70.3</v>
      </c>
      <c r="DJ6" s="61" t="str">
        <f>IF(DJ8="-","",IF(DJ8="-","【-】","【"&amp;SUBSTITUTE(TEXT(DJ8,"#,##0.0"),"-","△")&amp;"】"))</f>
        <v>【183.4】</v>
      </c>
      <c r="DK6" s="64">
        <f>IF(DK8="-",NA(),DK8)</f>
        <v>243.6</v>
      </c>
      <c r="DL6" s="64">
        <f t="shared" ref="DL6:DT6" si="9">IF(DL8="-",NA(),DL8)</f>
        <v>261.8</v>
      </c>
      <c r="DM6" s="64">
        <f t="shared" si="9"/>
        <v>245.5</v>
      </c>
      <c r="DN6" s="64">
        <f t="shared" si="9"/>
        <v>265.5</v>
      </c>
      <c r="DO6" s="64">
        <f t="shared" si="9"/>
        <v>232.7</v>
      </c>
      <c r="DP6" s="64">
        <f t="shared" si="9"/>
        <v>288.2</v>
      </c>
      <c r="DQ6" s="64">
        <f t="shared" si="9"/>
        <v>287.39999999999998</v>
      </c>
      <c r="DR6" s="64">
        <f t="shared" si="9"/>
        <v>290.39999999999998</v>
      </c>
      <c r="DS6" s="64">
        <f t="shared" si="9"/>
        <v>304.89999999999998</v>
      </c>
      <c r="DT6" s="64">
        <f t="shared" si="9"/>
        <v>224.4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118</v>
      </c>
      <c r="B7" s="60">
        <f t="shared" ref="B7:X7" si="10">B8</f>
        <v>2020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19</v>
      </c>
      <c r="H7" s="60" t="str">
        <f t="shared" si="10"/>
        <v>広島県　広島市</v>
      </c>
      <c r="I7" s="60" t="str">
        <f t="shared" si="10"/>
        <v>鶴見町駐車場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34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736</v>
      </c>
      <c r="V7" s="63">
        <f t="shared" si="10"/>
        <v>55</v>
      </c>
      <c r="W7" s="63">
        <f t="shared" si="10"/>
        <v>200</v>
      </c>
      <c r="X7" s="62" t="str">
        <f t="shared" si="10"/>
        <v>利用料金制</v>
      </c>
      <c r="Y7" s="64">
        <f>Y8</f>
        <v>218.6</v>
      </c>
      <c r="Z7" s="64">
        <f t="shared" ref="Z7:AH7" si="11">Z8</f>
        <v>272.60000000000002</v>
      </c>
      <c r="AA7" s="64">
        <f t="shared" si="11"/>
        <v>213.1</v>
      </c>
      <c r="AB7" s="64">
        <f t="shared" si="11"/>
        <v>253.2</v>
      </c>
      <c r="AC7" s="64">
        <f t="shared" si="11"/>
        <v>217.1</v>
      </c>
      <c r="AD7" s="64">
        <f t="shared" si="11"/>
        <v>378</v>
      </c>
      <c r="AE7" s="64">
        <f t="shared" si="11"/>
        <v>477.8</v>
      </c>
      <c r="AF7" s="64">
        <f t="shared" si="11"/>
        <v>373.2</v>
      </c>
      <c r="AG7" s="64">
        <f t="shared" si="11"/>
        <v>742.8</v>
      </c>
      <c r="AH7" s="64">
        <f t="shared" si="11"/>
        <v>385.7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3.1</v>
      </c>
      <c r="AP7" s="64">
        <f t="shared" si="12"/>
        <v>6.3</v>
      </c>
      <c r="AQ7" s="64">
        <f t="shared" si="12"/>
        <v>4</v>
      </c>
      <c r="AR7" s="64">
        <f t="shared" si="12"/>
        <v>2</v>
      </c>
      <c r="AS7" s="64">
        <f t="shared" si="12"/>
        <v>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18</v>
      </c>
      <c r="BA7" s="65">
        <f t="shared" si="13"/>
        <v>21</v>
      </c>
      <c r="BB7" s="65">
        <f t="shared" si="13"/>
        <v>18</v>
      </c>
      <c r="BC7" s="65">
        <f t="shared" si="13"/>
        <v>15</v>
      </c>
      <c r="BD7" s="65">
        <f t="shared" si="13"/>
        <v>405</v>
      </c>
      <c r="BE7" s="63"/>
      <c r="BF7" s="64">
        <f>BF8</f>
        <v>54.3</v>
      </c>
      <c r="BG7" s="64">
        <f t="shared" ref="BG7:BO7" si="14">BG8</f>
        <v>63.4</v>
      </c>
      <c r="BH7" s="64">
        <f t="shared" si="14"/>
        <v>53.2</v>
      </c>
      <c r="BI7" s="64">
        <f t="shared" si="14"/>
        <v>60.7</v>
      </c>
      <c r="BJ7" s="64">
        <f t="shared" si="14"/>
        <v>54.1</v>
      </c>
      <c r="BK7" s="64">
        <f t="shared" si="14"/>
        <v>34.700000000000003</v>
      </c>
      <c r="BL7" s="64">
        <f t="shared" si="14"/>
        <v>39.6</v>
      </c>
      <c r="BM7" s="64">
        <f t="shared" si="14"/>
        <v>29</v>
      </c>
      <c r="BN7" s="64">
        <f t="shared" si="14"/>
        <v>32.9</v>
      </c>
      <c r="BO7" s="64">
        <f t="shared" si="14"/>
        <v>-121.8</v>
      </c>
      <c r="BP7" s="61"/>
      <c r="BQ7" s="65">
        <f>BQ8</f>
        <v>10346</v>
      </c>
      <c r="BR7" s="65">
        <f t="shared" ref="BR7:BZ7" si="15">BR8</f>
        <v>14703</v>
      </c>
      <c r="BS7" s="65">
        <f t="shared" si="15"/>
        <v>10943</v>
      </c>
      <c r="BT7" s="65">
        <f t="shared" si="15"/>
        <v>14053</v>
      </c>
      <c r="BU7" s="65">
        <f t="shared" si="15"/>
        <v>10062</v>
      </c>
      <c r="BV7" s="65">
        <f t="shared" si="15"/>
        <v>7123</v>
      </c>
      <c r="BW7" s="65">
        <f t="shared" si="15"/>
        <v>8017</v>
      </c>
      <c r="BX7" s="65">
        <f t="shared" si="15"/>
        <v>8137</v>
      </c>
      <c r="BY7" s="65">
        <f t="shared" si="15"/>
        <v>8005</v>
      </c>
      <c r="BZ7" s="65">
        <f t="shared" si="15"/>
        <v>2698</v>
      </c>
      <c r="CA7" s="63"/>
      <c r="CB7" s="64" t="s">
        <v>119</v>
      </c>
      <c r="CC7" s="64" t="s">
        <v>119</v>
      </c>
      <c r="CD7" s="64" t="s">
        <v>119</v>
      </c>
      <c r="CE7" s="64" t="s">
        <v>119</v>
      </c>
      <c r="CF7" s="64" t="s">
        <v>119</v>
      </c>
      <c r="CG7" s="64" t="s">
        <v>119</v>
      </c>
      <c r="CH7" s="64" t="s">
        <v>119</v>
      </c>
      <c r="CI7" s="64" t="s">
        <v>119</v>
      </c>
      <c r="CJ7" s="64" t="s">
        <v>119</v>
      </c>
      <c r="CK7" s="64" t="s">
        <v>117</v>
      </c>
      <c r="CL7" s="61"/>
      <c r="CM7" s="63">
        <f>CM8</f>
        <v>0</v>
      </c>
      <c r="CN7" s="63">
        <f>CN8</f>
        <v>39000</v>
      </c>
      <c r="CO7" s="64" t="s">
        <v>119</v>
      </c>
      <c r="CP7" s="64" t="s">
        <v>119</v>
      </c>
      <c r="CQ7" s="64" t="s">
        <v>119</v>
      </c>
      <c r="CR7" s="64" t="s">
        <v>119</v>
      </c>
      <c r="CS7" s="64" t="s">
        <v>119</v>
      </c>
      <c r="CT7" s="64" t="s">
        <v>119</v>
      </c>
      <c r="CU7" s="64" t="s">
        <v>119</v>
      </c>
      <c r="CV7" s="64" t="s">
        <v>119</v>
      </c>
      <c r="CW7" s="64" t="s">
        <v>119</v>
      </c>
      <c r="CX7" s="64" t="s">
        <v>117</v>
      </c>
      <c r="CY7" s="61"/>
      <c r="CZ7" s="64">
        <f>CZ8</f>
        <v>87.6</v>
      </c>
      <c r="DA7" s="64">
        <f t="shared" ref="DA7:DI7" si="16">DA8</f>
        <v>72</v>
      </c>
      <c r="DB7" s="64">
        <f t="shared" si="16"/>
        <v>81.2</v>
      </c>
      <c r="DC7" s="64">
        <f t="shared" si="16"/>
        <v>72.099999999999994</v>
      </c>
      <c r="DD7" s="64">
        <f t="shared" si="16"/>
        <v>90</v>
      </c>
      <c r="DE7" s="64">
        <f t="shared" si="16"/>
        <v>62.8</v>
      </c>
      <c r="DF7" s="64">
        <f t="shared" si="16"/>
        <v>62.3</v>
      </c>
      <c r="DG7" s="64">
        <f t="shared" si="16"/>
        <v>87.9</v>
      </c>
      <c r="DH7" s="64">
        <f t="shared" si="16"/>
        <v>56.3</v>
      </c>
      <c r="DI7" s="64">
        <f t="shared" si="16"/>
        <v>70.3</v>
      </c>
      <c r="DJ7" s="61"/>
      <c r="DK7" s="64">
        <f>DK8</f>
        <v>243.6</v>
      </c>
      <c r="DL7" s="64">
        <f t="shared" ref="DL7:DT7" si="17">DL8</f>
        <v>261.8</v>
      </c>
      <c r="DM7" s="64">
        <f t="shared" si="17"/>
        <v>245.5</v>
      </c>
      <c r="DN7" s="64">
        <f t="shared" si="17"/>
        <v>265.5</v>
      </c>
      <c r="DO7" s="64">
        <f t="shared" si="17"/>
        <v>232.7</v>
      </c>
      <c r="DP7" s="64">
        <f t="shared" si="17"/>
        <v>288.2</v>
      </c>
      <c r="DQ7" s="64">
        <f t="shared" si="17"/>
        <v>287.39999999999998</v>
      </c>
      <c r="DR7" s="64">
        <f t="shared" si="17"/>
        <v>290.39999999999998</v>
      </c>
      <c r="DS7" s="64">
        <f t="shared" si="17"/>
        <v>304.89999999999998</v>
      </c>
      <c r="DT7" s="64">
        <f t="shared" si="17"/>
        <v>224.4</v>
      </c>
      <c r="DU7" s="61"/>
    </row>
    <row r="8" spans="1:125" s="66" customFormat="1" x14ac:dyDescent="0.15">
      <c r="A8" s="49"/>
      <c r="B8" s="67">
        <v>2020</v>
      </c>
      <c r="C8" s="67">
        <v>341002</v>
      </c>
      <c r="D8" s="67">
        <v>47</v>
      </c>
      <c r="E8" s="67">
        <v>14</v>
      </c>
      <c r="F8" s="67">
        <v>0</v>
      </c>
      <c r="G8" s="67">
        <v>19</v>
      </c>
      <c r="H8" s="67" t="s">
        <v>120</v>
      </c>
      <c r="I8" s="67" t="s">
        <v>121</v>
      </c>
      <c r="J8" s="67" t="s">
        <v>122</v>
      </c>
      <c r="K8" s="67" t="s">
        <v>123</v>
      </c>
      <c r="L8" s="67" t="s">
        <v>124</v>
      </c>
      <c r="M8" s="67" t="s">
        <v>125</v>
      </c>
      <c r="N8" s="67" t="s">
        <v>126</v>
      </c>
      <c r="O8" s="68" t="s">
        <v>127</v>
      </c>
      <c r="P8" s="69" t="s">
        <v>128</v>
      </c>
      <c r="Q8" s="69" t="s">
        <v>129</v>
      </c>
      <c r="R8" s="70">
        <v>34</v>
      </c>
      <c r="S8" s="69" t="s">
        <v>130</v>
      </c>
      <c r="T8" s="69" t="s">
        <v>131</v>
      </c>
      <c r="U8" s="70">
        <v>736</v>
      </c>
      <c r="V8" s="70">
        <v>55</v>
      </c>
      <c r="W8" s="70">
        <v>200</v>
      </c>
      <c r="X8" s="69" t="s">
        <v>132</v>
      </c>
      <c r="Y8" s="71">
        <v>218.6</v>
      </c>
      <c r="Z8" s="71">
        <v>272.60000000000002</v>
      </c>
      <c r="AA8" s="71">
        <v>213.1</v>
      </c>
      <c r="AB8" s="71">
        <v>253.2</v>
      </c>
      <c r="AC8" s="71">
        <v>217.1</v>
      </c>
      <c r="AD8" s="71">
        <v>378</v>
      </c>
      <c r="AE8" s="71">
        <v>477.8</v>
      </c>
      <c r="AF8" s="71">
        <v>373.2</v>
      </c>
      <c r="AG8" s="71">
        <v>742.8</v>
      </c>
      <c r="AH8" s="71">
        <v>385.7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3.1</v>
      </c>
      <c r="AP8" s="71">
        <v>6.3</v>
      </c>
      <c r="AQ8" s="71">
        <v>4</v>
      </c>
      <c r="AR8" s="71">
        <v>2</v>
      </c>
      <c r="AS8" s="71">
        <v>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18</v>
      </c>
      <c r="BA8" s="72">
        <v>21</v>
      </c>
      <c r="BB8" s="72">
        <v>18</v>
      </c>
      <c r="BC8" s="72">
        <v>15</v>
      </c>
      <c r="BD8" s="72">
        <v>405</v>
      </c>
      <c r="BE8" s="72">
        <v>2345</v>
      </c>
      <c r="BF8" s="71">
        <v>54.3</v>
      </c>
      <c r="BG8" s="71">
        <v>63.4</v>
      </c>
      <c r="BH8" s="71">
        <v>53.2</v>
      </c>
      <c r="BI8" s="71">
        <v>60.7</v>
      </c>
      <c r="BJ8" s="71">
        <v>54.1</v>
      </c>
      <c r="BK8" s="71">
        <v>34.700000000000003</v>
      </c>
      <c r="BL8" s="71">
        <v>39.6</v>
      </c>
      <c r="BM8" s="71">
        <v>29</v>
      </c>
      <c r="BN8" s="71">
        <v>32.9</v>
      </c>
      <c r="BO8" s="71">
        <v>-121.8</v>
      </c>
      <c r="BP8" s="68">
        <v>-65.900000000000006</v>
      </c>
      <c r="BQ8" s="72">
        <v>10346</v>
      </c>
      <c r="BR8" s="72">
        <v>14703</v>
      </c>
      <c r="BS8" s="72">
        <v>10943</v>
      </c>
      <c r="BT8" s="73">
        <v>14053</v>
      </c>
      <c r="BU8" s="73">
        <v>10062</v>
      </c>
      <c r="BV8" s="72">
        <v>7123</v>
      </c>
      <c r="BW8" s="72">
        <v>8017</v>
      </c>
      <c r="BX8" s="72">
        <v>8137</v>
      </c>
      <c r="BY8" s="72">
        <v>8005</v>
      </c>
      <c r="BZ8" s="72">
        <v>2698</v>
      </c>
      <c r="CA8" s="70">
        <v>3932</v>
      </c>
      <c r="CB8" s="71" t="s">
        <v>124</v>
      </c>
      <c r="CC8" s="71" t="s">
        <v>124</v>
      </c>
      <c r="CD8" s="71" t="s">
        <v>124</v>
      </c>
      <c r="CE8" s="71" t="s">
        <v>124</v>
      </c>
      <c r="CF8" s="71" t="s">
        <v>124</v>
      </c>
      <c r="CG8" s="71" t="s">
        <v>124</v>
      </c>
      <c r="CH8" s="71" t="s">
        <v>124</v>
      </c>
      <c r="CI8" s="71" t="s">
        <v>124</v>
      </c>
      <c r="CJ8" s="71" t="s">
        <v>124</v>
      </c>
      <c r="CK8" s="71" t="s">
        <v>124</v>
      </c>
      <c r="CL8" s="68" t="s">
        <v>124</v>
      </c>
      <c r="CM8" s="70">
        <v>0</v>
      </c>
      <c r="CN8" s="70">
        <v>39000</v>
      </c>
      <c r="CO8" s="71" t="s">
        <v>124</v>
      </c>
      <c r="CP8" s="71" t="s">
        <v>124</v>
      </c>
      <c r="CQ8" s="71" t="s">
        <v>124</v>
      </c>
      <c r="CR8" s="71" t="s">
        <v>124</v>
      </c>
      <c r="CS8" s="71" t="s">
        <v>124</v>
      </c>
      <c r="CT8" s="71" t="s">
        <v>124</v>
      </c>
      <c r="CU8" s="71" t="s">
        <v>124</v>
      </c>
      <c r="CV8" s="71" t="s">
        <v>124</v>
      </c>
      <c r="CW8" s="71" t="s">
        <v>124</v>
      </c>
      <c r="CX8" s="71" t="s">
        <v>124</v>
      </c>
      <c r="CY8" s="68" t="s">
        <v>124</v>
      </c>
      <c r="CZ8" s="71">
        <v>87.6</v>
      </c>
      <c r="DA8" s="71">
        <v>72</v>
      </c>
      <c r="DB8" s="71">
        <v>81.2</v>
      </c>
      <c r="DC8" s="71">
        <v>72.099999999999994</v>
      </c>
      <c r="DD8" s="71">
        <v>90</v>
      </c>
      <c r="DE8" s="71">
        <v>62.8</v>
      </c>
      <c r="DF8" s="71">
        <v>62.3</v>
      </c>
      <c r="DG8" s="71">
        <v>87.9</v>
      </c>
      <c r="DH8" s="71">
        <v>56.3</v>
      </c>
      <c r="DI8" s="71">
        <v>70.3</v>
      </c>
      <c r="DJ8" s="68">
        <v>183.4</v>
      </c>
      <c r="DK8" s="71">
        <v>243.6</v>
      </c>
      <c r="DL8" s="71">
        <v>261.8</v>
      </c>
      <c r="DM8" s="71">
        <v>245.5</v>
      </c>
      <c r="DN8" s="71">
        <v>265.5</v>
      </c>
      <c r="DO8" s="71">
        <v>232.7</v>
      </c>
      <c r="DP8" s="71">
        <v>288.2</v>
      </c>
      <c r="DQ8" s="71">
        <v>287.39999999999998</v>
      </c>
      <c r="DR8" s="71">
        <v>290.39999999999998</v>
      </c>
      <c r="DS8" s="71">
        <v>304.89999999999998</v>
      </c>
      <c r="DT8" s="71">
        <v>224.4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133</v>
      </c>
      <c r="C10" s="78" t="s">
        <v>134</v>
      </c>
      <c r="D10" s="78" t="s">
        <v>135</v>
      </c>
      <c r="E10" s="78" t="s">
        <v>136</v>
      </c>
      <c r="F10" s="78" t="s">
        <v>137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松田 優輝</cp:lastModifiedBy>
  <dcterms:created xsi:type="dcterms:W3CDTF">2021-12-17T06:06:50Z</dcterms:created>
  <dcterms:modified xsi:type="dcterms:W3CDTF">2022-01-27T01:29:34Z</dcterms:modified>
  <cp:category/>
</cp:coreProperties>
</file>