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afi002\0011600財政局\0011610財政部\0011620財政課\☆令和4年度\53 公営企業会計\01 総務省・埼玉県等通知・照会\050106 【0127〆】【総務省127〆】公営企業に係る経営比較分析表（令和３年度決算）の分析等について（依頼）\03_各課回答\"/>
    </mc:Choice>
  </mc:AlternateContent>
  <workbookProtection workbookAlgorithmName="SHA-512" workbookHashValue="AZqrrjANfgk4SK50oecldwSKFWrbt9XjMyisSdSfy3/2h9NvJvE/dMu6xFDiLjCPRJrZO5PgLsgJXWfeDkuddg==" workbookSaltValue="YhHQ1bFHtkJxzHVozq5vig==" workbookSpinCount="100000" lockStructure="1"/>
  <bookViews>
    <workbookView xWindow="1176"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<sst xmlns="http://schemas.openxmlformats.org/spreadsheetml/2006/main" count="228" uniqueCount="113">
  <si>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</si>
  <si>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</si>
  <si>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</si>
  <si>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</si>
  <si>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</si>
  <si>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</si>
  <si>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</si>
  <si>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</si>
  <si>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</si>
  <si>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</si>
  <si>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</si>
  <si>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</si>
  <si>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</si>
  <si>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</si>
  <si>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</si>
  <si>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</si>
  <si>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</si>
  <si>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</si>
  <si>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</si>
  <si>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</si>
  <si>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</si>
  <si>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</si>
  <si>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</si>
  <si>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</si>
  <si>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</si>
  <si>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</si>
  <si>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</si>
  <si>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</si>
  <si>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</si>
  <si>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</si>
  <si>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</si>
  <si>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</si>
  <si>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</si>
  <si>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</si>
  <si>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</si>
  <si>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</si>
  <si>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</si>
  <si>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</si>
  <si>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</si>
  <si>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</si>
  <si>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</si>
  <si>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</si>
  <si>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</si>
  <si>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</si>
  <si>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</si>
  <si>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</si>
  <si>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</si>
  <si>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</si>
  <si>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</si>
  <si>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</si>
  <si>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</si>
  <si>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</si>
  <si>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</si>
  <si>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</si>
  <si>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</si>
  <si>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</si>
  <si>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</si>
  <si>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</si>
  <si>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</si>
  <si>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</si>
  <si>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</si>
  <si>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</si>
  <si>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</si>
  <si>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</si>
  <si>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</si>
  <si>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</si>
  <si>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</si>
  <si>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</si>
  <si>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</si>
  <si>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</si>
  <si>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</si>
  <si>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</si>
  <si>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</si>
  <si>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</si>
  <si>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</si>
  <si>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</si>
  <si>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</si>
  <si>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</si>
  <si>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</si>
  <si>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</si>
  <si>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</si>
  <si>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</si>
  <si>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</si>
  <si>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</si>
  <si>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</si>
  <si>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</si>
  <si>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</si>
  <si>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</si>
  <si>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</si>
  <si>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</si>
  <si>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</si>
  <si>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</si>
  <si>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</si>
  <si>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</si>
  <si>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</si>
  <si>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</si>
  <si>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</si>
  <si>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</si>
  <si>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</si>
  <si>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</si>
  <si>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</si>
  <si>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</si>
  <si>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</si>
  <si>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</si>
  <si>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</si>
  <si>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</si>
  <si>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</si>
  <si>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</si>
  <si>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</si>
  <si>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</si>
  <si>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さいたま市では、令和3年3月に新たな水道事業ビジョンとして位置付ける「さいたま市水道事業長期構想（2021-2030）」を策定し、その実現に向けた中期経営計画に基づき、安全・安定・災害対策・サービス・基盤強化の5件の基本施策に従い事業を推進しました。
　経営基盤強化の取組として、水道施設の再構築や効率的な組織体制及び職員の技術力向上を推進しています。収益性を表す経常収支比率や短期債務に対する支払能力を表す流動比率は高い数値を維持し、累積欠損金も継続して発生しておらず、安定的な事業運営を行っています。また、更新に伴う減価償却費の増加等の理由により給水原価は上昇傾向でしたが、令和3年度は固定資産除却費等の費用の減少により指標値は低下しました。更に、効率的な経営により料金回収率は100％以上を維持しており、給水にかかる費用は水道料金のみで賄われています。
　水道施設の稼働状況を表す施設利用率は、一日平均給水量が増加し指標値が上昇しました。今後も安定給水を確保するための十分な施設を保っていきます。また、従来からの継続的な有効率向上対策の取組に加えて、道路内における輻そう給水管の解消や老朽管の更新に積極的に取り組んでおり、有収率は高い水準を維持しています。</t>
    <phoneticPr fontId="4"/>
  </si>
  <si>
    <t>　さいたま市の水道は給水開始から85年が経過しており、浄水場や配水場、配水管などの有形固定資産の老朽化は年々進んでいます。今後は施設の維持管理や老朽管の改良・更新事業に対する費用の増加が見込まれることから、財政基盤の強化が課題となってきます。
　浄水場や配水場の施設・設備の更新は、中期経営計画の拠点施設整備事業により計画的に更新を行い、老朽化した浄・配水場については全面更新に向けた調査・検討を行っています。管路の更新については、中期経営計画の老朽管更新事業により管路総延長に対して各年度約1.0％の更新を目標に取り組んでいます。しかし、今後、法定耐用年数(40年)を経過する配水管が急増するため、管路の長寿命化及び更新延長の平準化を図りながら、今後も計画的な更新を実施していきます。</t>
    <phoneticPr fontId="4"/>
  </si>
  <si>
    <t>　現状では、施設及び経営の効率性は良好な状態を維持しています。しかし、将来的には水需要の減少により給水収益の減少が見込まれる一方で、更新時期を迎える水道施設や施設整備に伴う減価償却費等は増加傾向にあるため、健全な財政運営を維持することが厳しくなってくることが予測され、水需要に応じた施設規模や組織の見直しの検討も必要となっています。
　健全経営を維持するために、財政健全化の推進、包括的な民間委託の導入の更なる検討や配水管の更新時期の見直し、水需要動向に応じた水道料金体系の検討、組織の効率化など経営基盤強化に取り組んでいきます。
　令和3年度からは中期経営計画に基づき、水道施設再構築、アセットマネジメント等の観点を加え、長期構想の目標年度である令和12年度に向けて事業を実施しています。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</si>
</sst>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0.93</c:v>
                </c:pt>
                <c:pt idx="1">
                  <c:v>1.02</c:v>
                </c:pt>
                <c:pt idx="2">
                  <c:v>1.06</c:v>
                </c:pt>
                <c:pt idx="3">
                  <c:v>1.1299999999999999</c:v>
                </c:pt>
                <c:pt idx="4">
                  <c:v>0.91</c:v>
                </c:pt>
              </c:numCache>
            </c:numRef>
          </c:val>
          <c:extLst>
            <c:ext xmlns:c16="http://schemas.microsoft.com/office/drawing/2014/chart" uri="{C3380CC4-5D6E-409C-BE32-E72D297353CC}">
              <c16:uniqueId val="{00000000-AEE9-4FBF-9F86-FB99EF68FC9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AEE9-4FBF-9F86-FB99EF68FC9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67.25</c:v>
                </c:pt>
                <c:pt idx="1">
                  <c:v>67.650000000000006</c:v>
                </c:pt>
                <c:pt idx="2">
                  <c:v>67.260000000000005</c:v>
                </c:pt>
                <c:pt idx="3">
                  <c:v>69.31</c:v>
                </c:pt>
                <c:pt idx="4">
                  <c:v>69.39</c:v>
                </c:pt>
              </c:numCache>
            </c:numRef>
          </c:val>
          <c:extLst>
            <c:ext xmlns:c16="http://schemas.microsoft.com/office/drawing/2014/chart" uri="{C3380CC4-5D6E-409C-BE32-E72D297353CC}">
              <c16:uniqueId val="{00000000-451E-44C3-9A5C-EC9700091C0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451E-44C3-9A5C-EC9700091C0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95.14</c:v>
                </c:pt>
                <c:pt idx="1">
                  <c:v>95.41</c:v>
                </c:pt>
                <c:pt idx="2">
                  <c:v>95.38</c:v>
                </c:pt>
                <c:pt idx="3">
                  <c:v>95.22</c:v>
                </c:pt>
                <c:pt idx="4">
                  <c:v>95.32</c:v>
                </c:pt>
              </c:numCache>
            </c:numRef>
          </c:val>
          <c:extLst>
            <c:ext xmlns:c16="http://schemas.microsoft.com/office/drawing/2014/chart" uri="{C3380CC4-5D6E-409C-BE32-E72D297353CC}">
              <c16:uniqueId val="{00000000-ABE9-4C0C-8E87-78B5D0CFC29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ABE9-4C0C-8E87-78B5D0CFC29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123.58</c:v>
                </c:pt>
                <c:pt idx="1">
                  <c:v>120.7</c:v>
                </c:pt>
                <c:pt idx="2">
                  <c:v>117.53</c:v>
                </c:pt>
                <c:pt idx="3">
                  <c:v>118.64</c:v>
                </c:pt>
                <c:pt idx="4">
                  <c:v>120.86</c:v>
                </c:pt>
              </c:numCache>
            </c:numRef>
          </c:val>
          <c:extLst>
            <c:ext xmlns:c16="http://schemas.microsoft.com/office/drawing/2014/chart" uri="{C3380CC4-5D6E-409C-BE32-E72D297353CC}">
              <c16:uniqueId val="{00000000-3AD7-4CAB-A349-2D958041860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3AD7-4CAB-A349-2D958041860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44.48</c:v>
                </c:pt>
                <c:pt idx="1">
                  <c:v>45.2</c:v>
                </c:pt>
                <c:pt idx="2">
                  <c:v>46.21</c:v>
                </c:pt>
                <c:pt idx="3">
                  <c:v>46.85</c:v>
                </c:pt>
                <c:pt idx="4">
                  <c:v>47.44</c:v>
                </c:pt>
              </c:numCache>
            </c:numRef>
          </c:val>
          <c:extLst>
            <c:ext xmlns:c16="http://schemas.microsoft.com/office/drawing/2014/chart" uri="{C3380CC4-5D6E-409C-BE32-E72D297353CC}">
              <c16:uniqueId val="{00000000-27E4-465F-AEF7-E3CF47B397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27E4-465F-AEF7-E3CF47B397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6.74</c:v>
                </c:pt>
                <c:pt idx="1">
                  <c:v>7.03</c:v>
                </c:pt>
                <c:pt idx="2">
                  <c:v>7.73</c:v>
                </c:pt>
                <c:pt idx="3">
                  <c:v>8.81</c:v>
                </c:pt>
                <c:pt idx="4">
                  <c:v>9.98</c:v>
                </c:pt>
              </c:numCache>
            </c:numRef>
          </c:val>
          <c:extLst>
            <c:ext xmlns:c16="http://schemas.microsoft.com/office/drawing/2014/chart" uri="{C3380CC4-5D6E-409C-BE32-E72D297353CC}">
              <c16:uniqueId val="{00000000-311B-44B5-BBE0-90674D5F6E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311B-44B5-BBE0-90674D5F6E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22-40A2-BAB7-2F310EF7201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622-40A2-BAB7-2F310EF7201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187.61</c:v>
                </c:pt>
                <c:pt idx="1">
                  <c:v>174.07</c:v>
                </c:pt>
                <c:pt idx="2">
                  <c:v>163.34</c:v>
                </c:pt>
                <c:pt idx="3">
                  <c:v>155.59</c:v>
                </c:pt>
                <c:pt idx="4">
                  <c:v>179.16</c:v>
                </c:pt>
              </c:numCache>
            </c:numRef>
          </c:val>
          <c:extLst>
            <c:ext xmlns:c16="http://schemas.microsoft.com/office/drawing/2014/chart" uri="{C3380CC4-5D6E-409C-BE32-E72D297353CC}">
              <c16:uniqueId val="{00000000-A83F-4106-9F45-2322001A9E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A83F-4106-9F45-2322001A9E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192.68</c:v>
                </c:pt>
                <c:pt idx="1">
                  <c:v>177.97</c:v>
                </c:pt>
                <c:pt idx="2">
                  <c:v>166.05</c:v>
                </c:pt>
                <c:pt idx="3">
                  <c:v>159.13999999999999</c:v>
                </c:pt>
                <c:pt idx="4">
                  <c:v>153.62</c:v>
                </c:pt>
              </c:numCache>
            </c:numRef>
          </c:val>
          <c:extLst>
            <c:ext xmlns:c16="http://schemas.microsoft.com/office/drawing/2014/chart" uri="{C3380CC4-5D6E-409C-BE32-E72D297353CC}">
              <c16:uniqueId val="{00000000-AAFF-4233-A4C1-906442519B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AAFF-4233-A4C1-906442519B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114.31</c:v>
                </c:pt>
                <c:pt idx="1">
                  <c:v>111.31</c:v>
                </c:pt>
                <c:pt idx="2">
                  <c:v>108.95</c:v>
                </c:pt>
                <c:pt idx="3">
                  <c:v>110.62</c:v>
                </c:pt>
                <c:pt idx="4">
                  <c:v>111.36</c:v>
                </c:pt>
              </c:numCache>
            </c:numRef>
          </c:val>
          <c:extLst>
            <c:ext xmlns:c16="http://schemas.microsoft.com/office/drawing/2014/chart" uri="{C3380CC4-5D6E-409C-BE32-E72D297353CC}">
              <c16:uniqueId val="{00000000-F109-4AF4-9F4F-66B2B09C5C9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F109-4AF4-9F4F-66B2B09C5C9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185.89</c:v>
                </c:pt>
                <c:pt idx="1">
                  <c:v>191.16</c:v>
                </c:pt>
                <c:pt idx="2">
                  <c:v>194.74</c:v>
                </c:pt>
                <c:pt idx="3">
                  <c:v>188.03</c:v>
                </c:pt>
                <c:pt idx="4">
                  <c:v>187.4</c:v>
                </c:pt>
              </c:numCache>
            </c:numRef>
          </c:val>
          <c:extLst>
            <c:ext xmlns:c16="http://schemas.microsoft.com/office/drawing/2014/chart" uri="{C3380CC4-5D6E-409C-BE32-E72D297353CC}">
              <c16:uniqueId val="{00000000-B3CA-49B8-807A-8253B30F018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B3CA-49B8-807A-8253B30F018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8" zoomScaleNormal="100" workbookViewId="0">
      <selection activeCell="BL66" activeCellId="2" sqref="BL16:BZ44 BL47:BZ63 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埼玉県　さいたま市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1332226</v>
      </c>
      <c r="AM8" s="45"/>
      <c r="AN8" s="45"/>
      <c r="AO8" s="45"/>
      <c r="AP8" s="45"/>
      <c r="AQ8" s="45"/>
      <c r="AR8" s="45"/>
      <c r="AS8" s="45"/>
      <c r="AT8" s="46">
        <f>データ!$S$6</f>
        <v>217.43</v>
      </c>
      <c r="AU8" s="47"/>
      <c r="AV8" s="47"/>
      <c r="AW8" s="47"/>
      <c r="AX8" s="47"/>
      <c r="AY8" s="47"/>
      <c r="AZ8" s="47"/>
      <c r="BA8" s="47"/>
      <c r="BB8" s="48">
        <f>データ!$T$6</f>
        <v>6127.15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77.760000000000005</v>
      </c>
      <c r="J10" s="47"/>
      <c r="K10" s="47"/>
      <c r="L10" s="47"/>
      <c r="M10" s="47"/>
      <c r="N10" s="47"/>
      <c r="O10" s="75"/>
      <c r="P10" s="48">
        <f>データ!$P$6</f>
        <v>99.92</v>
      </c>
      <c r="Q10" s="48"/>
      <c r="R10" s="48"/>
      <c r="S10" s="48"/>
      <c r="T10" s="48"/>
      <c r="U10" s="48"/>
      <c r="V10" s="48"/>
      <c r="W10" s="45">
        <f>データ!$Q$6</f>
        <v>3289</v>
      </c>
      <c r="X10" s="45"/>
      <c r="Y10" s="45"/>
      <c r="Z10" s="45"/>
      <c r="AA10" s="45"/>
      <c r="AB10" s="45"/>
      <c r="AC10" s="45"/>
      <c r="AD10" s="2"/>
      <c r="AE10" s="2"/>
      <c r="AF10" s="2"/>
      <c r="AG10" s="2"/>
      <c r="AH10" s="2"/>
      <c r="AI10" s="2"/>
      <c r="AJ10" s="2"/>
      <c r="AK10" s="2"/>
      <c r="AL10" s="45">
        <f>データ!$U$6</f>
        <v>1333897</v>
      </c>
      <c r="AM10" s="45"/>
      <c r="AN10" s="45"/>
      <c r="AO10" s="45"/>
      <c r="AP10" s="45"/>
      <c r="AQ10" s="45"/>
      <c r="AR10" s="45"/>
      <c r="AS10" s="45"/>
      <c r="AT10" s="46">
        <f>データ!$V$6</f>
        <v>217.43</v>
      </c>
      <c r="AU10" s="47"/>
      <c r="AV10" s="47"/>
      <c r="AW10" s="47"/>
      <c r="AX10" s="47"/>
      <c r="AY10" s="47"/>
      <c r="AZ10" s="47"/>
      <c r="BA10" s="47"/>
      <c r="BB10" s="48">
        <f>データ!$W$6</f>
        <v>6134.83</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2">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110</v>
      </c>
      <c r="BM16" s="85"/>
      <c r="BN16" s="85"/>
      <c r="BO16" s="85"/>
      <c r="BP16" s="85"/>
      <c r="BQ16" s="85"/>
      <c r="BR16" s="85"/>
      <c r="BS16" s="85"/>
      <c r="BT16" s="85"/>
      <c r="BU16" s="85"/>
      <c r="BV16" s="85"/>
      <c r="BW16" s="85"/>
      <c r="BX16" s="85"/>
      <c r="BY16" s="85"/>
      <c r="BZ16" s="8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111</v>
      </c>
      <c r="BM47" s="85"/>
      <c r="BN47" s="85"/>
      <c r="BO47" s="85"/>
      <c r="BP47" s="85"/>
      <c r="BQ47" s="85"/>
      <c r="BR47" s="85"/>
      <c r="BS47" s="85"/>
      <c r="BT47" s="85"/>
      <c r="BU47" s="85"/>
      <c r="BV47" s="85"/>
      <c r="BW47" s="85"/>
      <c r="BX47" s="85"/>
      <c r="BY47" s="85"/>
      <c r="BZ47" s="8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2">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2">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5"/>
      <c r="BN66" s="85"/>
      <c r="BO66" s="85"/>
      <c r="BP66" s="85"/>
      <c r="BQ66" s="85"/>
      <c r="BR66" s="85"/>
      <c r="BS66" s="85"/>
      <c r="BT66" s="85"/>
      <c r="BU66" s="85"/>
      <c r="BV66" s="85"/>
      <c r="BW66" s="85"/>
      <c r="BX66" s="85"/>
      <c r="BY66" s="85"/>
      <c r="BZ66" s="8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sdqeGr2SeOPbOaVALsiv4XisM8pkH9AR4XrG9opy938TpXSXYVXOPGWaOG3ytPHAwWG4LD24atlSPddqTVBxw==" saltValue="dtyB5lszPDTvLTAKZGFa9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111007</v>
      </c>
      <c r="D6" s="20">
        <f t="shared" si="3"/>
        <v>46</v>
      </c>
      <c r="E6" s="20">
        <f t="shared" si="3"/>
        <v>1</v>
      </c>
      <c r="F6" s="20">
        <f t="shared" si="3"/>
        <v>0</v>
      </c>
      <c r="G6" s="20">
        <f t="shared" si="3"/>
        <v>1</v>
      </c>
      <c r="H6" s="20" t="str">
        <f t="shared" si="3"/>
        <v>埼玉県　さいたま市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77.760000000000005</v>
      </c>
      <c r="P6" s="21">
        <f t="shared" si="3"/>
        <v>99.92</v>
      </c>
      <c r="Q6" s="21">
        <f t="shared" si="3"/>
        <v>3289</v>
      </c>
      <c r="R6" s="21">
        <f t="shared" si="3"/>
        <v>1332226</v>
      </c>
      <c r="S6" s="21">
        <f t="shared" si="3"/>
        <v>217.43</v>
      </c>
      <c r="T6" s="21">
        <f t="shared" si="3"/>
        <v>6127.15</v>
      </c>
      <c r="U6" s="21">
        <f t="shared" si="3"/>
        <v>1333897</v>
      </c>
      <c r="V6" s="21">
        <f t="shared" si="3"/>
        <v>217.43</v>
      </c>
      <c r="W6" s="21">
        <f t="shared" si="3"/>
        <v>6134.83</v>
      </c>
      <c r="X6" s="22">
        <f>IF(X7="",NA(),X7)</f>
        <v>123.58</v>
      </c>
      <c r="Y6" s="22">
        <f t="shared" ref="Y6:AG6" si="4">IF(Y7="",NA(),Y7)</f>
        <v>120.7</v>
      </c>
      <c r="Z6" s="22">
        <f t="shared" si="4"/>
        <v>117.53</v>
      </c>
      <c r="AA6" s="22">
        <f t="shared" si="4"/>
        <v>118.64</v>
      </c>
      <c r="AB6" s="22">
        <f t="shared" si="4"/>
        <v>120.86</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187.61</v>
      </c>
      <c r="AU6" s="22">
        <f t="shared" ref="AU6:BC6" si="6">IF(AU7="",NA(),AU7)</f>
        <v>174.07</v>
      </c>
      <c r="AV6" s="22">
        <f t="shared" si="6"/>
        <v>163.34</v>
      </c>
      <c r="AW6" s="22">
        <f t="shared" si="6"/>
        <v>155.59</v>
      </c>
      <c r="AX6" s="22">
        <f t="shared" si="6"/>
        <v>179.16</v>
      </c>
      <c r="AY6" s="22">
        <f t="shared" si="6"/>
        <v>169.68</v>
      </c>
      <c r="AZ6" s="22">
        <f t="shared" si="6"/>
        <v>166.51</v>
      </c>
      <c r="BA6" s="22">
        <f t="shared" si="6"/>
        <v>172.47</v>
      </c>
      <c r="BB6" s="22">
        <f t="shared" si="6"/>
        <v>170.76</v>
      </c>
      <c r="BC6" s="22">
        <f t="shared" si="6"/>
        <v>169.11</v>
      </c>
      <c r="BD6" s="21" t="str">
        <f>IF(BD7="","",IF(BD7="-","【-】","【"&amp;SUBSTITUTE(TEXT(BD7,"#,##0.00"),"-","△")&amp;"】"))</f>
        <v>【261.51】</v>
      </c>
      <c r="BE6" s="22">
        <f>IF(BE7="",NA(),BE7)</f>
        <v>192.68</v>
      </c>
      <c r="BF6" s="22">
        <f t="shared" ref="BF6:BN6" si="7">IF(BF7="",NA(),BF7)</f>
        <v>177.97</v>
      </c>
      <c r="BG6" s="22">
        <f t="shared" si="7"/>
        <v>166.05</v>
      </c>
      <c r="BH6" s="22">
        <f t="shared" si="7"/>
        <v>159.13999999999999</v>
      </c>
      <c r="BI6" s="22">
        <f t="shared" si="7"/>
        <v>153.62</v>
      </c>
      <c r="BJ6" s="22">
        <f t="shared" si="7"/>
        <v>203.63</v>
      </c>
      <c r="BK6" s="22">
        <f t="shared" si="7"/>
        <v>198.51</v>
      </c>
      <c r="BL6" s="22">
        <f t="shared" si="7"/>
        <v>193.57</v>
      </c>
      <c r="BM6" s="22">
        <f t="shared" si="7"/>
        <v>200.12</v>
      </c>
      <c r="BN6" s="22">
        <f t="shared" si="7"/>
        <v>194.42</v>
      </c>
      <c r="BO6" s="21" t="str">
        <f>IF(BO7="","",IF(BO7="-","【-】","【"&amp;SUBSTITUTE(TEXT(BO7,"#,##0.00"),"-","△")&amp;"】"))</f>
        <v>【265.16】</v>
      </c>
      <c r="BP6" s="22">
        <f>IF(BP7="",NA(),BP7)</f>
        <v>114.31</v>
      </c>
      <c r="BQ6" s="22">
        <f t="shared" ref="BQ6:BY6" si="8">IF(BQ7="",NA(),BQ7)</f>
        <v>111.31</v>
      </c>
      <c r="BR6" s="22">
        <f t="shared" si="8"/>
        <v>108.95</v>
      </c>
      <c r="BS6" s="22">
        <f t="shared" si="8"/>
        <v>110.62</v>
      </c>
      <c r="BT6" s="22">
        <f t="shared" si="8"/>
        <v>111.36</v>
      </c>
      <c r="BU6" s="22">
        <f t="shared" si="8"/>
        <v>103.04</v>
      </c>
      <c r="BV6" s="22">
        <f t="shared" si="8"/>
        <v>103.28</v>
      </c>
      <c r="BW6" s="22">
        <f t="shared" si="8"/>
        <v>102.26</v>
      </c>
      <c r="BX6" s="22">
        <f t="shared" si="8"/>
        <v>98.26</v>
      </c>
      <c r="BY6" s="22">
        <f t="shared" si="8"/>
        <v>100.4</v>
      </c>
      <c r="BZ6" s="21" t="str">
        <f>IF(BZ7="","",IF(BZ7="-","【-】","【"&amp;SUBSTITUTE(TEXT(BZ7,"#,##0.00"),"-","△")&amp;"】"))</f>
        <v>【102.35】</v>
      </c>
      <c r="CA6" s="22">
        <f>IF(CA7="",NA(),CA7)</f>
        <v>185.89</v>
      </c>
      <c r="CB6" s="22">
        <f t="shared" ref="CB6:CJ6" si="9">IF(CB7="",NA(),CB7)</f>
        <v>191.16</v>
      </c>
      <c r="CC6" s="22">
        <f t="shared" si="9"/>
        <v>194.74</v>
      </c>
      <c r="CD6" s="22">
        <f t="shared" si="9"/>
        <v>188.03</v>
      </c>
      <c r="CE6" s="22">
        <f t="shared" si="9"/>
        <v>187.4</v>
      </c>
      <c r="CF6" s="22">
        <f t="shared" si="9"/>
        <v>173</v>
      </c>
      <c r="CG6" s="22">
        <f t="shared" si="9"/>
        <v>173.11</v>
      </c>
      <c r="CH6" s="22">
        <f t="shared" si="9"/>
        <v>174.34</v>
      </c>
      <c r="CI6" s="22">
        <f t="shared" si="9"/>
        <v>172.33</v>
      </c>
      <c r="CJ6" s="22">
        <f t="shared" si="9"/>
        <v>172.8</v>
      </c>
      <c r="CK6" s="21" t="str">
        <f>IF(CK7="","",IF(CK7="-","【-】","【"&amp;SUBSTITUTE(TEXT(CK7,"#,##0.00"),"-","△")&amp;"】"))</f>
        <v>【167.74】</v>
      </c>
      <c r="CL6" s="22">
        <f>IF(CL7="",NA(),CL7)</f>
        <v>67.25</v>
      </c>
      <c r="CM6" s="22">
        <f t="shared" ref="CM6:CU6" si="10">IF(CM7="",NA(),CM7)</f>
        <v>67.650000000000006</v>
      </c>
      <c r="CN6" s="22">
        <f t="shared" si="10"/>
        <v>67.260000000000005</v>
      </c>
      <c r="CO6" s="22">
        <f t="shared" si="10"/>
        <v>69.31</v>
      </c>
      <c r="CP6" s="22">
        <f t="shared" si="10"/>
        <v>69.39</v>
      </c>
      <c r="CQ6" s="22">
        <f t="shared" si="10"/>
        <v>59.36</v>
      </c>
      <c r="CR6" s="22">
        <f t="shared" si="10"/>
        <v>59.32</v>
      </c>
      <c r="CS6" s="22">
        <f t="shared" si="10"/>
        <v>59.12</v>
      </c>
      <c r="CT6" s="22">
        <f t="shared" si="10"/>
        <v>59.37</v>
      </c>
      <c r="CU6" s="22">
        <f t="shared" si="10"/>
        <v>58.84</v>
      </c>
      <c r="CV6" s="21" t="str">
        <f>IF(CV7="","",IF(CV7="-","【-】","【"&amp;SUBSTITUTE(TEXT(CV7,"#,##0.00"),"-","△")&amp;"】"))</f>
        <v>【60.29】</v>
      </c>
      <c r="CW6" s="22">
        <f>IF(CW7="",NA(),CW7)</f>
        <v>95.14</v>
      </c>
      <c r="CX6" s="22">
        <f t="shared" ref="CX6:DF6" si="11">IF(CX7="",NA(),CX7)</f>
        <v>95.41</v>
      </c>
      <c r="CY6" s="22">
        <f t="shared" si="11"/>
        <v>95.38</v>
      </c>
      <c r="CZ6" s="22">
        <f t="shared" si="11"/>
        <v>95.22</v>
      </c>
      <c r="DA6" s="22">
        <f t="shared" si="11"/>
        <v>95.32</v>
      </c>
      <c r="DB6" s="22">
        <f t="shared" si="11"/>
        <v>93.82</v>
      </c>
      <c r="DC6" s="22">
        <f t="shared" si="11"/>
        <v>93.74</v>
      </c>
      <c r="DD6" s="22">
        <f t="shared" si="11"/>
        <v>93.64</v>
      </c>
      <c r="DE6" s="22">
        <f t="shared" si="11"/>
        <v>93.68</v>
      </c>
      <c r="DF6" s="22">
        <f t="shared" si="11"/>
        <v>94.13</v>
      </c>
      <c r="DG6" s="21" t="str">
        <f>IF(DG7="","",IF(DG7="-","【-】","【"&amp;SUBSTITUTE(TEXT(DG7,"#,##0.00"),"-","△")&amp;"】"))</f>
        <v>【90.12】</v>
      </c>
      <c r="DH6" s="22">
        <f>IF(DH7="",NA(),DH7)</f>
        <v>44.48</v>
      </c>
      <c r="DI6" s="22">
        <f t="shared" ref="DI6:DQ6" si="12">IF(DI7="",NA(),DI7)</f>
        <v>45.2</v>
      </c>
      <c r="DJ6" s="22">
        <f t="shared" si="12"/>
        <v>46.21</v>
      </c>
      <c r="DK6" s="22">
        <f t="shared" si="12"/>
        <v>46.85</v>
      </c>
      <c r="DL6" s="22">
        <f t="shared" si="12"/>
        <v>47.44</v>
      </c>
      <c r="DM6" s="22">
        <f t="shared" si="12"/>
        <v>48.64</v>
      </c>
      <c r="DN6" s="22">
        <f t="shared" si="12"/>
        <v>49.23</v>
      </c>
      <c r="DO6" s="22">
        <f t="shared" si="12"/>
        <v>49.78</v>
      </c>
      <c r="DP6" s="22">
        <f t="shared" si="12"/>
        <v>50.32</v>
      </c>
      <c r="DQ6" s="22">
        <f t="shared" si="12"/>
        <v>50.93</v>
      </c>
      <c r="DR6" s="21" t="str">
        <f>IF(DR7="","",IF(DR7="-","【-】","【"&amp;SUBSTITUTE(TEXT(DR7,"#,##0.00"),"-","△")&amp;"】"))</f>
        <v>【50.88】</v>
      </c>
      <c r="DS6" s="22">
        <f>IF(DS7="",NA(),DS7)</f>
        <v>6.74</v>
      </c>
      <c r="DT6" s="22">
        <f t="shared" ref="DT6:EB6" si="13">IF(DT7="",NA(),DT7)</f>
        <v>7.03</v>
      </c>
      <c r="DU6" s="22">
        <f t="shared" si="13"/>
        <v>7.73</v>
      </c>
      <c r="DV6" s="22">
        <f t="shared" si="13"/>
        <v>8.81</v>
      </c>
      <c r="DW6" s="22">
        <f t="shared" si="13"/>
        <v>9.98</v>
      </c>
      <c r="DX6" s="22">
        <f t="shared" si="13"/>
        <v>19.95</v>
      </c>
      <c r="DY6" s="22">
        <f t="shared" si="13"/>
        <v>21.62</v>
      </c>
      <c r="DZ6" s="22">
        <f t="shared" si="13"/>
        <v>22.79</v>
      </c>
      <c r="EA6" s="22">
        <f t="shared" si="13"/>
        <v>24.26</v>
      </c>
      <c r="EB6" s="22">
        <f t="shared" si="13"/>
        <v>25.55</v>
      </c>
      <c r="EC6" s="21" t="str">
        <f>IF(EC7="","",IF(EC7="-","【-】","【"&amp;SUBSTITUTE(TEXT(EC7,"#,##0.00"),"-","△")&amp;"】"))</f>
        <v>【22.30】</v>
      </c>
      <c r="ED6" s="22">
        <f>IF(ED7="",NA(),ED7)</f>
        <v>0.93</v>
      </c>
      <c r="EE6" s="22">
        <f t="shared" ref="EE6:EM6" si="14">IF(EE7="",NA(),EE7)</f>
        <v>1.02</v>
      </c>
      <c r="EF6" s="22">
        <f t="shared" si="14"/>
        <v>1.06</v>
      </c>
      <c r="EG6" s="22">
        <f t="shared" si="14"/>
        <v>1.1299999999999999</v>
      </c>
      <c r="EH6" s="22">
        <f t="shared" si="14"/>
        <v>0.91</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2">
      <c r="A7" s="15"/>
      <c r="B7" s="24">
        <v>2021</v>
      </c>
      <c r="C7" s="24">
        <v>111007</v>
      </c>
      <c r="D7" s="24">
        <v>46</v>
      </c>
      <c r="E7" s="24">
        <v>1</v>
      </c>
      <c r="F7" s="24">
        <v>0</v>
      </c>
      <c r="G7" s="24">
        <v>1</v>
      </c>
      <c r="H7" s="24" t="s">
        <v>93</v>
      </c>
      <c r="I7" s="24" t="s">
        <v>94</v>
      </c>
      <c r="J7" s="24" t="s">
        <v>95</v>
      </c>
      <c r="K7" s="24" t="s">
        <v>96</v>
      </c>
      <c r="L7" s="24" t="s">
        <v>97</v>
      </c>
      <c r="M7" s="24" t="s">
        <v>98</v>
      </c>
      <c r="N7" s="25" t="s">
        <v>99</v>
      </c>
      <c r="O7" s="25">
        <v>77.760000000000005</v>
      </c>
      <c r="P7" s="25">
        <v>99.92</v>
      </c>
      <c r="Q7" s="25">
        <v>3289</v>
      </c>
      <c r="R7" s="25">
        <v>1332226</v>
      </c>
      <c r="S7" s="25">
        <v>217.43</v>
      </c>
      <c r="T7" s="25">
        <v>6127.15</v>
      </c>
      <c r="U7" s="25">
        <v>1333897</v>
      </c>
      <c r="V7" s="25">
        <v>217.43</v>
      </c>
      <c r="W7" s="25">
        <v>6134.83</v>
      </c>
      <c r="X7" s="25">
        <v>123.58</v>
      </c>
      <c r="Y7" s="25">
        <v>120.7</v>
      </c>
      <c r="Z7" s="25">
        <v>117.53</v>
      </c>
      <c r="AA7" s="25">
        <v>118.64</v>
      </c>
      <c r="AB7" s="25">
        <v>120.86</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187.61</v>
      </c>
      <c r="AU7" s="25">
        <v>174.07</v>
      </c>
      <c r="AV7" s="25">
        <v>163.34</v>
      </c>
      <c r="AW7" s="25">
        <v>155.59</v>
      </c>
      <c r="AX7" s="25">
        <v>179.16</v>
      </c>
      <c r="AY7" s="25">
        <v>169.68</v>
      </c>
      <c r="AZ7" s="25">
        <v>166.51</v>
      </c>
      <c r="BA7" s="25">
        <v>172.47</v>
      </c>
      <c r="BB7" s="25">
        <v>170.76</v>
      </c>
      <c r="BC7" s="25">
        <v>169.11</v>
      </c>
      <c r="BD7" s="25">
        <v>261.51</v>
      </c>
      <c r="BE7" s="25">
        <v>192.68</v>
      </c>
      <c r="BF7" s="25">
        <v>177.97</v>
      </c>
      <c r="BG7" s="25">
        <v>166.05</v>
      </c>
      <c r="BH7" s="25">
        <v>159.13999999999999</v>
      </c>
      <c r="BI7" s="25">
        <v>153.62</v>
      </c>
      <c r="BJ7" s="25">
        <v>203.63</v>
      </c>
      <c r="BK7" s="25">
        <v>198.51</v>
      </c>
      <c r="BL7" s="25">
        <v>193.57</v>
      </c>
      <c r="BM7" s="25">
        <v>200.12</v>
      </c>
      <c r="BN7" s="25">
        <v>194.42</v>
      </c>
      <c r="BO7" s="25">
        <v>265.16000000000003</v>
      </c>
      <c r="BP7" s="25">
        <v>114.31</v>
      </c>
      <c r="BQ7" s="25">
        <v>111.31</v>
      </c>
      <c r="BR7" s="25">
        <v>108.95</v>
      </c>
      <c r="BS7" s="25">
        <v>110.62</v>
      </c>
      <c r="BT7" s="25">
        <v>111.36</v>
      </c>
      <c r="BU7" s="25">
        <v>103.04</v>
      </c>
      <c r="BV7" s="25">
        <v>103.28</v>
      </c>
      <c r="BW7" s="25">
        <v>102.26</v>
      </c>
      <c r="BX7" s="25">
        <v>98.26</v>
      </c>
      <c r="BY7" s="25">
        <v>100.4</v>
      </c>
      <c r="BZ7" s="25">
        <v>102.35</v>
      </c>
      <c r="CA7" s="25">
        <v>185.89</v>
      </c>
      <c r="CB7" s="25">
        <v>191.16</v>
      </c>
      <c r="CC7" s="25">
        <v>194.74</v>
      </c>
      <c r="CD7" s="25">
        <v>188.03</v>
      </c>
      <c r="CE7" s="25">
        <v>187.4</v>
      </c>
      <c r="CF7" s="25">
        <v>173</v>
      </c>
      <c r="CG7" s="25">
        <v>173.11</v>
      </c>
      <c r="CH7" s="25">
        <v>174.34</v>
      </c>
      <c r="CI7" s="25">
        <v>172.33</v>
      </c>
      <c r="CJ7" s="25">
        <v>172.8</v>
      </c>
      <c r="CK7" s="25">
        <v>167.74</v>
      </c>
      <c r="CL7" s="25">
        <v>67.25</v>
      </c>
      <c r="CM7" s="25">
        <v>67.650000000000006</v>
      </c>
      <c r="CN7" s="25">
        <v>67.260000000000005</v>
      </c>
      <c r="CO7" s="25">
        <v>69.31</v>
      </c>
      <c r="CP7" s="25">
        <v>69.39</v>
      </c>
      <c r="CQ7" s="25">
        <v>59.36</v>
      </c>
      <c r="CR7" s="25">
        <v>59.32</v>
      </c>
      <c r="CS7" s="25">
        <v>59.12</v>
      </c>
      <c r="CT7" s="25">
        <v>59.37</v>
      </c>
      <c r="CU7" s="25">
        <v>58.84</v>
      </c>
      <c r="CV7" s="25">
        <v>60.29</v>
      </c>
      <c r="CW7" s="25">
        <v>95.14</v>
      </c>
      <c r="CX7" s="25">
        <v>95.41</v>
      </c>
      <c r="CY7" s="25">
        <v>95.38</v>
      </c>
      <c r="CZ7" s="25">
        <v>95.22</v>
      </c>
      <c r="DA7" s="25">
        <v>95.32</v>
      </c>
      <c r="DB7" s="25">
        <v>93.82</v>
      </c>
      <c r="DC7" s="25">
        <v>93.74</v>
      </c>
      <c r="DD7" s="25">
        <v>93.64</v>
      </c>
      <c r="DE7" s="25">
        <v>93.68</v>
      </c>
      <c r="DF7" s="25">
        <v>94.13</v>
      </c>
      <c r="DG7" s="25">
        <v>90.12</v>
      </c>
      <c r="DH7" s="25">
        <v>44.48</v>
      </c>
      <c r="DI7" s="25">
        <v>45.2</v>
      </c>
      <c r="DJ7" s="25">
        <v>46.21</v>
      </c>
      <c r="DK7" s="25">
        <v>46.85</v>
      </c>
      <c r="DL7" s="25">
        <v>47.44</v>
      </c>
      <c r="DM7" s="25">
        <v>48.64</v>
      </c>
      <c r="DN7" s="25">
        <v>49.23</v>
      </c>
      <c r="DO7" s="25">
        <v>49.78</v>
      </c>
      <c r="DP7" s="25">
        <v>50.32</v>
      </c>
      <c r="DQ7" s="25">
        <v>50.93</v>
      </c>
      <c r="DR7" s="25">
        <v>50.88</v>
      </c>
      <c r="DS7" s="25">
        <v>6.74</v>
      </c>
      <c r="DT7" s="25">
        <v>7.03</v>
      </c>
      <c r="DU7" s="25">
        <v>7.73</v>
      </c>
      <c r="DV7" s="25">
        <v>8.81</v>
      </c>
      <c r="DW7" s="25">
        <v>9.98</v>
      </c>
      <c r="DX7" s="25">
        <v>19.95</v>
      </c>
      <c r="DY7" s="25">
        <v>21.62</v>
      </c>
      <c r="DZ7" s="25">
        <v>22.79</v>
      </c>
      <c r="EA7" s="25">
        <v>24.26</v>
      </c>
      <c r="EB7" s="25">
        <v>25.55</v>
      </c>
      <c r="EC7" s="25">
        <v>22.3</v>
      </c>
      <c r="ED7" s="25">
        <v>0.93</v>
      </c>
      <c r="EE7" s="25">
        <v>1.02</v>
      </c>
      <c r="EF7" s="25">
        <v>1.06</v>
      </c>
      <c r="EG7" s="25">
        <v>1.1299999999999999</v>
      </c>
      <c r="EH7" s="25">
        <v>0.91</v>
      </c>
      <c r="EI7" s="25">
        <v>0.97</v>
      </c>
      <c r="EJ7" s="25">
        <v>1.03</v>
      </c>
      <c r="EK7" s="25">
        <v>0.97</v>
      </c>
      <c r="EL7" s="25">
        <v>0.99</v>
      </c>
      <c r="EM7" s="25">
        <v>0.97</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