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lEFe3ByK/67ncHikxW0ceLEIYdrukByG6OdYKzyUfsxplHSkzOLpI0ni4dz3Y/9kRLKid0zQ6fOGg76iCPmXug==" workbookSaltValue="jZNnoHu4yiOuG8EZok0c3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HJ51" i="4"/>
  <c r="IT76" i="4"/>
  <c r="CS51" i="4"/>
  <c r="HJ30" i="4"/>
  <c r="BZ76" i="4"/>
  <c r="MI76" i="4"/>
  <c r="CS30" i="4"/>
  <c r="MA30" i="4"/>
  <c r="C11" i="5"/>
  <c r="D11" i="5"/>
  <c r="E11" i="5"/>
  <c r="B11" i="5"/>
  <c r="LT76" i="4" l="1"/>
  <c r="GQ51" i="4"/>
  <c r="LH30" i="4"/>
  <c r="GQ30" i="4"/>
  <c r="BZ30" i="4"/>
  <c r="BK76" i="4"/>
  <c r="LH51" i="4"/>
  <c r="IE76" i="4"/>
  <c r="BZ51" i="4"/>
  <c r="BG30" i="4"/>
  <c r="AV76" i="4"/>
  <c r="KO51" i="4"/>
  <c r="FX51" i="4"/>
  <c r="KO30" i="4"/>
  <c r="BG51" i="4"/>
  <c r="LE76" i="4"/>
  <c r="HP76" i="4"/>
  <c r="FX30" i="4"/>
  <c r="JV30" i="4"/>
  <c r="FE30" i="4"/>
  <c r="AN30" i="4"/>
  <c r="FE51" i="4"/>
  <c r="AN51" i="4"/>
  <c r="AG76" i="4"/>
  <c r="JV51" i="4"/>
  <c r="KP76" i="4"/>
  <c r="HA76" i="4"/>
  <c r="GL76" i="4"/>
  <c r="U51" i="4"/>
  <c r="EL30" i="4"/>
  <c r="U30" i="4"/>
  <c r="JC30" i="4"/>
  <c r="R76" i="4"/>
  <c r="JC51" i="4"/>
  <c r="KA76" i="4"/>
  <c r="EL51" i="4"/>
</calcChain>
</file>

<file path=xl/sharedStrings.xml><?xml version="1.0" encoding="utf-8"?>
<sst xmlns="http://schemas.openxmlformats.org/spreadsheetml/2006/main" count="278" uniqueCount="127">
  <si>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</si>
  <si>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</si>
  <si>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</si>
  <si>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</si>
  <si>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</si>
  <si>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</si>
  <si>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</si>
  <si>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</si>
  <si>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</si>
  <si>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</si>
  <si>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</si>
  <si>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</si>
  <si>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</si>
  <si>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</si>
  <si>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</si>
  <si>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</si>
  <si>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</si>
  <si>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</si>
  <si>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</si>
  <si>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</si>
  <si>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</si>
  <si>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</si>
  <si>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</si>
  <si>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</si>
  <si>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</si>
  <si>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</si>
  <si>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</si>
  <si>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</si>
  <si>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</si>
  <si>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</si>
  <si>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</si>
  <si>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</si>
  <si>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</si>
  <si>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</si>
  <si>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</si>
  <si>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</si>
  <si>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</si>
  <si>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</si>
  <si>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</si>
  <si>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</si>
  <si>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</si>
  <si>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</si>
  <si>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</si>
  <si>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</si>
  <si>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</si>
  <si>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</si>
  <si>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</si>
  <si>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</si>
  <si>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</si>
  <si>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</si>
  <si>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</si>
  <si>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</si>
  <si>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</si>
  <si>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</si>
  <si>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</si>
  <si>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</si>
  <si>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</si>
  <si>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</si>
  <si>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</si>
  <si>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</si>
  <si>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</si>
  <si>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</si>
  <si>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</si>
  <si>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</si>
  <si>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</si>
  <si>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</si>
  <si>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</si>
  <si>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</si>
  <si>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</si>
  <si>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</si>
  <si>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</si>
  <si>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</si>
  <si>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</si>
  <si>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</si>
  <si>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</si>
  <si>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</si>
  <si>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</si>
  <si>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</si>
  <si>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</si>
  <si>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</si>
  <si>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</si>
  <si>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</si>
  <si>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</si>
  <si>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</si>
  <si>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</si>
  <si>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</si>
  <si>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</si>
  <si>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</si>
  <si>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</si>
  <si>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</si>
  <si>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</si>
  <si>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</si>
  <si>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</si>
  <si>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</si>
  <si>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</si>
  <si>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</si>
  <si>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</si>
  <si>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</si>
  <si>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</si>
  <si>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</si>
  <si>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</si>
  <si>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</si>
  <si>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</si>
  <si>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</si>
  <si>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</si>
  <si>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</si>
  <si>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西新天地駐車場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</si>
  <si>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</si>
  <si>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</si>
  <si>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</si>
  <si>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</si>
  <si>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</si>
  <si>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</si>
  <si>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</si>
  <si>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</si>
  <si>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</si>
  <si>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</si>
  <si>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</si>
  <si>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</si>
  <si>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</si>
  <si>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</si>
  <si>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</si>
  <si>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</si>
  <si>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道路附属物駐車場です。
⑧設備投資見込額
　今後、老朽化した機器の改修工事のため設備投資を行う見込みです。
⑩企業債残高対料金収入比率
　類似施設平均値を下回っています。駐車場整備時に起債した公債費の残高が年々下がるため、比率も年々低下し、令和５年度には償還が完了の予定です。</t>
    <rPh sb="1" eb="3">
      <t>シキチ</t>
    </rPh>
    <rPh sb="4" eb="6">
      <t>チカ</t>
    </rPh>
    <rPh sb="8" eb="10">
      <t>ドウロ</t>
    </rPh>
    <rPh sb="10" eb="12">
      <t>フゾク</t>
    </rPh>
    <rPh sb="12" eb="13">
      <t>ブツ</t>
    </rPh>
    <rPh sb="13" eb="15">
      <t>チュウシャ</t>
    </rPh>
    <rPh sb="15" eb="16">
      <t>ジョウ</t>
    </rPh>
    <rPh sb="85" eb="86">
      <t>シタ</t>
    </rPh>
    <rPh sb="93" eb="95">
      <t>チュウシャ</t>
    </rPh>
    <rPh sb="95" eb="96">
      <t>ジョウ</t>
    </rPh>
    <rPh sb="96" eb="98">
      <t>セイビ</t>
    </rPh>
    <rPh sb="98" eb="99">
      <t>ジ</t>
    </rPh>
    <rPh sb="100" eb="102">
      <t>キサイ</t>
    </rPh>
    <rPh sb="104" eb="106">
      <t>コウサイ</t>
    </rPh>
    <rPh sb="106" eb="107">
      <t>ヒ</t>
    </rPh>
    <rPh sb="128" eb="130">
      <t>レイワ</t>
    </rPh>
    <phoneticPr fontId="15"/>
  </si>
  <si>
    <t>⑪稼働率
　類似施設平均値を上回っています。今後も高い稼働率が見込まれます。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6">
      <t>タカ</t>
    </rPh>
    <rPh sb="27" eb="29">
      <t>カドウ</t>
    </rPh>
    <rPh sb="29" eb="30">
      <t>リツ</t>
    </rPh>
    <rPh sb="31" eb="33">
      <t>ミコ</t>
    </rPh>
    <phoneticPr fontId="15"/>
  </si>
  <si>
    <t xml:space="preserve"> 収益性、稼働率共に安定した駐車場です。引き続き、利用者の声を反映させながら運営を推進していきます。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5"/>
  </si>
  <si>
    <t>①収益的収支比率
　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オオハバ</t>
    </rPh>
    <rPh sb="131" eb="132">
      <t>タカ</t>
    </rPh>
    <rPh sb="133" eb="135">
      <t>エイギョウ</t>
    </rPh>
    <rPh sb="135" eb="138">
      <t>ソウリエキ</t>
    </rPh>
    <rPh sb="139" eb="141">
      <t>カクホ</t>
    </rPh>
    <rPh sb="157" eb="159">
      <t>ルイジ</t>
    </rPh>
    <rPh sb="159" eb="161">
      <t>シセツ</t>
    </rPh>
    <rPh sb="161" eb="164">
      <t>ヘイキンチ</t>
    </rPh>
    <rPh sb="165" eb="167">
      <t>ウワマワ</t>
    </rPh>
    <rPh sb="172" eb="175">
      <t>シュウエキセイ</t>
    </rPh>
    <rPh sb="176" eb="178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</si>
</sst>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285</c:v>
                </c:pt>
                <c:pt idx="1">
                  <c:v>258.5</c:v>
                </c:pt>
                <c:pt idx="2">
                  <c:v>266.3</c:v>
                </c:pt>
                <c:pt idx="3">
                  <c:v>214.7</c:v>
                </c:pt>
                <c:pt idx="4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D-4071-8A81-C5E130E6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D-4071-8A81-C5E130E6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10.1</c:v>
                </c:pt>
                <c:pt idx="1">
                  <c:v>8.5</c:v>
                </c:pt>
                <c:pt idx="2">
                  <c:v>8.8000000000000007</c:v>
                </c:pt>
                <c:pt idx="3">
                  <c:v>5.6</c:v>
                </c:pt>
                <c:pt idx="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1-4419-9778-25D798F2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1-4419-9778-25D798F2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C3E-4534-9C74-F18DA0089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E-4534-9C74-F18DA0089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D75-4420-9A44-C388FF64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5-4420-9A44-C388FF64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D-49B5-8333-ABE9FD7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D-49B5-8333-ABE9FD7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1-4C6C-955C-DF0A0898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C1-4C6C-955C-DF0A0898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351.6</c:v>
                </c:pt>
                <c:pt idx="1">
                  <c:v>350.5</c:v>
                </c:pt>
                <c:pt idx="2">
                  <c:v>258.89999999999998</c:v>
                </c:pt>
                <c:pt idx="3">
                  <c:v>258.89999999999998</c:v>
                </c:pt>
                <c:pt idx="4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2-4D3E-921C-1EC85694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2-4D3E-921C-1EC85694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63.3</c:v>
                </c:pt>
                <c:pt idx="2">
                  <c:v>64.8</c:v>
                </c:pt>
                <c:pt idx="3">
                  <c:v>54.7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3AB-9BAA-12FE3B019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6-43AB-9BAA-12FE3B019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62018</c:v>
                </c:pt>
                <c:pt idx="1">
                  <c:v>56775</c:v>
                </c:pt>
                <c:pt idx="2">
                  <c:v>44100</c:v>
                </c:pt>
                <c:pt idx="3">
                  <c:v>43366</c:v>
                </c:pt>
                <c:pt idx="4">
                  <c:v>54045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2-4E5A-BEAA-5211539BE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2-4E5A-BEAA-5211539BE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JU14" zoomScaleNormal="100" zoomScaleSheetLayoutView="70" workbookViewId="0">
      <selection activeCell="NX25" sqref="NX2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広島県広島市　西新天地駐車場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商業施設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4477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28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95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400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285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258.5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266.3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214.7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242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351.6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350.5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258.89999999999998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258.89999999999998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320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121.3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123.6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121.8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111.3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158.80000000000001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15.8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11.2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6.5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10.1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8.6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186.8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184.2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184.2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153.80000000000001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163.5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66.8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63.3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64.8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54.7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60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62018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56775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44100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43366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54045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123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103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54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654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2466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12.6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2.2000000000000002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-81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-25.1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33330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18961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16100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4836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37213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22" t="s">
        <v>125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7" t="str">
        <f>データ!$B$11</f>
        <v>H29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 t="str">
        <f>データ!$C$11</f>
        <v>H30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 t="str">
        <f>データ!$D$11</f>
        <v>R01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 t="str">
        <f>データ!$E$11</f>
        <v>R02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 t="str">
        <f>データ!$F$11</f>
        <v>R03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2"/>
      <c r="CP76" s="2"/>
      <c r="CQ76" s="2"/>
      <c r="CR76" s="2"/>
      <c r="CS76" s="2"/>
      <c r="CT76" s="2"/>
      <c r="CU76" s="2"/>
      <c r="CV76" s="128">
        <f>データ!CN7</f>
        <v>61060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7" t="str">
        <f>データ!$B$11</f>
        <v>H29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 t="str">
        <f>データ!$C$11</f>
        <v>H30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 t="str">
        <f>データ!$D$11</f>
        <v>R01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 t="str">
        <f>データ!$E$11</f>
        <v>R02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 t="str">
        <f>データ!$F$11</f>
        <v>R03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7" t="str">
        <f>データ!$B$11</f>
        <v>H29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 t="str">
        <f>データ!$C$11</f>
        <v>H30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 t="str">
        <f>データ!$D$11</f>
        <v>R01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 t="str">
        <f>データ!$E$11</f>
        <v>R02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 t="str">
        <f>データ!$F$11</f>
        <v>R03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2"/>
      <c r="MY76" s="2"/>
      <c r="MZ76" s="2"/>
      <c r="NA76" s="2"/>
      <c r="NB76" s="2"/>
      <c r="NC76" s="32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 x14ac:dyDescent="0.15">
      <c r="A77" s="2"/>
      <c r="B77" s="11"/>
      <c r="C77" s="2"/>
      <c r="D77" s="2"/>
      <c r="E77" s="2"/>
      <c r="F77" s="2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2"/>
      <c r="FZ77" s="2"/>
      <c r="GA77" s="2"/>
      <c r="GB77" s="2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0">
        <f>データ!CZ7</f>
        <v>10.1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8.5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8.8000000000000007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5.6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2.9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 x14ac:dyDescent="0.15">
      <c r="A78" s="2"/>
      <c r="B78" s="11"/>
      <c r="C78" s="2"/>
      <c r="D78" s="2"/>
      <c r="E78" s="2"/>
      <c r="F78" s="2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2"/>
      <c r="FZ78" s="2"/>
      <c r="GA78" s="2"/>
      <c r="GB78" s="2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0">
        <f>データ!DE7</f>
        <v>224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178.3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163.69999999999999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88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77.3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vXuJlNrTAaoy4+1tfl0EfZSVvSYLh4xIaCdQkMwUK1Ue0EPQaBSU9WnexG7cy3ktB09jeD0FX7QUNJRFOnr/A==" saltValue="R3wVjIAPcuwro8ewZCCH2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101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21</v>
      </c>
      <c r="H6" s="48" t="str">
        <f>SUBSTITUTE(H8,"　","")</f>
        <v>広島県広島市</v>
      </c>
      <c r="I6" s="48" t="str">
        <f t="shared" si="1"/>
        <v>西新天地駐車場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地下式</v>
      </c>
      <c r="R6" s="51">
        <f t="shared" si="1"/>
        <v>28</v>
      </c>
      <c r="S6" s="50" t="str">
        <f t="shared" si="1"/>
        <v>商業施設</v>
      </c>
      <c r="T6" s="50" t="str">
        <f t="shared" si="1"/>
        <v>無</v>
      </c>
      <c r="U6" s="51">
        <f t="shared" si="1"/>
        <v>4477</v>
      </c>
      <c r="V6" s="51">
        <f t="shared" si="1"/>
        <v>95</v>
      </c>
      <c r="W6" s="51">
        <f t="shared" si="1"/>
        <v>400</v>
      </c>
      <c r="X6" s="50" t="str">
        <f t="shared" si="1"/>
        <v>利用料金制</v>
      </c>
      <c r="Y6" s="52">
        <f>IF(Y8="-",NA(),Y8)</f>
        <v>285</v>
      </c>
      <c r="Z6" s="52">
        <f t="shared" ref="Z6:AH6" si="2">IF(Z8="-",NA(),Z8)</f>
        <v>258.5</v>
      </c>
      <c r="AA6" s="52">
        <f t="shared" si="2"/>
        <v>266.3</v>
      </c>
      <c r="AB6" s="52">
        <f t="shared" si="2"/>
        <v>214.7</v>
      </c>
      <c r="AC6" s="52">
        <f t="shared" si="2"/>
        <v>242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66.8</v>
      </c>
      <c r="BG6" s="52">
        <f t="shared" ref="BG6:BO6" si="5">IF(BG8="-",NA(),BG8)</f>
        <v>63.3</v>
      </c>
      <c r="BH6" s="52">
        <f t="shared" si="5"/>
        <v>64.8</v>
      </c>
      <c r="BI6" s="52">
        <f t="shared" si="5"/>
        <v>54.7</v>
      </c>
      <c r="BJ6" s="52">
        <f t="shared" si="5"/>
        <v>60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62018</v>
      </c>
      <c r="BR6" s="53">
        <f t="shared" ref="BR6:BZ6" si="6">IF(BR8="-",NA(),BR8)</f>
        <v>56775</v>
      </c>
      <c r="BS6" s="53">
        <f t="shared" si="6"/>
        <v>44100</v>
      </c>
      <c r="BT6" s="53">
        <f t="shared" si="6"/>
        <v>43366</v>
      </c>
      <c r="BU6" s="53">
        <f t="shared" si="6"/>
        <v>54045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61060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10.1</v>
      </c>
      <c r="DA6" s="52">
        <f t="shared" ref="DA6:DI6" si="8">IF(DA8="-",NA(),DA8)</f>
        <v>8.5</v>
      </c>
      <c r="DB6" s="52">
        <f t="shared" si="8"/>
        <v>8.8000000000000007</v>
      </c>
      <c r="DC6" s="52">
        <f t="shared" si="8"/>
        <v>5.6</v>
      </c>
      <c r="DD6" s="52">
        <f t="shared" si="8"/>
        <v>2.9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351.6</v>
      </c>
      <c r="DL6" s="52">
        <f t="shared" ref="DL6:DT6" si="9">IF(DL8="-",NA(),DL8)</f>
        <v>350.5</v>
      </c>
      <c r="DM6" s="52">
        <f t="shared" si="9"/>
        <v>258.89999999999998</v>
      </c>
      <c r="DN6" s="52">
        <f t="shared" si="9"/>
        <v>258.89999999999998</v>
      </c>
      <c r="DO6" s="52">
        <f t="shared" si="9"/>
        <v>320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103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21</v>
      </c>
      <c r="H7" s="48" t="str">
        <f t="shared" si="10"/>
        <v>広島県　広島市</v>
      </c>
      <c r="I7" s="48" t="str">
        <f t="shared" si="10"/>
        <v>西新天地駐車場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地下式</v>
      </c>
      <c r="R7" s="51">
        <f t="shared" si="10"/>
        <v>28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4477</v>
      </c>
      <c r="V7" s="51">
        <f t="shared" si="10"/>
        <v>95</v>
      </c>
      <c r="W7" s="51">
        <f t="shared" si="10"/>
        <v>400</v>
      </c>
      <c r="X7" s="50" t="str">
        <f t="shared" si="10"/>
        <v>利用料金制</v>
      </c>
      <c r="Y7" s="52">
        <f>Y8</f>
        <v>285</v>
      </c>
      <c r="Z7" s="52">
        <f t="shared" ref="Z7:AH7" si="11">Z8</f>
        <v>258.5</v>
      </c>
      <c r="AA7" s="52">
        <f t="shared" si="11"/>
        <v>266.3</v>
      </c>
      <c r="AB7" s="52">
        <f t="shared" si="11"/>
        <v>214.7</v>
      </c>
      <c r="AC7" s="52">
        <f t="shared" si="11"/>
        <v>242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66.8</v>
      </c>
      <c r="BG7" s="52">
        <f t="shared" ref="BG7:BO7" si="14">BG8</f>
        <v>63.3</v>
      </c>
      <c r="BH7" s="52">
        <f t="shared" si="14"/>
        <v>64.8</v>
      </c>
      <c r="BI7" s="52">
        <f t="shared" si="14"/>
        <v>54.7</v>
      </c>
      <c r="BJ7" s="52">
        <f t="shared" si="14"/>
        <v>60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62018</v>
      </c>
      <c r="BR7" s="53">
        <f t="shared" ref="BR7:BZ7" si="15">BR8</f>
        <v>56775</v>
      </c>
      <c r="BS7" s="53">
        <f t="shared" si="15"/>
        <v>44100</v>
      </c>
      <c r="BT7" s="53">
        <f t="shared" si="15"/>
        <v>43366</v>
      </c>
      <c r="BU7" s="53">
        <f t="shared" si="15"/>
        <v>54045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102</v>
      </c>
      <c r="CL7" s="49"/>
      <c r="CM7" s="51">
        <f>CM8</f>
        <v>0</v>
      </c>
      <c r="CN7" s="51">
        <f>CN8</f>
        <v>61060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102</v>
      </c>
      <c r="CY7" s="49"/>
      <c r="CZ7" s="52">
        <f>CZ8</f>
        <v>10.1</v>
      </c>
      <c r="DA7" s="52">
        <f t="shared" ref="DA7:DI7" si="16">DA8</f>
        <v>8.5</v>
      </c>
      <c r="DB7" s="52">
        <f t="shared" si="16"/>
        <v>8.8000000000000007</v>
      </c>
      <c r="DC7" s="52">
        <f t="shared" si="16"/>
        <v>5.6</v>
      </c>
      <c r="DD7" s="52">
        <f t="shared" si="16"/>
        <v>2.9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351.6</v>
      </c>
      <c r="DL7" s="52">
        <f t="shared" ref="DL7:DT7" si="17">DL8</f>
        <v>350.5</v>
      </c>
      <c r="DM7" s="52">
        <f t="shared" si="17"/>
        <v>258.89999999999998</v>
      </c>
      <c r="DN7" s="52">
        <f t="shared" si="17"/>
        <v>258.89999999999998</v>
      </c>
      <c r="DO7" s="52">
        <f t="shared" si="17"/>
        <v>320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21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28</v>
      </c>
      <c r="S8" s="57" t="s">
        <v>115</v>
      </c>
      <c r="T8" s="57" t="s">
        <v>116</v>
      </c>
      <c r="U8" s="58">
        <v>4477</v>
      </c>
      <c r="V8" s="58">
        <v>95</v>
      </c>
      <c r="W8" s="58">
        <v>400</v>
      </c>
      <c r="X8" s="57" t="s">
        <v>117</v>
      </c>
      <c r="Y8" s="59">
        <v>285</v>
      </c>
      <c r="Z8" s="59">
        <v>258.5</v>
      </c>
      <c r="AA8" s="59">
        <v>266.3</v>
      </c>
      <c r="AB8" s="59">
        <v>214.7</v>
      </c>
      <c r="AC8" s="59">
        <v>242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66.8</v>
      </c>
      <c r="BG8" s="59">
        <v>63.3</v>
      </c>
      <c r="BH8" s="59">
        <v>64.8</v>
      </c>
      <c r="BI8" s="59">
        <v>54.7</v>
      </c>
      <c r="BJ8" s="59">
        <v>60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62018</v>
      </c>
      <c r="BR8" s="60">
        <v>56775</v>
      </c>
      <c r="BS8" s="60">
        <v>44100</v>
      </c>
      <c r="BT8" s="61">
        <v>43366</v>
      </c>
      <c r="BU8" s="61">
        <v>54045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0</v>
      </c>
      <c r="CN8" s="58">
        <v>61060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10.1</v>
      </c>
      <c r="DA8" s="59">
        <v>8.5</v>
      </c>
      <c r="DB8" s="59">
        <v>8.8000000000000007</v>
      </c>
      <c r="DC8" s="59">
        <v>5.6</v>
      </c>
      <c r="DD8" s="59">
        <v>2.9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351.6</v>
      </c>
      <c r="DL8" s="59">
        <v>350.5</v>
      </c>
      <c r="DM8" s="59">
        <v>258.89999999999998</v>
      </c>
      <c r="DN8" s="59">
        <v>258.89999999999998</v>
      </c>
      <c r="DO8" s="59">
        <v>320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118</v>
      </c>
      <c r="C10" s="64" t="s">
        <v>119</v>
      </c>
      <c r="D10" s="64" t="s">
        <v>120</v>
      </c>
      <c r="E10" s="64" t="s">
        <v>121</v>
      </c>
      <c r="F10" s="64" t="s">
        <v>122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2023-01-25T02:41:05Z</cp:lastPrinted>
  <dcterms:created xsi:type="dcterms:W3CDTF">2022-12-09T03:30:16Z</dcterms:created>
  <dcterms:modified xsi:type="dcterms:W3CDTF">2023-01-25T02:41:10Z</dcterms:modified>
  <cp:category/>
</cp:coreProperties>
</file>