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filterPrivacy="1" defaultThemeVersion="166925"/>
  <xr:revisionPtr revIDLastSave="0" documentId="13_ncr:1_{73D0E178-C6FD-4A92-B6B6-77B42B21A466}" xr6:coauthVersionLast="36" xr6:coauthVersionMax="36" xr10:uidLastSave="{00000000-0000-0000-0000-000000000000}"/>
  <bookViews>
    <workbookView xWindow="0" yWindow="0" windowWidth="23040" windowHeight="9708" xr2:uid="{AF6582B6-4AF0-493C-BBE9-8772D3E8712C}"/>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8" i="1" l="1"/>
  <c r="N18" i="1"/>
  <c r="N15" i="1" s="1"/>
  <c r="K18" i="1"/>
  <c r="J18" i="1"/>
  <c r="I18" i="1"/>
  <c r="H18" i="1"/>
  <c r="G18" i="1"/>
  <c r="F18" i="1"/>
  <c r="F15" i="1" s="1"/>
  <c r="E18" i="1"/>
  <c r="E15" i="1" s="1"/>
  <c r="D18" i="1"/>
  <c r="D15" i="1" s="1"/>
  <c r="C18" i="1"/>
  <c r="O15" i="1"/>
  <c r="M15" i="1"/>
  <c r="L15" i="1"/>
  <c r="K15" i="1"/>
  <c r="J15" i="1"/>
  <c r="I15" i="1"/>
  <c r="H15" i="1"/>
  <c r="G15" i="1"/>
  <c r="C15" i="1"/>
  <c r="B15" i="1"/>
  <c r="O14" i="1"/>
  <c r="N14" i="1"/>
  <c r="M14" i="1"/>
  <c r="L14" i="1"/>
  <c r="K14" i="1"/>
  <c r="J14" i="1"/>
  <c r="I14" i="1"/>
  <c r="H14" i="1"/>
  <c r="G14" i="1"/>
  <c r="F14" i="1"/>
  <c r="E14" i="1"/>
  <c r="D14" i="1"/>
  <c r="C14" i="1"/>
  <c r="B14" i="1"/>
  <c r="O12" i="1"/>
  <c r="O17" i="1" s="1"/>
  <c r="O19" i="1" s="1"/>
  <c r="N12" i="1"/>
  <c r="N17" i="1" s="1"/>
  <c r="N19" i="1" s="1"/>
  <c r="M12" i="1"/>
  <c r="M17" i="1" s="1"/>
  <c r="M19" i="1" s="1"/>
  <c r="L12" i="1"/>
  <c r="L17" i="1" s="1"/>
  <c r="L19" i="1" s="1"/>
  <c r="K12" i="1"/>
  <c r="K17" i="1" s="1"/>
  <c r="K19" i="1" s="1"/>
  <c r="J12" i="1"/>
  <c r="J17" i="1" s="1"/>
  <c r="J19" i="1" s="1"/>
  <c r="I12" i="1"/>
  <c r="I17" i="1" s="1"/>
  <c r="I19" i="1" s="1"/>
  <c r="H12" i="1"/>
  <c r="H17" i="1" s="1"/>
  <c r="H19" i="1" s="1"/>
  <c r="G12" i="1"/>
  <c r="G17" i="1" s="1"/>
  <c r="G19" i="1" s="1"/>
  <c r="F12" i="1"/>
  <c r="F17" i="1" s="1"/>
  <c r="F19" i="1" s="1"/>
  <c r="E12" i="1"/>
  <c r="E17" i="1" s="1"/>
  <c r="E19" i="1" s="1"/>
  <c r="D12" i="1"/>
  <c r="D17" i="1" s="1"/>
  <c r="D19" i="1" s="1"/>
  <c r="C12" i="1"/>
  <c r="C17" i="1" s="1"/>
  <c r="C19" i="1" s="1"/>
  <c r="B12" i="1"/>
  <c r="B17" i="1" s="1"/>
  <c r="B19" i="1" s="1"/>
</calcChain>
</file>

<file path=xl/sharedStrings.xml><?xml version="1.0" encoding="utf-8"?>
<sst xmlns="http://schemas.openxmlformats.org/spreadsheetml/2006/main" count="30" uniqueCount="30">
  <si>
    <t>電 波 防 護 指 針 に 基 づ く 電 界 強 度 確 認 表　（アマチュア用）</t>
    <rPh sb="0" eb="1">
      <t>デン</t>
    </rPh>
    <rPh sb="2" eb="3">
      <t>ナミ</t>
    </rPh>
    <rPh sb="4" eb="5">
      <t>ボウ</t>
    </rPh>
    <rPh sb="6" eb="7">
      <t>ユズル</t>
    </rPh>
    <rPh sb="8" eb="9">
      <t>ユビ</t>
    </rPh>
    <rPh sb="10" eb="11">
      <t>ハリ</t>
    </rPh>
    <rPh sb="14" eb="15">
      <t>モト</t>
    </rPh>
    <rPh sb="20" eb="21">
      <t>デン</t>
    </rPh>
    <rPh sb="22" eb="23">
      <t>カイ</t>
    </rPh>
    <rPh sb="24" eb="25">
      <t>ツヨシ</t>
    </rPh>
    <rPh sb="26" eb="27">
      <t>ド</t>
    </rPh>
    <rPh sb="28" eb="29">
      <t>アキラ</t>
    </rPh>
    <rPh sb="30" eb="31">
      <t>シノブ</t>
    </rPh>
    <rPh sb="32" eb="33">
      <t>ヒョウ</t>
    </rPh>
    <rPh sb="40" eb="41">
      <t>ヨウ</t>
    </rPh>
    <phoneticPr fontId="3"/>
  </si>
  <si>
    <t>周波数帯</t>
    <rPh sb="0" eb="3">
      <t>シュウハスウ</t>
    </rPh>
    <rPh sb="3" eb="4">
      <t>タイ</t>
    </rPh>
    <phoneticPr fontId="3"/>
  </si>
  <si>
    <t>1.9MHz帯</t>
    <rPh sb="6" eb="7">
      <t>タイ</t>
    </rPh>
    <phoneticPr fontId="3"/>
  </si>
  <si>
    <t>3.5MHz帯</t>
    <rPh sb="6" eb="7">
      <t>タイ</t>
    </rPh>
    <phoneticPr fontId="3"/>
  </si>
  <si>
    <t>3.8MHz帯</t>
    <rPh sb="6" eb="7">
      <t>タイ</t>
    </rPh>
    <phoneticPr fontId="3"/>
  </si>
  <si>
    <t>定格電力Ｐ［W］</t>
    <rPh sb="0" eb="2">
      <t>テイカク</t>
    </rPh>
    <rPh sb="2" eb="4">
      <t>デンリョク</t>
    </rPh>
    <phoneticPr fontId="3"/>
  </si>
  <si>
    <r>
      <t>給電線損［d</t>
    </r>
    <r>
      <rPr>
        <sz val="11"/>
        <color theme="1"/>
        <rFont val="游ゴシック"/>
        <family val="2"/>
        <charset val="128"/>
        <scheme val="minor"/>
      </rPr>
      <t>B</t>
    </r>
    <r>
      <rPr>
        <sz val="11"/>
        <rFont val="ＭＳ Ｐゴシック"/>
        <family val="3"/>
        <charset val="128"/>
      </rPr>
      <t>］</t>
    </r>
    <rPh sb="0" eb="2">
      <t>キュウデン</t>
    </rPh>
    <rPh sb="2" eb="3">
      <t>セン</t>
    </rPh>
    <rPh sb="3" eb="4">
      <t>ゾン</t>
    </rPh>
    <phoneticPr fontId="3"/>
  </si>
  <si>
    <r>
      <t>空中線利得Ｇ［d</t>
    </r>
    <r>
      <rPr>
        <sz val="11"/>
        <color theme="1"/>
        <rFont val="游ゴシック"/>
        <family val="2"/>
        <charset val="128"/>
        <scheme val="minor"/>
      </rPr>
      <t>B</t>
    </r>
    <r>
      <rPr>
        <sz val="11"/>
        <rFont val="ＭＳ Ｐゴシック"/>
        <family val="3"/>
        <charset val="128"/>
      </rPr>
      <t>i］</t>
    </r>
    <rPh sb="0" eb="3">
      <t>クウチュウセン</t>
    </rPh>
    <rPh sb="3" eb="5">
      <t>リトク</t>
    </rPh>
    <phoneticPr fontId="3"/>
  </si>
  <si>
    <t>平均電力率</t>
    <rPh sb="0" eb="2">
      <t>ヘイキン</t>
    </rPh>
    <rPh sb="2" eb="4">
      <t>デンリョク</t>
    </rPh>
    <rPh sb="4" eb="5">
      <t>リツ</t>
    </rPh>
    <phoneticPr fontId="3"/>
  </si>
  <si>
    <r>
      <t>俯角減衰量［d</t>
    </r>
    <r>
      <rPr>
        <sz val="11"/>
        <color theme="1"/>
        <rFont val="游ゴシック"/>
        <family val="2"/>
        <charset val="128"/>
        <scheme val="minor"/>
      </rPr>
      <t>B</t>
    </r>
    <r>
      <rPr>
        <sz val="11"/>
        <rFont val="ＭＳ Ｐゴシック"/>
        <family val="3"/>
        <charset val="128"/>
      </rPr>
      <t>］</t>
    </r>
    <rPh sb="0" eb="2">
      <t>フカク</t>
    </rPh>
    <rPh sb="2" eb="4">
      <t>ゲンスイ</t>
    </rPh>
    <rPh sb="4" eb="5">
      <t>リョウ</t>
    </rPh>
    <phoneticPr fontId="3"/>
  </si>
  <si>
    <t>空中線高［m］</t>
    <rPh sb="0" eb="3">
      <t>クウチュウセン</t>
    </rPh>
    <rPh sb="3" eb="4">
      <t>タカ</t>
    </rPh>
    <phoneticPr fontId="3"/>
  </si>
  <si>
    <t>空中線地上距離［m］</t>
    <rPh sb="0" eb="3">
      <t>クウチュウセン</t>
    </rPh>
    <rPh sb="3" eb="5">
      <t>チジョウ</t>
    </rPh>
    <rPh sb="5" eb="7">
      <t>キョリ</t>
    </rPh>
    <phoneticPr fontId="3"/>
  </si>
  <si>
    <t>空中線直線距離Ｒ［m］</t>
    <rPh sb="0" eb="3">
      <t>クウチュウセン</t>
    </rPh>
    <rPh sb="3" eb="5">
      <t>チョクセン</t>
    </rPh>
    <rPh sb="5" eb="7">
      <t>キョリ</t>
    </rPh>
    <phoneticPr fontId="3"/>
  </si>
  <si>
    <t>空中線の形式</t>
    <rPh sb="0" eb="2">
      <t>クウチュウ</t>
    </rPh>
    <rPh sb="2" eb="3">
      <t>セン</t>
    </rPh>
    <rPh sb="4" eb="6">
      <t>ケイシキ</t>
    </rPh>
    <phoneticPr fontId="3"/>
  </si>
  <si>
    <t>俯角［°］</t>
    <rPh sb="0" eb="2">
      <t>フカク</t>
    </rPh>
    <phoneticPr fontId="3"/>
  </si>
  <si>
    <t>最小安全距離［m］</t>
    <rPh sb="0" eb="2">
      <t>サイショウ</t>
    </rPh>
    <rPh sb="2" eb="4">
      <t>アンゼン</t>
    </rPh>
    <rPh sb="4" eb="6">
      <t>キョリ</t>
    </rPh>
    <phoneticPr fontId="3"/>
  </si>
  <si>
    <t>強い反射物の有無</t>
    <rPh sb="0" eb="1">
      <t>ツヨ</t>
    </rPh>
    <rPh sb="2" eb="4">
      <t>ハンシャ</t>
    </rPh>
    <rPh sb="4" eb="5">
      <t>ブツ</t>
    </rPh>
    <rPh sb="6" eb="8">
      <t>ウム</t>
    </rPh>
    <phoneticPr fontId="3"/>
  </si>
  <si>
    <t>算出電界強度 Ｅ［V/m］</t>
    <rPh sb="0" eb="1">
      <t>ザン</t>
    </rPh>
    <rPh sb="1" eb="2">
      <t>デ</t>
    </rPh>
    <rPh sb="2" eb="3">
      <t>デン</t>
    </rPh>
    <rPh sb="3" eb="4">
      <t>カイ</t>
    </rPh>
    <rPh sb="4" eb="5">
      <t>ツヨシ</t>
    </rPh>
    <rPh sb="5" eb="6">
      <t>ド</t>
    </rPh>
    <phoneticPr fontId="3"/>
  </si>
  <si>
    <r>
      <t>基準値</t>
    </r>
    <r>
      <rPr>
        <sz val="11"/>
        <color theme="1"/>
        <rFont val="游ゴシック"/>
        <family val="2"/>
        <charset val="128"/>
        <scheme val="minor"/>
      </rPr>
      <t xml:space="preserve"> </t>
    </r>
    <r>
      <rPr>
        <sz val="11"/>
        <rFont val="ＭＳ Ｐゴシック"/>
        <family val="3"/>
        <charset val="128"/>
      </rPr>
      <t>[</t>
    </r>
    <r>
      <rPr>
        <sz val="11"/>
        <color theme="1"/>
        <rFont val="游ゴシック"/>
        <family val="2"/>
        <charset val="128"/>
        <scheme val="minor"/>
      </rPr>
      <t>V/m</t>
    </r>
    <r>
      <rPr>
        <sz val="11"/>
        <rFont val="ＭＳ Ｐゴシック"/>
        <family val="3"/>
        <charset val="128"/>
      </rPr>
      <t>]</t>
    </r>
    <rPh sb="0" eb="3">
      <t>キジュンチ</t>
    </rPh>
    <phoneticPr fontId="3"/>
  </si>
  <si>
    <t>判　定</t>
    <rPh sb="0" eb="1">
      <t>ハン</t>
    </rPh>
    <rPh sb="2" eb="3">
      <t>サダム</t>
    </rPh>
    <phoneticPr fontId="3"/>
  </si>
  <si>
    <t>氏名：</t>
    <rPh sb="0" eb="2">
      <t>シメイ</t>
    </rPh>
    <phoneticPr fontId="3"/>
  </si>
  <si>
    <r>
      <t>作成年月日：　　　　</t>
    </r>
    <r>
      <rPr>
        <sz val="11"/>
        <color theme="1"/>
        <rFont val="ＭＳ Ｐゴシック"/>
        <family val="3"/>
        <charset val="128"/>
      </rPr>
      <t>　年　　　月　　　日</t>
    </r>
    <rPh sb="0" eb="2">
      <t>サクセイ</t>
    </rPh>
    <rPh sb="2" eb="4">
      <t>ネンゲツ</t>
    </rPh>
    <rPh sb="4" eb="5">
      <t>ビ</t>
    </rPh>
    <rPh sb="11" eb="12">
      <t>ネン</t>
    </rPh>
    <rPh sb="15" eb="16">
      <t>ガツ</t>
    </rPh>
    <rPh sb="19" eb="20">
      <t>ニチ</t>
    </rPh>
    <phoneticPr fontId="3"/>
  </si>
  <si>
    <t>コールサイン：</t>
    <phoneticPr fontId="3"/>
  </si>
  <si>
    <r>
      <t>注２　Ｅ［V/m］</t>
    </r>
    <r>
      <rPr>
        <sz val="10"/>
        <rFont val="游ゴシック"/>
        <family val="3"/>
        <charset val="128"/>
        <scheme val="minor"/>
      </rPr>
      <t>は、大地反射係数（７６ＭＨｚ未満は「４」、７６ＭＨｚ以上は「２．５６」）を考慮します。また、電波発射源近辺にビル等、強い反射を生じさせる
　　　建造物がある場合は、強い反射物の有無欄に「１」を、ない場合は「０」を入力してください。</t>
    </r>
    <rPh sb="0" eb="1">
      <t>チュウ</t>
    </rPh>
    <rPh sb="11" eb="13">
      <t>ダイチ</t>
    </rPh>
    <rPh sb="13" eb="15">
      <t>ハンシャ</t>
    </rPh>
    <rPh sb="15" eb="17">
      <t>ケイスウ</t>
    </rPh>
    <rPh sb="35" eb="37">
      <t>イジョウ</t>
    </rPh>
    <rPh sb="46" eb="48">
      <t>コウリョ</t>
    </rPh>
    <rPh sb="55" eb="57">
      <t>デンパ</t>
    </rPh>
    <rPh sb="57" eb="59">
      <t>ハッシャ</t>
    </rPh>
    <rPh sb="59" eb="60">
      <t>ミナモト</t>
    </rPh>
    <rPh sb="60" eb="62">
      <t>キンペン</t>
    </rPh>
    <rPh sb="65" eb="66">
      <t>トウ</t>
    </rPh>
    <rPh sb="91" eb="92">
      <t>ツヨ</t>
    </rPh>
    <rPh sb="93" eb="95">
      <t>ハンシャ</t>
    </rPh>
    <rPh sb="95" eb="96">
      <t>モノ</t>
    </rPh>
    <rPh sb="97" eb="99">
      <t>ウム</t>
    </rPh>
    <phoneticPr fontId="3"/>
  </si>
  <si>
    <r>
      <t>注４　平均電力率は、電波の型式がＡ１Ａの場合は「０．５」、Ｊ３Ｅの場合は「０．１６」</t>
    </r>
    <r>
      <rPr>
        <sz val="10"/>
        <color theme="1"/>
        <rFont val="游ゴシック"/>
        <family val="3"/>
        <charset val="128"/>
      </rPr>
      <t>、その他の場合は「１」（組み合わせる場合は大きい数値）としてください。</t>
    </r>
    <rPh sb="0" eb="1">
      <t>チュウ</t>
    </rPh>
    <rPh sb="3" eb="5">
      <t>ヘイキン</t>
    </rPh>
    <rPh sb="5" eb="7">
      <t>デンリョク</t>
    </rPh>
    <rPh sb="7" eb="8">
      <t>リツ</t>
    </rPh>
    <rPh sb="10" eb="12">
      <t>デンパ</t>
    </rPh>
    <rPh sb="13" eb="15">
      <t>カタシキ</t>
    </rPh>
    <rPh sb="20" eb="22">
      <t>バアイ</t>
    </rPh>
    <rPh sb="33" eb="35">
      <t>バアイ</t>
    </rPh>
    <rPh sb="45" eb="46">
      <t>タ</t>
    </rPh>
    <rPh sb="47" eb="49">
      <t>バアイ</t>
    </rPh>
    <phoneticPr fontId="3"/>
  </si>
  <si>
    <t>注１　表中の数値は、ダミー値です。緑色のセルにそれぞれ実測値等を入力してください。（その他のセルの数式は変更しないでください。）
　　　また、周波数帯は、適宜追加、削除してください。</t>
    <rPh sb="0" eb="1">
      <t>チュウ</t>
    </rPh>
    <rPh sb="3" eb="4">
      <t>ヒョウ</t>
    </rPh>
    <rPh sb="4" eb="5">
      <t>チュウ</t>
    </rPh>
    <rPh sb="6" eb="8">
      <t>スウチ</t>
    </rPh>
    <rPh sb="13" eb="14">
      <t>チ</t>
    </rPh>
    <rPh sb="17" eb="19">
      <t>ミドリイロ</t>
    </rPh>
    <rPh sb="27" eb="29">
      <t>ジッソク</t>
    </rPh>
    <rPh sb="29" eb="30">
      <t>チ</t>
    </rPh>
    <rPh sb="30" eb="31">
      <t>トウ</t>
    </rPh>
    <rPh sb="32" eb="34">
      <t>ニュウリョク</t>
    </rPh>
    <rPh sb="44" eb="45">
      <t>タ</t>
    </rPh>
    <rPh sb="49" eb="51">
      <t>スウシキ</t>
    </rPh>
    <rPh sb="52" eb="54">
      <t>ヘンコウ</t>
    </rPh>
    <phoneticPr fontId="3"/>
  </si>
  <si>
    <t>注３　空中線地上距離［m］は、空中線を地上に投影した地点から道路、隣家との境界線等までの距離としてください。
　　　空中線が回転する場合は回転を考慮し一番近い距離としてください。また、空中線の高さは実際の空中線高から２ｍを引いた値としてください。</t>
    <rPh sb="0" eb="1">
      <t>チュウ</t>
    </rPh>
    <rPh sb="3" eb="6">
      <t>クウチュウセン</t>
    </rPh>
    <rPh sb="6" eb="8">
      <t>チジョウ</t>
    </rPh>
    <rPh sb="26" eb="28">
      <t>チテン</t>
    </rPh>
    <rPh sb="58" eb="61">
      <t>クウチュウセン</t>
    </rPh>
    <rPh sb="62" eb="64">
      <t>カイテン</t>
    </rPh>
    <rPh sb="66" eb="68">
      <t>バアイ</t>
    </rPh>
    <rPh sb="69" eb="71">
      <t>カイテン</t>
    </rPh>
    <phoneticPr fontId="3"/>
  </si>
  <si>
    <t>注５　ビームアンテナの場合は、俯角減衰量を考慮することが出来ます。俯角減衰量を考慮した場合は、その根拠となる垂直面指向特性の資料を添付して下さい。
　　　また、短縮アンテナを使用する場合は、エレメントの長さ、空中線利得が記載された取説等の当該箇所のコピーを添付して下さい。</t>
    <rPh sb="0" eb="1">
      <t>チュウ</t>
    </rPh>
    <rPh sb="62" eb="64">
      <t>シリョウ</t>
    </rPh>
    <phoneticPr fontId="3"/>
  </si>
  <si>
    <r>
      <t>　但し、Ｓ［電力束密度］＝ＰＧＫ／４０πＲ</t>
    </r>
    <r>
      <rPr>
        <vertAlign val="superscript"/>
        <sz val="10"/>
        <rFont val="游ゴシック"/>
        <family val="3"/>
        <charset val="128"/>
        <scheme val="minor"/>
      </rPr>
      <t>２</t>
    </r>
    <r>
      <rPr>
        <sz val="10"/>
        <color theme="1"/>
        <rFont val="游ゴシック"/>
        <family val="3"/>
        <charset val="128"/>
        <scheme val="minor"/>
      </rPr>
      <t xml:space="preserve"> [mW/c</t>
    </r>
    <r>
      <rPr>
        <sz val="10"/>
        <rFont val="游ゴシック"/>
        <family val="3"/>
        <charset val="128"/>
        <scheme val="minor"/>
      </rPr>
      <t>㎡</t>
    </r>
    <r>
      <rPr>
        <sz val="10"/>
        <color theme="1"/>
        <rFont val="游ゴシック"/>
        <family val="3"/>
        <charset val="128"/>
        <scheme val="minor"/>
      </rPr>
      <t>]</t>
    </r>
    <r>
      <rPr>
        <sz val="10"/>
        <rFont val="游ゴシック"/>
        <family val="3"/>
        <charset val="128"/>
        <scheme val="minor"/>
      </rPr>
      <t>　　Ｐ＝空中線電力［Ｗ</t>
    </r>
    <r>
      <rPr>
        <sz val="10"/>
        <color theme="1"/>
        <rFont val="游ゴシック"/>
        <family val="3"/>
        <charset val="128"/>
        <scheme val="minor"/>
      </rPr>
      <t>]</t>
    </r>
    <r>
      <rPr>
        <sz val="10"/>
        <rFont val="游ゴシック"/>
        <family val="3"/>
        <charset val="128"/>
        <scheme val="minor"/>
      </rPr>
      <t>　Ｇ＝空中線利得［真値］　Ｋ＝反射係数　Ｒ＝空中線までの直線距離</t>
    </r>
    <r>
      <rPr>
        <sz val="10"/>
        <color theme="1"/>
        <rFont val="游ゴシック"/>
        <family val="3"/>
        <charset val="128"/>
        <scheme val="minor"/>
      </rPr>
      <t xml:space="preserve"> [ｍ]</t>
    </r>
    <rPh sb="6" eb="8">
      <t>デンリョク</t>
    </rPh>
    <rPh sb="8" eb="9">
      <t>ソク</t>
    </rPh>
    <rPh sb="9" eb="11">
      <t>ミツド</t>
    </rPh>
    <rPh sb="51" eb="53">
      <t>マコトチ</t>
    </rPh>
    <rPh sb="64" eb="66">
      <t>クウチュウ</t>
    </rPh>
    <rPh sb="66" eb="67">
      <t>セン</t>
    </rPh>
    <rPh sb="70" eb="72">
      <t>チョクセン</t>
    </rPh>
    <rPh sb="72" eb="74">
      <t>キョリ</t>
    </rPh>
    <phoneticPr fontId="3"/>
  </si>
  <si>
    <r>
      <t>　基本式：Ｅ＝√（３７７０</t>
    </r>
    <r>
      <rPr>
        <sz val="10"/>
        <color theme="1"/>
        <rFont val="游ゴシック"/>
        <family val="3"/>
        <charset val="128"/>
        <scheme val="minor"/>
      </rPr>
      <t xml:space="preserve"> </t>
    </r>
    <r>
      <rPr>
        <sz val="10"/>
        <rFont val="游ゴシック"/>
        <family val="3"/>
        <charset val="128"/>
        <scheme val="minor"/>
      </rPr>
      <t>Ｓ</t>
    </r>
    <r>
      <rPr>
        <sz val="10"/>
        <rFont val="ＭＳ Ｐゴシック"/>
        <family val="3"/>
        <charset val="128"/>
      </rPr>
      <t>）</t>
    </r>
    <r>
      <rPr>
        <sz val="10"/>
        <rFont val="游ゴシック"/>
        <family val="3"/>
        <charset val="128"/>
        <scheme val="minor"/>
      </rPr>
      <t>[</t>
    </r>
    <r>
      <rPr>
        <sz val="10"/>
        <color theme="1"/>
        <rFont val="游ゴシック"/>
        <family val="2"/>
        <charset val="128"/>
        <scheme val="minor"/>
      </rPr>
      <t>V/m]</t>
    </r>
    <r>
      <rPr>
        <sz val="10"/>
        <rFont val="ＭＳ Ｐゴシック"/>
        <family val="3"/>
        <charset val="128"/>
      </rPr>
      <t>　</t>
    </r>
    <rPh sb="1" eb="3">
      <t>キホン</t>
    </rPh>
    <rPh sb="3" eb="4">
      <t>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</si>
</sst>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quot;M&quot;"/>
    <numFmt numFmtId="177" formatCode="#.#\ &quot;MHz帯&quot;"/>
    <numFmt numFmtId="178" formatCode="#\ &quot;MHz帯&quot;"/>
    <numFmt numFmtId="179" formatCode="0.00_ "/>
    <numFmt numFmtId="180" formatCode="0_);[Red]\(0\)"/>
    <numFmt numFmtId="181" formatCode="0_ "/>
    <numFmt numFmtId="182" formatCode="0.00_);[Red]\(0.00\)"/>
    <numFmt numFmtId="183" formatCode="0.0_ "/>
    <numFmt numFmtId="184" formatCode="0.0_);[Red]\(0.0\)"/>
  </numFmts>
  <fonts count="20" x14ac:knownFonts="1">
    <font>
      <sz val="11"/>
      <color theme="1"/>
      <name val="游ゴシック"/>
      <family val="2"/>
      <charset val="128"/>
      <scheme val="minor"/>
    </font>
    <font>
      <sz val="11"/>
      <color rgb="FF006100"/>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8"/>
      <name val="ＭＳ Ｐゴシック"/>
      <family val="3"/>
      <charset val="128"/>
    </font>
    <font>
      <sz val="11"/>
      <color theme="1"/>
      <name val="ＭＳ Ｐゴシック"/>
      <family val="3"/>
      <charset val="128"/>
    </font>
    <font>
      <sz val="10"/>
      <name val="ＭＳ Ｐゴシック"/>
      <family val="3"/>
      <charset val="128"/>
    </font>
    <font>
      <sz val="11"/>
      <color rgb="FFFF0000"/>
      <name val="ＭＳ Ｐゴシック"/>
      <family val="3"/>
      <charset val="128"/>
    </font>
    <font>
      <sz val="11"/>
      <color theme="1"/>
      <name val="游ゴシック"/>
      <family val="2"/>
      <charset val="128"/>
      <scheme val="minor"/>
    </font>
    <font>
      <sz val="11"/>
      <color theme="1"/>
      <name val="游ゴシック"/>
      <family val="3"/>
      <charset val="128"/>
      <scheme val="minor"/>
    </font>
    <font>
      <sz val="9"/>
      <color theme="1"/>
      <name val="游ゴシック"/>
      <family val="3"/>
      <charset val="128"/>
      <scheme val="minor"/>
    </font>
    <font>
      <vertAlign val="superscript"/>
      <sz val="10"/>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0"/>
      <name val="游ゴシック"/>
      <family val="3"/>
      <charset val="128"/>
      <scheme val="minor"/>
    </font>
    <font>
      <sz val="10"/>
      <name val="游ゴシック"/>
      <family val="3"/>
      <charset val="128"/>
    </font>
    <font>
      <sz val="10"/>
      <color theme="1"/>
      <name val="游ゴシック"/>
      <family val="3"/>
      <charset val="128"/>
    </font>
  </fonts>
  <fills count="6">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CCFF99"/>
        <bgColor indexed="64"/>
      </patternFill>
    </fill>
    <fill>
      <patternFill patternType="solid">
        <fgColor indexed="47"/>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0" fontId="1" fillId="2" borderId="0" applyNumberFormat="0" applyBorder="0" applyAlignment="0" applyProtection="0">
      <alignment vertical="center"/>
    </xf>
  </cellStyleXfs>
  <cellXfs count="112">
    <xf numFmtId="0" fontId="0" fillId="0" borderId="0" xfId="0">
      <alignment vertical="center"/>
    </xf>
    <xf numFmtId="0" fontId="4" fillId="0" borderId="0" xfId="0" applyFont="1" applyBorder="1" applyProtection="1">
      <alignment vertical="center"/>
    </xf>
    <xf numFmtId="0" fontId="4" fillId="3" borderId="0" xfId="0" applyFont="1" applyFill="1" applyBorder="1" applyAlignment="1" applyProtection="1">
      <alignment horizontal="left" vertical="center"/>
    </xf>
    <xf numFmtId="176" fontId="4" fillId="0" borderId="1" xfId="0" applyNumberFormat="1" applyFont="1" applyBorder="1" applyAlignment="1" applyProtection="1">
      <alignment horizontal="center" vertical="center" wrapText="1"/>
    </xf>
    <xf numFmtId="177" fontId="6" fillId="0" borderId="12" xfId="0" applyNumberFormat="1" applyFont="1" applyBorder="1" applyAlignment="1" applyProtection="1">
      <alignment horizontal="center" vertical="center"/>
    </xf>
    <xf numFmtId="177" fontId="6" fillId="0" borderId="13" xfId="0" applyNumberFormat="1" applyFont="1" applyFill="1" applyBorder="1" applyAlignment="1" applyProtection="1">
      <alignment horizontal="center" vertical="center"/>
    </xf>
    <xf numFmtId="177" fontId="6" fillId="0" borderId="14" xfId="0" applyNumberFormat="1" applyFont="1" applyFill="1" applyBorder="1" applyAlignment="1" applyProtection="1">
      <alignment horizontal="center" vertical="center"/>
    </xf>
    <xf numFmtId="178" fontId="6" fillId="0" borderId="13" xfId="0" applyNumberFormat="1" applyFont="1" applyFill="1" applyBorder="1" applyAlignment="1" applyProtection="1">
      <alignment horizontal="center" vertical="center"/>
    </xf>
    <xf numFmtId="178" fontId="6" fillId="0" borderId="13" xfId="0" applyNumberFormat="1" applyFont="1" applyBorder="1" applyAlignment="1" applyProtection="1">
      <alignment horizontal="center" vertical="center"/>
    </xf>
    <xf numFmtId="178" fontId="7" fillId="0" borderId="14" xfId="0" applyNumberFormat="1" applyFont="1" applyBorder="1" applyAlignment="1" applyProtection="1">
      <alignment horizontal="center" vertical="center"/>
    </xf>
    <xf numFmtId="178" fontId="7" fillId="0" borderId="13" xfId="0" applyNumberFormat="1" applyFont="1" applyBorder="1" applyAlignment="1" applyProtection="1">
      <alignment horizontal="center" vertical="center"/>
    </xf>
    <xf numFmtId="178" fontId="7" fillId="0" borderId="15" xfId="0" applyNumberFormat="1" applyFont="1" applyBorder="1" applyAlignment="1" applyProtection="1">
      <alignment horizontal="center" vertical="center"/>
    </xf>
    <xf numFmtId="176" fontId="4" fillId="0" borderId="0" xfId="0" applyNumberFormat="1" applyFont="1" applyBorder="1" applyProtection="1">
      <alignment vertical="center"/>
    </xf>
    <xf numFmtId="179" fontId="4" fillId="4" borderId="3" xfId="0" applyNumberFormat="1" applyFont="1" applyFill="1" applyBorder="1" applyAlignment="1" applyProtection="1">
      <alignment horizontal="right" vertical="center" wrapText="1"/>
    </xf>
    <xf numFmtId="180" fontId="8" fillId="4" borderId="16" xfId="0" applyNumberFormat="1" applyFont="1" applyFill="1" applyBorder="1" applyProtection="1">
      <alignment vertical="center"/>
    </xf>
    <xf numFmtId="181" fontId="8" fillId="4" borderId="17" xfId="0" applyNumberFormat="1" applyFont="1" applyFill="1" applyBorder="1" applyProtection="1">
      <alignment vertical="center"/>
    </xf>
    <xf numFmtId="180" fontId="8" fillId="4" borderId="17" xfId="0" applyNumberFormat="1" applyFont="1" applyFill="1" applyBorder="1" applyProtection="1">
      <alignment vertical="center"/>
    </xf>
    <xf numFmtId="181" fontId="8" fillId="4" borderId="18" xfId="0" applyNumberFormat="1" applyFont="1" applyFill="1" applyBorder="1" applyProtection="1">
      <alignment vertical="center"/>
    </xf>
    <xf numFmtId="181" fontId="8" fillId="4" borderId="19" xfId="0" applyNumberFormat="1" applyFont="1" applyFill="1" applyBorder="1" applyProtection="1">
      <alignment vertical="center"/>
    </xf>
    <xf numFmtId="0" fontId="4" fillId="0" borderId="0" xfId="0" applyFont="1" applyFill="1" applyBorder="1" applyProtection="1">
      <alignment vertical="center"/>
    </xf>
    <xf numFmtId="179" fontId="4" fillId="4" borderId="20" xfId="0" applyNumberFormat="1" applyFont="1" applyFill="1" applyBorder="1" applyAlignment="1" applyProtection="1">
      <alignment horizontal="right" vertical="center" wrapText="1"/>
    </xf>
    <xf numFmtId="182" fontId="8" fillId="4" borderId="21" xfId="0" applyNumberFormat="1" applyFont="1" applyFill="1" applyBorder="1" applyProtection="1">
      <alignment vertical="center"/>
    </xf>
    <xf numFmtId="179" fontId="8" fillId="4" borderId="22" xfId="0" applyNumberFormat="1" applyFont="1" applyFill="1" applyBorder="1" applyProtection="1">
      <alignment vertical="center"/>
    </xf>
    <xf numFmtId="179" fontId="8" fillId="4" borderId="23" xfId="0" applyNumberFormat="1" applyFont="1" applyFill="1" applyBorder="1" applyProtection="1">
      <alignment vertical="center"/>
    </xf>
    <xf numFmtId="182" fontId="4" fillId="4" borderId="20" xfId="0" applyNumberFormat="1" applyFont="1" applyFill="1" applyBorder="1" applyAlignment="1" applyProtection="1">
      <alignment horizontal="right" vertical="center" wrapText="1"/>
    </xf>
    <xf numFmtId="179" fontId="8" fillId="4" borderId="21" xfId="0" applyNumberFormat="1" applyFont="1" applyFill="1" applyBorder="1" applyProtection="1">
      <alignment vertical="center"/>
    </xf>
    <xf numFmtId="182" fontId="4" fillId="0" borderId="0" xfId="0" applyNumberFormat="1" applyFont="1" applyBorder="1" applyProtection="1">
      <alignment vertical="center"/>
    </xf>
    <xf numFmtId="179" fontId="8" fillId="4" borderId="22" xfId="0" applyNumberFormat="1" applyFont="1" applyFill="1" applyBorder="1" applyAlignment="1" applyProtection="1">
      <alignment vertical="center" wrapText="1"/>
    </xf>
    <xf numFmtId="179" fontId="8" fillId="4" borderId="24" xfId="0" applyNumberFormat="1" applyFont="1" applyFill="1" applyBorder="1" applyProtection="1">
      <alignment vertical="center"/>
    </xf>
    <xf numFmtId="179" fontId="4" fillId="4" borderId="25" xfId="0" applyNumberFormat="1" applyFont="1" applyFill="1" applyBorder="1" applyAlignment="1" applyProtection="1">
      <alignment horizontal="right" vertical="center" wrapText="1"/>
    </xf>
    <xf numFmtId="180" fontId="8" fillId="4" borderId="26" xfId="0" applyNumberFormat="1" applyFont="1" applyFill="1" applyBorder="1" applyProtection="1">
      <alignment vertical="center"/>
    </xf>
    <xf numFmtId="0" fontId="8" fillId="4" borderId="27" xfId="0" applyFont="1" applyFill="1" applyBorder="1" applyProtection="1">
      <alignment vertical="center"/>
    </xf>
    <xf numFmtId="0" fontId="8" fillId="4" borderId="28" xfId="0" applyFont="1" applyFill="1" applyBorder="1" applyProtection="1">
      <alignment vertical="center"/>
    </xf>
    <xf numFmtId="183" fontId="4" fillId="4" borderId="3" xfId="0" applyNumberFormat="1" applyFont="1" applyFill="1" applyBorder="1" applyAlignment="1" applyProtection="1">
      <alignment horizontal="right" vertical="center" wrapText="1"/>
    </xf>
    <xf numFmtId="182" fontId="8" fillId="4" borderId="16" xfId="0" applyNumberFormat="1" applyFont="1" applyFill="1" applyBorder="1" applyProtection="1">
      <alignment vertical="center"/>
    </xf>
    <xf numFmtId="182" fontId="8" fillId="4" borderId="17" xfId="0" applyNumberFormat="1" applyFont="1" applyFill="1" applyBorder="1" applyProtection="1">
      <alignment vertical="center"/>
    </xf>
    <xf numFmtId="182" fontId="8" fillId="4" borderId="19" xfId="0" applyNumberFormat="1" applyFont="1" applyFill="1" applyBorder="1" applyProtection="1">
      <alignment vertical="center"/>
    </xf>
    <xf numFmtId="0" fontId="4" fillId="4" borderId="20" xfId="0" applyFont="1" applyFill="1" applyBorder="1" applyAlignment="1" applyProtection="1">
      <alignment horizontal="right" vertical="center" wrapText="1"/>
    </xf>
    <xf numFmtId="182" fontId="8" fillId="4" borderId="22" xfId="0" applyNumberFormat="1" applyFont="1" applyFill="1" applyBorder="1" applyProtection="1">
      <alignment vertical="center"/>
    </xf>
    <xf numFmtId="182" fontId="8" fillId="4" borderId="23" xfId="0" applyNumberFormat="1" applyFont="1" applyFill="1" applyBorder="1" applyProtection="1">
      <alignment vertical="center"/>
    </xf>
    <xf numFmtId="182" fontId="4" fillId="0" borderId="29" xfId="0" applyNumberFormat="1" applyFont="1" applyFill="1" applyBorder="1" applyAlignment="1" applyProtection="1">
      <alignment vertical="center" wrapText="1"/>
    </xf>
    <xf numFmtId="182" fontId="4" fillId="0" borderId="30" xfId="0" applyNumberFormat="1" applyFont="1" applyFill="1" applyBorder="1" applyAlignment="1" applyProtection="1">
      <alignment vertical="center" wrapText="1"/>
    </xf>
    <xf numFmtId="182" fontId="4" fillId="0" borderId="31" xfId="0" applyNumberFormat="1" applyFont="1" applyFill="1" applyBorder="1" applyAlignment="1" applyProtection="1">
      <alignment vertical="center" wrapText="1"/>
    </xf>
    <xf numFmtId="182" fontId="4" fillId="0" borderId="32" xfId="0" applyNumberFormat="1" applyFont="1" applyFill="1" applyBorder="1" applyAlignment="1" applyProtection="1">
      <alignment vertical="center" wrapText="1"/>
    </xf>
    <xf numFmtId="182" fontId="4" fillId="0" borderId="0" xfId="0" applyNumberFormat="1" applyFont="1" applyFill="1" applyBorder="1" applyAlignment="1" applyProtection="1">
      <alignment vertical="center" wrapText="1"/>
    </xf>
    <xf numFmtId="0" fontId="4" fillId="4" borderId="3" xfId="0" applyFont="1" applyFill="1" applyBorder="1" applyAlignment="1" applyProtection="1">
      <alignment horizontal="right" vertical="center" wrapText="1"/>
    </xf>
    <xf numFmtId="182" fontId="0" fillId="4" borderId="16" xfId="0" applyNumberFormat="1" applyFont="1" applyFill="1" applyBorder="1" applyAlignment="1" applyProtection="1">
      <alignment horizontal="center" vertical="center"/>
    </xf>
    <xf numFmtId="182" fontId="0" fillId="4" borderId="17" xfId="0" applyNumberFormat="1" applyFont="1" applyFill="1" applyBorder="1" applyAlignment="1" applyProtection="1">
      <alignment horizontal="center" vertical="center"/>
    </xf>
    <xf numFmtId="182" fontId="0" fillId="4" borderId="19" xfId="0" applyNumberFormat="1" applyFont="1" applyFill="1" applyBorder="1" applyAlignment="1" applyProtection="1">
      <alignment horizontal="center" vertical="center"/>
    </xf>
    <xf numFmtId="184" fontId="4" fillId="0" borderId="20" xfId="0" applyNumberFormat="1" applyFont="1" applyFill="1" applyBorder="1" applyAlignment="1" applyProtection="1">
      <alignment horizontal="right" vertical="center" wrapText="1"/>
    </xf>
    <xf numFmtId="182" fontId="4" fillId="0" borderId="21" xfId="0" applyNumberFormat="1" applyFont="1" applyFill="1" applyBorder="1" applyProtection="1">
      <alignment vertical="center"/>
    </xf>
    <xf numFmtId="184" fontId="4" fillId="0" borderId="22" xfId="0" applyNumberFormat="1" applyFont="1" applyFill="1" applyBorder="1" applyProtection="1">
      <alignment vertical="center"/>
    </xf>
    <xf numFmtId="184" fontId="4" fillId="0" borderId="24" xfId="0" applyNumberFormat="1" applyFont="1" applyFill="1" applyBorder="1" applyProtection="1">
      <alignment vertical="center"/>
    </xf>
    <xf numFmtId="184" fontId="4" fillId="0" borderId="23" xfId="0" applyNumberFormat="1" applyFont="1" applyFill="1" applyBorder="1" applyProtection="1">
      <alignment vertical="center"/>
    </xf>
    <xf numFmtId="184" fontId="4" fillId="0" borderId="25" xfId="0" applyNumberFormat="1" applyFont="1" applyFill="1" applyBorder="1" applyAlignment="1" applyProtection="1">
      <alignment horizontal="right" vertical="center" wrapText="1"/>
    </xf>
    <xf numFmtId="182" fontId="4" fillId="0" borderId="26" xfId="0" applyNumberFormat="1" applyFont="1" applyFill="1" applyBorder="1" applyProtection="1">
      <alignment vertical="center"/>
    </xf>
    <xf numFmtId="182" fontId="4" fillId="0" borderId="31" xfId="0" applyNumberFormat="1" applyFont="1" applyFill="1" applyBorder="1" applyProtection="1">
      <alignment vertical="center"/>
    </xf>
    <xf numFmtId="182" fontId="4" fillId="0" borderId="30" xfId="0" applyNumberFormat="1" applyFont="1" applyFill="1" applyBorder="1" applyProtection="1">
      <alignment vertical="center"/>
    </xf>
    <xf numFmtId="182" fontId="4" fillId="0" borderId="33" xfId="0" applyNumberFormat="1" applyFont="1" applyFill="1" applyBorder="1" applyProtection="1">
      <alignment vertical="center"/>
    </xf>
    <xf numFmtId="182" fontId="4" fillId="0" borderId="32" xfId="0" applyNumberFormat="1" applyFont="1" applyFill="1" applyBorder="1" applyProtection="1">
      <alignment vertical="center"/>
    </xf>
    <xf numFmtId="184" fontId="4" fillId="0" borderId="0" xfId="0" applyNumberFormat="1" applyFont="1" applyFill="1" applyBorder="1" applyProtection="1">
      <alignment vertical="center"/>
    </xf>
    <xf numFmtId="0" fontId="4" fillId="4" borderId="34" xfId="0" applyFont="1" applyFill="1" applyBorder="1" applyAlignment="1" applyProtection="1">
      <alignment horizontal="right" vertical="center"/>
    </xf>
    <xf numFmtId="180" fontId="4" fillId="4" borderId="35" xfId="0" applyNumberFormat="1" applyFont="1" applyFill="1" applyBorder="1" applyProtection="1">
      <alignment vertical="center"/>
    </xf>
    <xf numFmtId="180" fontId="4" fillId="4" borderId="36" xfId="0" applyNumberFormat="1" applyFont="1" applyFill="1" applyBorder="1" applyProtection="1">
      <alignment vertical="center"/>
    </xf>
    <xf numFmtId="180" fontId="4" fillId="4" borderId="37" xfId="0" applyNumberFormat="1" applyFont="1" applyFill="1" applyBorder="1" applyProtection="1">
      <alignment vertical="center"/>
    </xf>
    <xf numFmtId="179" fontId="9" fillId="5" borderId="3" xfId="0" applyNumberFormat="1" applyFont="1" applyFill="1" applyBorder="1" applyAlignment="1" applyProtection="1">
      <alignment horizontal="center" vertical="center" wrapText="1"/>
    </xf>
    <xf numFmtId="182" fontId="4" fillId="5" borderId="16" xfId="0" applyNumberFormat="1" applyFont="1" applyFill="1" applyBorder="1" applyProtection="1">
      <alignment vertical="center"/>
    </xf>
    <xf numFmtId="182" fontId="4" fillId="5" borderId="17" xfId="0" applyNumberFormat="1" applyFont="1" applyFill="1" applyBorder="1" applyProtection="1">
      <alignment vertical="center"/>
    </xf>
    <xf numFmtId="182" fontId="4" fillId="5" borderId="4" xfId="0" applyNumberFormat="1" applyFont="1" applyFill="1" applyBorder="1" applyProtection="1">
      <alignment vertical="center"/>
    </xf>
    <xf numFmtId="182" fontId="4" fillId="5" borderId="19" xfId="0" applyNumberFormat="1" applyFont="1" applyFill="1" applyBorder="1" applyProtection="1">
      <alignment vertical="center"/>
    </xf>
    <xf numFmtId="182" fontId="4" fillId="0" borderId="20" xfId="0" applyNumberFormat="1" applyFont="1" applyFill="1" applyBorder="1" applyAlignment="1" applyProtection="1">
      <alignment horizontal="center" vertical="center" wrapText="1"/>
    </xf>
    <xf numFmtId="182" fontId="4" fillId="0" borderId="22" xfId="0" applyNumberFormat="1" applyFont="1" applyFill="1" applyBorder="1" applyProtection="1">
      <alignment vertical="center"/>
    </xf>
    <xf numFmtId="182" fontId="4" fillId="0" borderId="24" xfId="0" applyNumberFormat="1" applyFont="1" applyFill="1" applyBorder="1" applyProtection="1">
      <alignment vertical="center"/>
    </xf>
    <xf numFmtId="182" fontId="4" fillId="0" borderId="23" xfId="0" applyNumberFormat="1" applyFont="1" applyFill="1" applyBorder="1" applyProtection="1">
      <alignment vertical="center"/>
    </xf>
    <xf numFmtId="182" fontId="4" fillId="5" borderId="8" xfId="0" applyNumberFormat="1" applyFont="1" applyFill="1" applyBorder="1" applyAlignment="1" applyProtection="1">
      <alignment horizontal="center" vertical="center" wrapText="1"/>
    </xf>
    <xf numFmtId="182" fontId="4" fillId="5" borderId="29" xfId="0" applyNumberFormat="1" applyFont="1" applyFill="1" applyBorder="1" applyAlignment="1" applyProtection="1">
      <alignment horizontal="center" vertical="center"/>
    </xf>
    <xf numFmtId="182" fontId="4" fillId="5" borderId="30" xfId="0" applyNumberFormat="1" applyFont="1" applyFill="1" applyBorder="1" applyAlignment="1" applyProtection="1">
      <alignment horizontal="center" vertical="center"/>
    </xf>
    <xf numFmtId="182" fontId="4" fillId="5" borderId="31" xfId="0" applyNumberFormat="1" applyFont="1" applyFill="1" applyBorder="1" applyAlignment="1" applyProtection="1">
      <alignment horizontal="center" vertical="center"/>
    </xf>
    <xf numFmtId="182" fontId="4" fillId="5" borderId="32" xfId="0" applyNumberFormat="1"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10" fillId="0" borderId="2" xfId="0" applyFont="1" applyBorder="1" applyAlignment="1" applyProtection="1">
      <alignment horizontal="left" vertical="center"/>
    </xf>
    <xf numFmtId="0" fontId="10" fillId="0" borderId="2" xfId="0" applyFont="1" applyBorder="1" applyAlignment="1" applyProtection="1">
      <alignment vertical="center"/>
    </xf>
    <xf numFmtId="0" fontId="0" fillId="0" borderId="0" xfId="0" applyFont="1" applyBorder="1" applyProtection="1">
      <alignment vertical="center"/>
    </xf>
    <xf numFmtId="0" fontId="4" fillId="0" borderId="0" xfId="0" applyFont="1" applyBorder="1" applyAlignment="1" applyProtection="1">
      <alignment horizontal="left" vertical="center"/>
    </xf>
    <xf numFmtId="179" fontId="4" fillId="0" borderId="0" xfId="0" applyNumberFormat="1" applyFont="1" applyBorder="1" applyProtection="1">
      <alignment vertical="center"/>
    </xf>
    <xf numFmtId="182" fontId="8" fillId="0" borderId="8" xfId="0" applyNumberFormat="1" applyFont="1" applyFill="1" applyBorder="1" applyAlignment="1" applyProtection="1">
      <alignment horizontal="left" vertical="center" wrapText="1"/>
    </xf>
    <xf numFmtId="0" fontId="0" fillId="3" borderId="0" xfId="0" applyFont="1" applyFill="1" applyBorder="1" applyAlignment="1" applyProtection="1">
      <alignment horizontal="left" vertical="center"/>
    </xf>
    <xf numFmtId="0" fontId="4" fillId="3" borderId="0" xfId="0" applyFont="1" applyFill="1" applyBorder="1" applyAlignment="1" applyProtection="1">
      <alignment horizontal="left" vertical="center"/>
    </xf>
    <xf numFmtId="0" fontId="5"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11" fillId="4" borderId="3" xfId="1" applyFont="1" applyFill="1" applyBorder="1" applyAlignment="1" applyProtection="1">
      <alignment horizontal="left" vertical="center"/>
    </xf>
    <xf numFmtId="0" fontId="11" fillId="4" borderId="4" xfId="1" applyFont="1" applyFill="1" applyBorder="1" applyAlignment="1" applyProtection="1">
      <alignment horizontal="left" vertical="center"/>
    </xf>
    <xf numFmtId="0" fontId="11" fillId="4" borderId="5" xfId="1" applyFont="1" applyFill="1" applyBorder="1" applyAlignment="1" applyProtection="1">
      <alignment horizontal="left" vertical="center"/>
    </xf>
    <xf numFmtId="0" fontId="11" fillId="4" borderId="8" xfId="1" applyFont="1" applyFill="1" applyBorder="1" applyAlignment="1" applyProtection="1">
      <alignment horizontal="left" vertical="center"/>
    </xf>
    <xf numFmtId="0" fontId="12" fillId="4" borderId="9" xfId="1" applyFont="1" applyFill="1" applyBorder="1" applyAlignment="1" applyProtection="1">
      <alignment horizontal="left" vertical="center"/>
    </xf>
    <xf numFmtId="0" fontId="12" fillId="4" borderId="10" xfId="1" applyFont="1" applyFill="1" applyBorder="1" applyAlignment="1" applyProtection="1">
      <alignment horizontal="left" vertical="center"/>
    </xf>
    <xf numFmtId="0" fontId="13" fillId="4" borderId="9" xfId="1" applyFont="1" applyFill="1" applyBorder="1" applyAlignment="1" applyProtection="1">
      <alignment horizontal="left" vertical="center"/>
    </xf>
    <xf numFmtId="0" fontId="13" fillId="4" borderId="11" xfId="1" applyFont="1" applyFill="1" applyBorder="1" applyAlignment="1" applyProtection="1">
      <alignment horizontal="left" vertical="center"/>
    </xf>
    <xf numFmtId="0" fontId="15" fillId="0" borderId="0" xfId="0" applyFont="1" applyBorder="1" applyAlignment="1" applyProtection="1">
      <alignment horizontal="left" vertical="top" wrapText="1"/>
    </xf>
    <xf numFmtId="0" fontId="15" fillId="0" borderId="0" xfId="0" applyFont="1" applyBorder="1" applyAlignment="1" applyProtection="1">
      <alignment horizontal="left" vertical="top"/>
    </xf>
    <xf numFmtId="0" fontId="16" fillId="0" borderId="0" xfId="0" applyFont="1" applyBorder="1" applyAlignment="1" applyProtection="1">
      <alignment horizontal="left" vertical="top" wrapText="1"/>
    </xf>
    <xf numFmtId="0" fontId="17" fillId="0" borderId="0" xfId="0" applyFont="1" applyBorder="1" applyAlignment="1" applyProtection="1">
      <alignment horizontal="left" vertical="top"/>
    </xf>
    <xf numFmtId="0" fontId="18"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left" vertical="top" wrapText="1"/>
    </xf>
    <xf numFmtId="0" fontId="15" fillId="0" borderId="0" xfId="0" applyFont="1" applyFill="1" applyBorder="1" applyAlignment="1" applyProtection="1">
      <alignment horizontal="left" vertical="top"/>
    </xf>
    <xf numFmtId="0" fontId="15" fillId="0" borderId="0"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Alignment="1" applyProtection="1">
      <alignment vertical="center"/>
    </xf>
    <xf numFmtId="0" fontId="9" fillId="0" borderId="0" xfId="0" applyFont="1" applyBorder="1" applyProtection="1">
      <alignment vertical="center"/>
    </xf>
    <xf numFmtId="0" fontId="16" fillId="0" borderId="0" xfId="0" applyFont="1" applyBorder="1" applyAlignment="1" applyProtection="1">
      <alignment horizontal="left" vertical="center"/>
    </xf>
  </cellXfs>
  <cellStyles count="2">
    <cellStyle name="標準" xfId="0" builtinId="0"/>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17628-5366-4271-9CCD-6E6FB0FE305D}">
  <dimension ref="A1:R31"/>
  <sheetViews>
    <sheetView tabSelected="1" zoomScaleNormal="100" workbookViewId="0">
      <selection activeCell="A23" sqref="A23:O24"/>
    </sheetView>
  </sheetViews>
  <sheetFormatPr defaultColWidth="8.09765625" defaultRowHeight="13.2" x14ac:dyDescent="0.45"/>
  <cols>
    <col min="1" max="1" width="19" style="83" customWidth="1"/>
    <col min="2" max="12" width="7.69921875" style="1" customWidth="1"/>
    <col min="13" max="14" width="7.69921875" style="84" customWidth="1"/>
    <col min="15" max="15" width="8.796875" style="84" customWidth="1"/>
    <col min="16" max="256" width="8.09765625" style="1"/>
    <col min="257" max="257" width="19" style="1" customWidth="1"/>
    <col min="258" max="271" width="7.69921875" style="1" customWidth="1"/>
    <col min="272" max="512" width="8.09765625" style="1"/>
    <col min="513" max="513" width="19" style="1" customWidth="1"/>
    <col min="514" max="527" width="7.69921875" style="1" customWidth="1"/>
    <col min="528" max="768" width="8.09765625" style="1"/>
    <col min="769" max="769" width="19" style="1" customWidth="1"/>
    <col min="770" max="783" width="7.69921875" style="1" customWidth="1"/>
    <col min="784" max="1024" width="8.09765625" style="1"/>
    <col min="1025" max="1025" width="19" style="1" customWidth="1"/>
    <col min="1026" max="1039" width="7.69921875" style="1" customWidth="1"/>
    <col min="1040" max="1280" width="8.09765625" style="1"/>
    <col min="1281" max="1281" width="19" style="1" customWidth="1"/>
    <col min="1282" max="1295" width="7.69921875" style="1" customWidth="1"/>
    <col min="1296" max="1536" width="8.09765625" style="1"/>
    <col min="1537" max="1537" width="19" style="1" customWidth="1"/>
    <col min="1538" max="1551" width="7.69921875" style="1" customWidth="1"/>
    <col min="1552" max="1792" width="8.09765625" style="1"/>
    <col min="1793" max="1793" width="19" style="1" customWidth="1"/>
    <col min="1794" max="1807" width="7.69921875" style="1" customWidth="1"/>
    <col min="1808" max="2048" width="8.09765625" style="1"/>
    <col min="2049" max="2049" width="19" style="1" customWidth="1"/>
    <col min="2050" max="2063" width="7.69921875" style="1" customWidth="1"/>
    <col min="2064" max="2304" width="8.09765625" style="1"/>
    <col min="2305" max="2305" width="19" style="1" customWidth="1"/>
    <col min="2306" max="2319" width="7.69921875" style="1" customWidth="1"/>
    <col min="2320" max="2560" width="8.09765625" style="1"/>
    <col min="2561" max="2561" width="19" style="1" customWidth="1"/>
    <col min="2562" max="2575" width="7.69921875" style="1" customWidth="1"/>
    <col min="2576" max="2816" width="8.09765625" style="1"/>
    <col min="2817" max="2817" width="19" style="1" customWidth="1"/>
    <col min="2818" max="2831" width="7.69921875" style="1" customWidth="1"/>
    <col min="2832" max="3072" width="8.09765625" style="1"/>
    <col min="3073" max="3073" width="19" style="1" customWidth="1"/>
    <col min="3074" max="3087" width="7.69921875" style="1" customWidth="1"/>
    <col min="3088" max="3328" width="8.09765625" style="1"/>
    <col min="3329" max="3329" width="19" style="1" customWidth="1"/>
    <col min="3330" max="3343" width="7.69921875" style="1" customWidth="1"/>
    <col min="3344" max="3584" width="8.09765625" style="1"/>
    <col min="3585" max="3585" width="19" style="1" customWidth="1"/>
    <col min="3586" max="3599" width="7.69921875" style="1" customWidth="1"/>
    <col min="3600" max="3840" width="8.09765625" style="1"/>
    <col min="3841" max="3841" width="19" style="1" customWidth="1"/>
    <col min="3842" max="3855" width="7.69921875" style="1" customWidth="1"/>
    <col min="3856" max="4096" width="8.09765625" style="1"/>
    <col min="4097" max="4097" width="19" style="1" customWidth="1"/>
    <col min="4098" max="4111" width="7.69921875" style="1" customWidth="1"/>
    <col min="4112" max="4352" width="8.09765625" style="1"/>
    <col min="4353" max="4353" width="19" style="1" customWidth="1"/>
    <col min="4354" max="4367" width="7.69921875" style="1" customWidth="1"/>
    <col min="4368" max="4608" width="8.09765625" style="1"/>
    <col min="4609" max="4609" width="19" style="1" customWidth="1"/>
    <col min="4610" max="4623" width="7.69921875" style="1" customWidth="1"/>
    <col min="4624" max="4864" width="8.09765625" style="1"/>
    <col min="4865" max="4865" width="19" style="1" customWidth="1"/>
    <col min="4866" max="4879" width="7.69921875" style="1" customWidth="1"/>
    <col min="4880" max="5120" width="8.09765625" style="1"/>
    <col min="5121" max="5121" width="19" style="1" customWidth="1"/>
    <col min="5122" max="5135" width="7.69921875" style="1" customWidth="1"/>
    <col min="5136" max="5376" width="8.09765625" style="1"/>
    <col min="5377" max="5377" width="19" style="1" customWidth="1"/>
    <col min="5378" max="5391" width="7.69921875" style="1" customWidth="1"/>
    <col min="5392" max="5632" width="8.09765625" style="1"/>
    <col min="5633" max="5633" width="19" style="1" customWidth="1"/>
    <col min="5634" max="5647" width="7.69921875" style="1" customWidth="1"/>
    <col min="5648" max="5888" width="8.09765625" style="1"/>
    <col min="5889" max="5889" width="19" style="1" customWidth="1"/>
    <col min="5890" max="5903" width="7.69921875" style="1" customWidth="1"/>
    <col min="5904" max="6144" width="8.09765625" style="1"/>
    <col min="6145" max="6145" width="19" style="1" customWidth="1"/>
    <col min="6146" max="6159" width="7.69921875" style="1" customWidth="1"/>
    <col min="6160" max="6400" width="8.09765625" style="1"/>
    <col min="6401" max="6401" width="19" style="1" customWidth="1"/>
    <col min="6402" max="6415" width="7.69921875" style="1" customWidth="1"/>
    <col min="6416" max="6656" width="8.09765625" style="1"/>
    <col min="6657" max="6657" width="19" style="1" customWidth="1"/>
    <col min="6658" max="6671" width="7.69921875" style="1" customWidth="1"/>
    <col min="6672" max="6912" width="8.09765625" style="1"/>
    <col min="6913" max="6913" width="19" style="1" customWidth="1"/>
    <col min="6914" max="6927" width="7.69921875" style="1" customWidth="1"/>
    <col min="6928" max="7168" width="8.09765625" style="1"/>
    <col min="7169" max="7169" width="19" style="1" customWidth="1"/>
    <col min="7170" max="7183" width="7.69921875" style="1" customWidth="1"/>
    <col min="7184" max="7424" width="8.09765625" style="1"/>
    <col min="7425" max="7425" width="19" style="1" customWidth="1"/>
    <col min="7426" max="7439" width="7.69921875" style="1" customWidth="1"/>
    <col min="7440" max="7680" width="8.09765625" style="1"/>
    <col min="7681" max="7681" width="19" style="1" customWidth="1"/>
    <col min="7682" max="7695" width="7.69921875" style="1" customWidth="1"/>
    <col min="7696" max="7936" width="8.09765625" style="1"/>
    <col min="7937" max="7937" width="19" style="1" customWidth="1"/>
    <col min="7938" max="7951" width="7.69921875" style="1" customWidth="1"/>
    <col min="7952" max="8192" width="8.09765625" style="1"/>
    <col min="8193" max="8193" width="19" style="1" customWidth="1"/>
    <col min="8194" max="8207" width="7.69921875" style="1" customWidth="1"/>
    <col min="8208" max="8448" width="8.09765625" style="1"/>
    <col min="8449" max="8449" width="19" style="1" customWidth="1"/>
    <col min="8450" max="8463" width="7.69921875" style="1" customWidth="1"/>
    <col min="8464" max="8704" width="8.09765625" style="1"/>
    <col min="8705" max="8705" width="19" style="1" customWidth="1"/>
    <col min="8706" max="8719" width="7.69921875" style="1" customWidth="1"/>
    <col min="8720" max="8960" width="8.09765625" style="1"/>
    <col min="8961" max="8961" width="19" style="1" customWidth="1"/>
    <col min="8962" max="8975" width="7.69921875" style="1" customWidth="1"/>
    <col min="8976" max="9216" width="8.09765625" style="1"/>
    <col min="9217" max="9217" width="19" style="1" customWidth="1"/>
    <col min="9218" max="9231" width="7.69921875" style="1" customWidth="1"/>
    <col min="9232" max="9472" width="8.09765625" style="1"/>
    <col min="9473" max="9473" width="19" style="1" customWidth="1"/>
    <col min="9474" max="9487" width="7.69921875" style="1" customWidth="1"/>
    <col min="9488" max="9728" width="8.09765625" style="1"/>
    <col min="9729" max="9729" width="19" style="1" customWidth="1"/>
    <col min="9730" max="9743" width="7.69921875" style="1" customWidth="1"/>
    <col min="9744" max="9984" width="8.09765625" style="1"/>
    <col min="9985" max="9985" width="19" style="1" customWidth="1"/>
    <col min="9986" max="9999" width="7.69921875" style="1" customWidth="1"/>
    <col min="10000" max="10240" width="8.09765625" style="1"/>
    <col min="10241" max="10241" width="19" style="1" customWidth="1"/>
    <col min="10242" max="10255" width="7.69921875" style="1" customWidth="1"/>
    <col min="10256" max="10496" width="8.09765625" style="1"/>
    <col min="10497" max="10497" width="19" style="1" customWidth="1"/>
    <col min="10498" max="10511" width="7.69921875" style="1" customWidth="1"/>
    <col min="10512" max="10752" width="8.09765625" style="1"/>
    <col min="10753" max="10753" width="19" style="1" customWidth="1"/>
    <col min="10754" max="10767" width="7.69921875" style="1" customWidth="1"/>
    <col min="10768" max="11008" width="8.09765625" style="1"/>
    <col min="11009" max="11009" width="19" style="1" customWidth="1"/>
    <col min="11010" max="11023" width="7.69921875" style="1" customWidth="1"/>
    <col min="11024" max="11264" width="8.09765625" style="1"/>
    <col min="11265" max="11265" width="19" style="1" customWidth="1"/>
    <col min="11266" max="11279" width="7.69921875" style="1" customWidth="1"/>
    <col min="11280" max="11520" width="8.09765625" style="1"/>
    <col min="11521" max="11521" width="19" style="1" customWidth="1"/>
    <col min="11522" max="11535" width="7.69921875" style="1" customWidth="1"/>
    <col min="11536" max="11776" width="8.09765625" style="1"/>
    <col min="11777" max="11777" width="19" style="1" customWidth="1"/>
    <col min="11778" max="11791" width="7.69921875" style="1" customWidth="1"/>
    <col min="11792" max="12032" width="8.09765625" style="1"/>
    <col min="12033" max="12033" width="19" style="1" customWidth="1"/>
    <col min="12034" max="12047" width="7.69921875" style="1" customWidth="1"/>
    <col min="12048" max="12288" width="8.09765625" style="1"/>
    <col min="12289" max="12289" width="19" style="1" customWidth="1"/>
    <col min="12290" max="12303" width="7.69921875" style="1" customWidth="1"/>
    <col min="12304" max="12544" width="8.09765625" style="1"/>
    <col min="12545" max="12545" width="19" style="1" customWidth="1"/>
    <col min="12546" max="12559" width="7.69921875" style="1" customWidth="1"/>
    <col min="12560" max="12800" width="8.09765625" style="1"/>
    <col min="12801" max="12801" width="19" style="1" customWidth="1"/>
    <col min="12802" max="12815" width="7.69921875" style="1" customWidth="1"/>
    <col min="12816" max="13056" width="8.09765625" style="1"/>
    <col min="13057" max="13057" width="19" style="1" customWidth="1"/>
    <col min="13058" max="13071" width="7.69921875" style="1" customWidth="1"/>
    <col min="13072" max="13312" width="8.09765625" style="1"/>
    <col min="13313" max="13313" width="19" style="1" customWidth="1"/>
    <col min="13314" max="13327" width="7.69921875" style="1" customWidth="1"/>
    <col min="13328" max="13568" width="8.09765625" style="1"/>
    <col min="13569" max="13569" width="19" style="1" customWidth="1"/>
    <col min="13570" max="13583" width="7.69921875" style="1" customWidth="1"/>
    <col min="13584" max="13824" width="8.09765625" style="1"/>
    <col min="13825" max="13825" width="19" style="1" customWidth="1"/>
    <col min="13826" max="13839" width="7.69921875" style="1" customWidth="1"/>
    <col min="13840" max="14080" width="8.09765625" style="1"/>
    <col min="14081" max="14081" width="19" style="1" customWidth="1"/>
    <col min="14082" max="14095" width="7.69921875" style="1" customWidth="1"/>
    <col min="14096" max="14336" width="8.09765625" style="1"/>
    <col min="14337" max="14337" width="19" style="1" customWidth="1"/>
    <col min="14338" max="14351" width="7.69921875" style="1" customWidth="1"/>
    <col min="14352" max="14592" width="8.09765625" style="1"/>
    <col min="14593" max="14593" width="19" style="1" customWidth="1"/>
    <col min="14594" max="14607" width="7.69921875" style="1" customWidth="1"/>
    <col min="14608" max="14848" width="8.09765625" style="1"/>
    <col min="14849" max="14849" width="19" style="1" customWidth="1"/>
    <col min="14850" max="14863" width="7.69921875" style="1" customWidth="1"/>
    <col min="14864" max="15104" width="8.09765625" style="1"/>
    <col min="15105" max="15105" width="19" style="1" customWidth="1"/>
    <col min="15106" max="15119" width="7.69921875" style="1" customWidth="1"/>
    <col min="15120" max="15360" width="8.09765625" style="1"/>
    <col min="15361" max="15361" width="19" style="1" customWidth="1"/>
    <col min="15362" max="15375" width="7.69921875" style="1" customWidth="1"/>
    <col min="15376" max="15616" width="8.09765625" style="1"/>
    <col min="15617" max="15617" width="19" style="1" customWidth="1"/>
    <col min="15618" max="15631" width="7.69921875" style="1" customWidth="1"/>
    <col min="15632" max="15872" width="8.09765625" style="1"/>
    <col min="15873" max="15873" width="19" style="1" customWidth="1"/>
    <col min="15874" max="15887" width="7.69921875" style="1" customWidth="1"/>
    <col min="15888" max="16128" width="8.09765625" style="1"/>
    <col min="16129" max="16129" width="19" style="1" customWidth="1"/>
    <col min="16130" max="16143" width="7.69921875" style="1" customWidth="1"/>
    <col min="16144" max="16384" width="8.09765625" style="1"/>
  </cols>
  <sheetData>
    <row r="1" spans="1:15" ht="18.600000000000001" thickBot="1" x14ac:dyDescent="0.5">
      <c r="A1" s="86"/>
      <c r="K1" s="87"/>
      <c r="L1" s="87"/>
      <c r="M1" s="87"/>
      <c r="N1" s="2"/>
      <c r="O1" s="1"/>
    </row>
    <row r="2" spans="1:15" ht="18" x14ac:dyDescent="0.45">
      <c r="A2" s="88" t="s">
        <v>0</v>
      </c>
      <c r="B2" s="89"/>
      <c r="C2" s="89"/>
      <c r="D2" s="89"/>
      <c r="E2" s="89"/>
      <c r="F2" s="89"/>
      <c r="G2" s="89"/>
      <c r="H2" s="89"/>
      <c r="I2" s="89"/>
      <c r="J2" s="92" t="s">
        <v>21</v>
      </c>
      <c r="K2" s="93"/>
      <c r="L2" s="93"/>
      <c r="M2" s="93"/>
      <c r="N2" s="93"/>
      <c r="O2" s="94"/>
    </row>
    <row r="3" spans="1:15" ht="18.600000000000001" thickBot="1" x14ac:dyDescent="0.5">
      <c r="A3" s="90"/>
      <c r="B3" s="91"/>
      <c r="C3" s="91"/>
      <c r="D3" s="91"/>
      <c r="E3" s="91"/>
      <c r="F3" s="91"/>
      <c r="G3" s="91"/>
      <c r="H3" s="91"/>
      <c r="I3" s="91"/>
      <c r="J3" s="95" t="s">
        <v>20</v>
      </c>
      <c r="K3" s="96"/>
      <c r="L3" s="97"/>
      <c r="M3" s="98" t="s">
        <v>22</v>
      </c>
      <c r="N3" s="98"/>
      <c r="O3" s="99"/>
    </row>
    <row r="4" spans="1:15" s="12" customFormat="1" ht="13.8" thickBot="1" x14ac:dyDescent="0.5">
      <c r="A4" s="3" t="s">
        <v>1</v>
      </c>
      <c r="B4" s="4" t="s">
        <v>2</v>
      </c>
      <c r="C4" s="5" t="s">
        <v>3</v>
      </c>
      <c r="D4" s="6" t="s">
        <v>4</v>
      </c>
      <c r="E4" s="7">
        <v>7</v>
      </c>
      <c r="F4" s="7">
        <v>10</v>
      </c>
      <c r="G4" s="7">
        <v>14</v>
      </c>
      <c r="H4" s="7">
        <v>18</v>
      </c>
      <c r="I4" s="7">
        <v>21</v>
      </c>
      <c r="J4" s="7">
        <v>24</v>
      </c>
      <c r="K4" s="8">
        <v>28</v>
      </c>
      <c r="L4" s="8">
        <v>50</v>
      </c>
      <c r="M4" s="9">
        <v>145</v>
      </c>
      <c r="N4" s="10">
        <v>430</v>
      </c>
      <c r="O4" s="11">
        <v>1200</v>
      </c>
    </row>
    <row r="5" spans="1:15" s="19" customFormat="1" x14ac:dyDescent="0.45">
      <c r="A5" s="13" t="s">
        <v>5</v>
      </c>
      <c r="B5" s="14"/>
      <c r="C5" s="15"/>
      <c r="D5" s="16"/>
      <c r="E5" s="15"/>
      <c r="F5" s="16"/>
      <c r="G5" s="15"/>
      <c r="H5" s="16"/>
      <c r="I5" s="15"/>
      <c r="J5" s="16"/>
      <c r="K5" s="15"/>
      <c r="L5" s="16"/>
      <c r="M5" s="17"/>
      <c r="N5" s="17"/>
      <c r="O5" s="18"/>
    </row>
    <row r="6" spans="1:15" s="19" customFormat="1" ht="18" x14ac:dyDescent="0.45">
      <c r="A6" s="20" t="s">
        <v>6</v>
      </c>
      <c r="B6" s="21"/>
      <c r="C6" s="22"/>
      <c r="D6" s="22"/>
      <c r="E6" s="22"/>
      <c r="F6" s="22"/>
      <c r="G6" s="22"/>
      <c r="H6" s="22"/>
      <c r="I6" s="22"/>
      <c r="J6" s="22"/>
      <c r="K6" s="22"/>
      <c r="L6" s="22"/>
      <c r="M6" s="22"/>
      <c r="N6" s="22"/>
      <c r="O6" s="23"/>
    </row>
    <row r="7" spans="1:15" s="26" customFormat="1" ht="18" x14ac:dyDescent="0.45">
      <c r="A7" s="24" t="s">
        <v>7</v>
      </c>
      <c r="B7" s="25"/>
      <c r="C7" s="22"/>
      <c r="D7" s="22"/>
      <c r="E7" s="22"/>
      <c r="F7" s="22"/>
      <c r="G7" s="22"/>
      <c r="H7" s="22"/>
      <c r="I7" s="22"/>
      <c r="J7" s="22"/>
      <c r="K7" s="22"/>
      <c r="L7" s="22"/>
      <c r="M7" s="22"/>
      <c r="N7" s="22"/>
      <c r="O7" s="23"/>
    </row>
    <row r="8" spans="1:15" s="19" customFormat="1" x14ac:dyDescent="0.45">
      <c r="A8" s="20" t="s">
        <v>8</v>
      </c>
      <c r="B8" s="21"/>
      <c r="C8" s="22"/>
      <c r="D8" s="22"/>
      <c r="E8" s="27"/>
      <c r="F8" s="22"/>
      <c r="G8" s="22"/>
      <c r="H8" s="22"/>
      <c r="I8" s="22"/>
      <c r="J8" s="22"/>
      <c r="K8" s="22"/>
      <c r="L8" s="22"/>
      <c r="M8" s="28"/>
      <c r="N8" s="22"/>
      <c r="O8" s="23"/>
    </row>
    <row r="9" spans="1:15" s="19" customFormat="1" ht="18.600000000000001" thickBot="1" x14ac:dyDescent="0.5">
      <c r="A9" s="29" t="s">
        <v>9</v>
      </c>
      <c r="B9" s="30"/>
      <c r="C9" s="31"/>
      <c r="D9" s="31"/>
      <c r="E9" s="31"/>
      <c r="F9" s="31"/>
      <c r="G9" s="31"/>
      <c r="H9" s="31"/>
      <c r="I9" s="31"/>
      <c r="J9" s="31"/>
      <c r="K9" s="31"/>
      <c r="L9" s="31"/>
      <c r="M9" s="31"/>
      <c r="N9" s="31"/>
      <c r="O9" s="32"/>
    </row>
    <row r="10" spans="1:15" s="19" customFormat="1" x14ac:dyDescent="0.45">
      <c r="A10" s="33" t="s">
        <v>10</v>
      </c>
      <c r="B10" s="34"/>
      <c r="C10" s="35"/>
      <c r="D10" s="35"/>
      <c r="E10" s="35"/>
      <c r="F10" s="35"/>
      <c r="G10" s="35"/>
      <c r="H10" s="35"/>
      <c r="I10" s="35"/>
      <c r="J10" s="35"/>
      <c r="K10" s="35"/>
      <c r="L10" s="35"/>
      <c r="M10" s="35"/>
      <c r="N10" s="35"/>
      <c r="O10" s="36"/>
    </row>
    <row r="11" spans="1:15" s="19" customFormat="1" x14ac:dyDescent="0.45">
      <c r="A11" s="37" t="s">
        <v>11</v>
      </c>
      <c r="B11" s="21"/>
      <c r="C11" s="38"/>
      <c r="D11" s="38"/>
      <c r="E11" s="38"/>
      <c r="F11" s="38"/>
      <c r="G11" s="38"/>
      <c r="H11" s="38"/>
      <c r="I11" s="38"/>
      <c r="J11" s="38"/>
      <c r="K11" s="38"/>
      <c r="L11" s="38"/>
      <c r="M11" s="38"/>
      <c r="N11" s="38"/>
      <c r="O11" s="39"/>
    </row>
    <row r="12" spans="1:15" s="44" customFormat="1" ht="13.8" thickBot="1" x14ac:dyDescent="0.5">
      <c r="A12" s="85" t="s">
        <v>12</v>
      </c>
      <c r="B12" s="40">
        <f t="shared" ref="B12:M12" si="0">(B10^2+B11^2)^0.5</f>
        <v>0</v>
      </c>
      <c r="C12" s="41">
        <f t="shared" si="0"/>
        <v>0</v>
      </c>
      <c r="D12" s="41">
        <f t="shared" si="0"/>
        <v>0</v>
      </c>
      <c r="E12" s="41">
        <f t="shared" si="0"/>
        <v>0</v>
      </c>
      <c r="F12" s="41">
        <f t="shared" si="0"/>
        <v>0</v>
      </c>
      <c r="G12" s="41">
        <f t="shared" si="0"/>
        <v>0</v>
      </c>
      <c r="H12" s="41">
        <f t="shared" si="0"/>
        <v>0</v>
      </c>
      <c r="I12" s="41">
        <f t="shared" si="0"/>
        <v>0</v>
      </c>
      <c r="J12" s="41">
        <f t="shared" si="0"/>
        <v>0</v>
      </c>
      <c r="K12" s="41">
        <f t="shared" si="0"/>
        <v>0</v>
      </c>
      <c r="L12" s="41">
        <f t="shared" si="0"/>
        <v>0</v>
      </c>
      <c r="M12" s="42">
        <f t="shared" si="0"/>
        <v>0</v>
      </c>
      <c r="N12" s="41">
        <f>(N10^2+N11^2)^0.5</f>
        <v>0</v>
      </c>
      <c r="O12" s="43">
        <f>(O10^2+O11^2)^0.5</f>
        <v>0</v>
      </c>
    </row>
    <row r="13" spans="1:15" s="19" customFormat="1" ht="18" x14ac:dyDescent="0.45">
      <c r="A13" s="45" t="s">
        <v>13</v>
      </c>
      <c r="B13" s="46"/>
      <c r="C13" s="47"/>
      <c r="D13" s="47"/>
      <c r="E13" s="47"/>
      <c r="F13" s="47"/>
      <c r="G13" s="47"/>
      <c r="H13" s="47"/>
      <c r="I13" s="47"/>
      <c r="J13" s="47"/>
      <c r="K13" s="47"/>
      <c r="L13" s="47"/>
      <c r="M13" s="47"/>
      <c r="N13" s="47"/>
      <c r="O13" s="48"/>
    </row>
    <row r="14" spans="1:15" s="19" customFormat="1" x14ac:dyDescent="0.45">
      <c r="A14" s="49" t="s">
        <v>14</v>
      </c>
      <c r="B14" s="50" t="e">
        <f t="shared" ref="B14:M14" si="1">(ATAN(B10/B11))*180/PI()</f>
        <v>#DIV/0!</v>
      </c>
      <c r="C14" s="51" t="e">
        <f t="shared" si="1"/>
        <v>#DIV/0!</v>
      </c>
      <c r="D14" s="52" t="e">
        <f t="shared" si="1"/>
        <v>#DIV/0!</v>
      </c>
      <c r="E14" s="51" t="e">
        <f t="shared" si="1"/>
        <v>#DIV/0!</v>
      </c>
      <c r="F14" s="51" t="e">
        <f t="shared" si="1"/>
        <v>#DIV/0!</v>
      </c>
      <c r="G14" s="51" t="e">
        <f t="shared" si="1"/>
        <v>#DIV/0!</v>
      </c>
      <c r="H14" s="51" t="e">
        <f t="shared" si="1"/>
        <v>#DIV/0!</v>
      </c>
      <c r="I14" s="51" t="e">
        <f t="shared" si="1"/>
        <v>#DIV/0!</v>
      </c>
      <c r="J14" s="51" t="e">
        <f t="shared" si="1"/>
        <v>#DIV/0!</v>
      </c>
      <c r="K14" s="51" t="e">
        <f t="shared" si="1"/>
        <v>#DIV/0!</v>
      </c>
      <c r="L14" s="51" t="e">
        <f t="shared" si="1"/>
        <v>#DIV/0!</v>
      </c>
      <c r="M14" s="52" t="e">
        <f t="shared" si="1"/>
        <v>#DIV/0!</v>
      </c>
      <c r="N14" s="51" t="e">
        <f>(ATAN(N10/N11))*180/PI()</f>
        <v>#DIV/0!</v>
      </c>
      <c r="O14" s="53" t="e">
        <f>(ATAN(O10/O11))*180/PI()</f>
        <v>#DIV/0!</v>
      </c>
    </row>
    <row r="15" spans="1:15" s="60" customFormat="1" ht="13.8" thickBot="1" x14ac:dyDescent="0.5">
      <c r="A15" s="54" t="s">
        <v>15</v>
      </c>
      <c r="B15" s="55">
        <f t="shared" ref="B15:L15" si="2">(((B5*10^(-B6/10)*10^(B7/10)*B8*10^(-B9/10)*4^B16*4*3770)/(40*PI()))^0.5)/B18</f>
        <v>0</v>
      </c>
      <c r="C15" s="56">
        <f t="shared" si="2"/>
        <v>0</v>
      </c>
      <c r="D15" s="57">
        <f t="shared" si="2"/>
        <v>0</v>
      </c>
      <c r="E15" s="57">
        <f t="shared" si="2"/>
        <v>0</v>
      </c>
      <c r="F15" s="57">
        <f t="shared" si="2"/>
        <v>0</v>
      </c>
      <c r="G15" s="57">
        <f t="shared" si="2"/>
        <v>0</v>
      </c>
      <c r="H15" s="57">
        <f t="shared" si="2"/>
        <v>0</v>
      </c>
      <c r="I15" s="57">
        <f t="shared" si="2"/>
        <v>0</v>
      </c>
      <c r="J15" s="57">
        <f t="shared" si="2"/>
        <v>0</v>
      </c>
      <c r="K15" s="57">
        <f t="shared" si="2"/>
        <v>0</v>
      </c>
      <c r="L15" s="58">
        <f t="shared" si="2"/>
        <v>0</v>
      </c>
      <c r="M15" s="56">
        <f>(((M5*10^(-M6/10)*10^(M7/10)*M8*10^(-M9/10)*4^M16*2.56*3770)/(40*PI()))^0.5)/M18</f>
        <v>0</v>
      </c>
      <c r="N15" s="57">
        <f>(((N5*10^(-N6/10)*10^(N7/10)*N8*10^(-N9/10)*4^N16*2.56*3770)/(40*PI()))^0.5)/N18</f>
        <v>0</v>
      </c>
      <c r="O15" s="59">
        <f>(((O5*10^(-O6/10)*10^(O7/10)*O8*10^(-O9/10)*4^O16*2.56*3770)/(40*PI()))^0.5)/O18</f>
        <v>0</v>
      </c>
    </row>
    <row r="16" spans="1:15" ht="13.8" thickBot="1" x14ac:dyDescent="0.5">
      <c r="A16" s="61" t="s">
        <v>16</v>
      </c>
      <c r="B16" s="62"/>
      <c r="C16" s="63"/>
      <c r="D16" s="63"/>
      <c r="E16" s="63"/>
      <c r="F16" s="63"/>
      <c r="G16" s="63"/>
      <c r="H16" s="63"/>
      <c r="I16" s="63"/>
      <c r="J16" s="63"/>
      <c r="K16" s="63"/>
      <c r="L16" s="63"/>
      <c r="M16" s="63"/>
      <c r="N16" s="63"/>
      <c r="O16" s="64"/>
    </row>
    <row r="17" spans="1:18" x14ac:dyDescent="0.45">
      <c r="A17" s="65" t="s">
        <v>17</v>
      </c>
      <c r="B17" s="66" t="e">
        <f t="shared" ref="B17:L17" si="3">((B5*10^(-B6/10)*10^(B7/10)*B8*10^(-B9/10)*4*3770/(40*PI()*B12^2))^0.5)*2^B16</f>
        <v>#DIV/0!</v>
      </c>
      <c r="C17" s="67" t="e">
        <f t="shared" si="3"/>
        <v>#DIV/0!</v>
      </c>
      <c r="D17" s="67" t="e">
        <f t="shared" si="3"/>
        <v>#DIV/0!</v>
      </c>
      <c r="E17" s="67" t="e">
        <f t="shared" si="3"/>
        <v>#DIV/0!</v>
      </c>
      <c r="F17" s="67" t="e">
        <f t="shared" si="3"/>
        <v>#DIV/0!</v>
      </c>
      <c r="G17" s="67" t="e">
        <f t="shared" si="3"/>
        <v>#DIV/0!</v>
      </c>
      <c r="H17" s="67" t="e">
        <f t="shared" si="3"/>
        <v>#DIV/0!</v>
      </c>
      <c r="I17" s="67" t="e">
        <f t="shared" si="3"/>
        <v>#DIV/0!</v>
      </c>
      <c r="J17" s="67" t="e">
        <f t="shared" si="3"/>
        <v>#DIV/0!</v>
      </c>
      <c r="K17" s="67" t="e">
        <f t="shared" si="3"/>
        <v>#DIV/0!</v>
      </c>
      <c r="L17" s="67" t="e">
        <f t="shared" si="3"/>
        <v>#DIV/0!</v>
      </c>
      <c r="M17" s="68" t="e">
        <f>((M5*10^(-M6/10)*10^(M7/10)*M8*10^(-M9/10)*2.56*3770/(40*PI()*M12^2))^0.5)*2^M16</f>
        <v>#DIV/0!</v>
      </c>
      <c r="N17" s="67" t="e">
        <f>((N5*10^(-N6/10)*10^(N7/10)*N8*10^(-N9/10)*2.56*3770/(40*PI()*N12^2))^0.5)*2^N16</f>
        <v>#DIV/0!</v>
      </c>
      <c r="O17" s="69" t="e">
        <f>((O5*10^(-O6/10)*10^(O7/10)*O8*10^(-O9/10)*2.56*3770/(40*PI()*O12^2))^0.5)*2^O16</f>
        <v>#DIV/0!</v>
      </c>
    </row>
    <row r="18" spans="1:18" s="26" customFormat="1" ht="18" x14ac:dyDescent="0.45">
      <c r="A18" s="70" t="s">
        <v>18</v>
      </c>
      <c r="B18" s="50">
        <v>275</v>
      </c>
      <c r="C18" s="71">
        <f>824/3.575</f>
        <v>230.48951048951048</v>
      </c>
      <c r="D18" s="72">
        <f>824/3.805</f>
        <v>216.55716162943494</v>
      </c>
      <c r="E18" s="71">
        <f>824/7.1</f>
        <v>116.05633802816902</v>
      </c>
      <c r="F18" s="71">
        <f>824/10.15</f>
        <v>81.182266009852214</v>
      </c>
      <c r="G18" s="71">
        <f>824/14.35</f>
        <v>57.42160278745645</v>
      </c>
      <c r="H18" s="71">
        <f>824/18.168</f>
        <v>45.354469396741528</v>
      </c>
      <c r="I18" s="71">
        <f>824/21.45</f>
        <v>38.414918414918418</v>
      </c>
      <c r="J18" s="71">
        <f>824/24.99</f>
        <v>32.973189275710283</v>
      </c>
      <c r="K18" s="71">
        <f>824/29.7</f>
        <v>27.744107744107744</v>
      </c>
      <c r="L18" s="71">
        <v>27.5</v>
      </c>
      <c r="M18" s="72">
        <v>27.5</v>
      </c>
      <c r="N18" s="71">
        <f>1.585*SQRT(N4)</f>
        <v>32.867259545024439</v>
      </c>
      <c r="O18" s="73">
        <f>1.585*SQRT(O4)</f>
        <v>54.906010599933417</v>
      </c>
    </row>
    <row r="19" spans="1:18" s="79" customFormat="1" ht="13.8" thickBot="1" x14ac:dyDescent="0.5">
      <c r="A19" s="74" t="s">
        <v>19</v>
      </c>
      <c r="B19" s="75" t="e">
        <f t="shared" ref="B19:M19" si="4">IF((B17-B18)&gt;0,"×","○")</f>
        <v>#DIV/0!</v>
      </c>
      <c r="C19" s="76" t="e">
        <f t="shared" si="4"/>
        <v>#DIV/0!</v>
      </c>
      <c r="D19" s="76" t="e">
        <f t="shared" si="4"/>
        <v>#DIV/0!</v>
      </c>
      <c r="E19" s="76" t="e">
        <f t="shared" si="4"/>
        <v>#DIV/0!</v>
      </c>
      <c r="F19" s="76" t="e">
        <f t="shared" si="4"/>
        <v>#DIV/0!</v>
      </c>
      <c r="G19" s="76" t="e">
        <f t="shared" si="4"/>
        <v>#DIV/0!</v>
      </c>
      <c r="H19" s="76" t="e">
        <f t="shared" si="4"/>
        <v>#DIV/0!</v>
      </c>
      <c r="I19" s="76" t="e">
        <f t="shared" si="4"/>
        <v>#DIV/0!</v>
      </c>
      <c r="J19" s="76" t="e">
        <f t="shared" si="4"/>
        <v>#DIV/0!</v>
      </c>
      <c r="K19" s="76" t="e">
        <f t="shared" si="4"/>
        <v>#DIV/0!</v>
      </c>
      <c r="L19" s="76" t="e">
        <f t="shared" si="4"/>
        <v>#DIV/0!</v>
      </c>
      <c r="M19" s="77" t="e">
        <f t="shared" si="4"/>
        <v>#DIV/0!</v>
      </c>
      <c r="N19" s="76" t="e">
        <f>IF((N17-N18)&gt;0,"×","○")</f>
        <v>#DIV/0!</v>
      </c>
      <c r="O19" s="78" t="e">
        <f>IF((O17-O18)&gt;0,"×","○")</f>
        <v>#DIV/0!</v>
      </c>
    </row>
    <row r="20" spans="1:18" x14ac:dyDescent="0.45">
      <c r="A20" s="80"/>
      <c r="B20" s="81"/>
      <c r="C20" s="81"/>
      <c r="D20" s="81"/>
      <c r="E20" s="81"/>
      <c r="F20" s="81"/>
      <c r="G20" s="81"/>
      <c r="H20" s="81"/>
      <c r="I20" s="81"/>
      <c r="J20" s="81"/>
      <c r="K20" s="81"/>
      <c r="L20" s="81"/>
      <c r="M20" s="81"/>
      <c r="N20" s="81"/>
      <c r="O20" s="81"/>
    </row>
    <row r="21" spans="1:18" x14ac:dyDescent="0.45">
      <c r="A21" s="100" t="s">
        <v>25</v>
      </c>
      <c r="B21" s="101"/>
      <c r="C21" s="101"/>
      <c r="D21" s="101"/>
      <c r="E21" s="101"/>
      <c r="F21" s="101"/>
      <c r="G21" s="101"/>
      <c r="H21" s="101"/>
      <c r="I21" s="101"/>
      <c r="J21" s="101"/>
      <c r="K21" s="101"/>
      <c r="L21" s="101"/>
      <c r="M21" s="101"/>
      <c r="N21" s="101"/>
      <c r="O21" s="101"/>
    </row>
    <row r="22" spans="1:18" ht="22.2" customHeight="1" x14ac:dyDescent="0.45">
      <c r="A22" s="101"/>
      <c r="B22" s="101"/>
      <c r="C22" s="101"/>
      <c r="D22" s="101"/>
      <c r="E22" s="101"/>
      <c r="F22" s="101"/>
      <c r="G22" s="101"/>
      <c r="H22" s="101"/>
      <c r="I22" s="101"/>
      <c r="J22" s="101"/>
      <c r="K22" s="101"/>
      <c r="L22" s="101"/>
      <c r="M22" s="101"/>
      <c r="N22" s="101"/>
      <c r="O22" s="101"/>
    </row>
    <row r="23" spans="1:18" ht="18" x14ac:dyDescent="0.45">
      <c r="A23" s="102" t="s">
        <v>23</v>
      </c>
      <c r="B23" s="103"/>
      <c r="C23" s="103"/>
      <c r="D23" s="103"/>
      <c r="E23" s="103"/>
      <c r="F23" s="103"/>
      <c r="G23" s="103"/>
      <c r="H23" s="103"/>
      <c r="I23" s="103"/>
      <c r="J23" s="103"/>
      <c r="K23" s="103"/>
      <c r="L23" s="103"/>
      <c r="M23" s="103"/>
      <c r="N23" s="103"/>
      <c r="O23" s="103"/>
      <c r="Q23" s="82"/>
      <c r="R23" s="82"/>
    </row>
    <row r="24" spans="1:18" ht="16.2" customHeight="1" x14ac:dyDescent="0.45">
      <c r="A24" s="103"/>
      <c r="B24" s="103"/>
      <c r="C24" s="103"/>
      <c r="D24" s="103"/>
      <c r="E24" s="103"/>
      <c r="F24" s="103"/>
      <c r="G24" s="103"/>
      <c r="H24" s="103"/>
      <c r="I24" s="103"/>
      <c r="J24" s="103"/>
      <c r="K24" s="103"/>
      <c r="L24" s="103"/>
      <c r="M24" s="103"/>
      <c r="N24" s="103"/>
      <c r="O24" s="103"/>
    </row>
    <row r="25" spans="1:18" x14ac:dyDescent="0.45">
      <c r="A25" s="100" t="s">
        <v>26</v>
      </c>
      <c r="B25" s="101"/>
      <c r="C25" s="101"/>
      <c r="D25" s="101"/>
      <c r="E25" s="101"/>
      <c r="F25" s="101"/>
      <c r="G25" s="101"/>
      <c r="H25" s="101"/>
      <c r="I25" s="101"/>
      <c r="J25" s="101"/>
      <c r="K25" s="101"/>
      <c r="L25" s="101"/>
      <c r="M25" s="101"/>
      <c r="N25" s="101"/>
      <c r="O25" s="101"/>
    </row>
    <row r="26" spans="1:18" ht="23.4" customHeight="1" x14ac:dyDescent="0.45">
      <c r="A26" s="101"/>
      <c r="B26" s="101"/>
      <c r="C26" s="101"/>
      <c r="D26" s="101"/>
      <c r="E26" s="101"/>
      <c r="F26" s="101"/>
      <c r="G26" s="101"/>
      <c r="H26" s="101"/>
      <c r="I26" s="101"/>
      <c r="J26" s="101"/>
      <c r="K26" s="101"/>
      <c r="L26" s="101"/>
      <c r="M26" s="101"/>
      <c r="N26" s="101"/>
      <c r="O26" s="101"/>
    </row>
    <row r="27" spans="1:18" ht="38.4" customHeight="1" x14ac:dyDescent="0.45">
      <c r="A27" s="104" t="s">
        <v>24</v>
      </c>
      <c r="B27" s="104"/>
      <c r="C27" s="104"/>
      <c r="D27" s="104"/>
      <c r="E27" s="104"/>
      <c r="F27" s="104"/>
      <c r="G27" s="104"/>
      <c r="H27" s="104"/>
      <c r="I27" s="104"/>
      <c r="J27" s="104"/>
      <c r="K27" s="104"/>
      <c r="L27" s="104"/>
      <c r="M27" s="104"/>
      <c r="N27" s="104"/>
      <c r="O27" s="104"/>
    </row>
    <row r="28" spans="1:18" x14ac:dyDescent="0.45">
      <c r="A28" s="105" t="s">
        <v>27</v>
      </c>
      <c r="B28" s="106"/>
      <c r="C28" s="106"/>
      <c r="D28" s="106"/>
      <c r="E28" s="106"/>
      <c r="F28" s="106"/>
      <c r="G28" s="106"/>
      <c r="H28" s="106"/>
      <c r="I28" s="106"/>
      <c r="J28" s="106"/>
      <c r="K28" s="106"/>
      <c r="L28" s="106"/>
      <c r="M28" s="106"/>
      <c r="N28" s="106"/>
      <c r="O28" s="106"/>
    </row>
    <row r="29" spans="1:18" ht="24.6" customHeight="1" x14ac:dyDescent="0.45">
      <c r="A29" s="106"/>
      <c r="B29" s="106"/>
      <c r="C29" s="106"/>
      <c r="D29" s="106"/>
      <c r="E29" s="106"/>
      <c r="F29" s="106"/>
      <c r="G29" s="106"/>
      <c r="H29" s="106"/>
      <c r="I29" s="106"/>
      <c r="J29" s="106"/>
      <c r="K29" s="106"/>
      <c r="L29" s="106"/>
      <c r="M29" s="106"/>
      <c r="N29" s="106"/>
      <c r="O29" s="106"/>
    </row>
    <row r="30" spans="1:18" ht="16.2" x14ac:dyDescent="0.45">
      <c r="A30" s="107" t="s">
        <v>29</v>
      </c>
      <c r="B30" s="108"/>
      <c r="C30" s="108"/>
      <c r="D30" s="108"/>
      <c r="E30" s="108"/>
      <c r="F30" s="108"/>
      <c r="G30" s="108"/>
      <c r="H30" s="108"/>
      <c r="I30" s="108"/>
      <c r="J30" s="108"/>
      <c r="K30" s="108"/>
      <c r="L30" s="108"/>
      <c r="M30" s="108"/>
      <c r="N30" s="109"/>
      <c r="O30" s="110"/>
    </row>
    <row r="31" spans="1:18" ht="17.399999999999999" x14ac:dyDescent="0.45">
      <c r="A31" s="111" t="s">
        <v>28</v>
      </c>
      <c r="B31" s="111"/>
      <c r="C31" s="111"/>
      <c r="D31" s="111"/>
      <c r="E31" s="111"/>
      <c r="F31" s="111"/>
      <c r="G31" s="111"/>
      <c r="H31" s="111"/>
      <c r="I31" s="111"/>
      <c r="J31" s="111"/>
      <c r="K31" s="111"/>
      <c r="L31" s="111"/>
      <c r="M31" s="111"/>
      <c r="N31" s="111"/>
      <c r="O31" s="111"/>
    </row>
  </sheetData>
  <mergeCells count="12">
    <mergeCell ref="A31:O31"/>
    <mergeCell ref="K1:M1"/>
    <mergeCell ref="A2:I3"/>
    <mergeCell ref="J2:O2"/>
    <mergeCell ref="J3:L3"/>
    <mergeCell ref="M3:O3"/>
    <mergeCell ref="A21:O22"/>
    <mergeCell ref="A23:O24"/>
    <mergeCell ref="A25:O26"/>
    <mergeCell ref="A27:O27"/>
    <mergeCell ref="A28:O29"/>
    <mergeCell ref="A30:M30"/>
  </mergeCells>
  <phoneticPr fontId="2"/>
  <pageMargins left="0.7" right="0.7" top="0.75" bottom="0.75" header="0.3" footer="0.3"/>
  <pageSetup paperSize="9" scale="8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2023-03-15T04:38:53Z</dcterms:created>
  <dcterms:modified xsi:type="dcterms:W3CDTF">2023-03-15T06:35:31Z</dcterms:modified>
</cp:coreProperties>
</file>