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'様式'!$A$1:$K$122</definedName>
  </definedNames>
  <calcPr calcMode="manual" fullCalcOnLoad="1"/>
</workbook>
</file>

<file path=xl/sharedStrings.xml><?xml version="1.0" encoding="utf-8"?>
<sst xmlns="http://schemas.openxmlformats.org/spreadsheetml/2006/main" count="177" uniqueCount="135">
  <si>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</si>
  <si>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</si>
  <si>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</si>
  <si>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</si>
  <si>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</si>
  <si>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</si>
  <si>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</si>
  <si>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</si>
  <si>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</si>
  <si>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</si>
  <si>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</si>
  <si>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</si>
  <si>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</si>
  <si>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</si>
  <si>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</si>
  <si>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</si>
  <si>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</si>
  <si>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</si>
  <si>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</si>
  <si>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</si>
  <si>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</si>
  <si>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</si>
  <si>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</si>
  <si>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</si>
  <si>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</si>
  <si>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</si>
  <si>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</si>
  <si>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</si>
  <si>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</si>
  <si>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</si>
  <si>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</si>
  <si>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</si>
  <si>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</si>
  <si>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</si>
  <si>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</si>
  <si>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</si>
  <si>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</si>
  <si>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</si>
  <si>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</si>
  <si>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</si>
  <si>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</si>
  <si>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</si>
  <si>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</si>
  <si>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</si>
  <si>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</si>
  <si>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</si>
  <si>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</si>
  <si>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</si>
  <si>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</si>
  <si>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</si>
  <si>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</si>
  <si>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</si>
  <si>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</si>
  <si>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</si>
  <si>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</si>
  <si>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</si>
  <si>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</si>
  <si>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</si>
  <si>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</si>
  <si>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</si>
  <si>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</si>
  <si>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</si>
  <si>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</si>
  <si>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</si>
  <si>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</si>
  <si>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</si>
  <si>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</si>
  <si>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秋田県</t>
  </si>
  <si>
    <t>病院事業会計</t>
  </si>
  <si>
    <t>電気事業会計</t>
  </si>
  <si>
    <t>工業用水道事業会計</t>
  </si>
  <si>
    <t>下水道事業特別会計</t>
  </si>
  <si>
    <t>港湾整備事業特別会計</t>
  </si>
  <si>
    <t>秋田港飯島地区工業用地整備事業特別会計</t>
  </si>
  <si>
    <t>工業団地開発事業特別会計</t>
  </si>
  <si>
    <t>なし</t>
  </si>
  <si>
    <t>母子寡婦福祉資金特別会計</t>
  </si>
  <si>
    <t>農業改良資金特別会計</t>
  </si>
  <si>
    <t>中小企業設備導入助成資金特別会計</t>
  </si>
  <si>
    <t>土地取得事業特別会計</t>
  </si>
  <si>
    <t>林業・木材産業改善資金特別会計</t>
  </si>
  <si>
    <t>市町村振興資金特別会計</t>
  </si>
  <si>
    <t>沿岸漁業改善資金特別会計</t>
  </si>
  <si>
    <t>地域総合整備資金特別会計</t>
  </si>
  <si>
    <t>環境保全センター事業特別会計</t>
  </si>
  <si>
    <t>証紙特別会計</t>
  </si>
  <si>
    <t>法適用</t>
  </si>
  <si>
    <t>※　表示単位未満を四捨五入しているため、計または増減額が一致しないことがある。</t>
  </si>
  <si>
    <t>　（注）　１．歳入、歳出の合計（「一般会計等」欄）は、各会計間の重複を控除したもの（純計）であり、単純合計と一致しない。</t>
  </si>
  <si>
    <t>秋田県総合公社</t>
  </si>
  <si>
    <t>秋田県長寿社会振興財団</t>
  </si>
  <si>
    <t>秋田県災害遺児愛護会</t>
  </si>
  <si>
    <t>あきた移植医療協会</t>
  </si>
  <si>
    <t>青少年育成秋田県民会議</t>
  </si>
  <si>
    <t>秋田県国際交流協会</t>
  </si>
  <si>
    <t>秋田県生活衛生営業指導センター</t>
  </si>
  <si>
    <t>秋田県農業公社</t>
  </si>
  <si>
    <t>秋田県林業労働対策基金</t>
  </si>
  <si>
    <t>秋田県青果物価格安定基金協会</t>
  </si>
  <si>
    <t>秋田県食肉流通公社</t>
  </si>
  <si>
    <t>秋田県栽培漁業協会</t>
  </si>
  <si>
    <t>秋田県木材加工推進機構</t>
  </si>
  <si>
    <t>秋田県林業公社（林業公社）</t>
  </si>
  <si>
    <t>あきた企業活性化センター</t>
  </si>
  <si>
    <t>秋田県工業材料試験センター</t>
  </si>
  <si>
    <t>田沢湖高原リフト</t>
  </si>
  <si>
    <t>玉川サービス</t>
  </si>
  <si>
    <t>秋田ふるさと村</t>
  </si>
  <si>
    <t>十和田ホテル</t>
  </si>
  <si>
    <t>秋田県資源技術開発機構</t>
  </si>
  <si>
    <t>秋田臨海鉄道</t>
  </si>
  <si>
    <t>秋田空港ターミナルビル</t>
  </si>
  <si>
    <t>秋田内陸縦貫鉄道</t>
  </si>
  <si>
    <t>由利高原鉄道</t>
  </si>
  <si>
    <t>秋田新幹線車両保有</t>
  </si>
  <si>
    <t>大館能代空港ターミナルビル</t>
  </si>
  <si>
    <t>秋田県土地開発公社</t>
  </si>
  <si>
    <t>マリーナ秋田</t>
  </si>
  <si>
    <t>秋田県住宅供給公社</t>
  </si>
  <si>
    <t>秋田県建築住宅センター</t>
  </si>
  <si>
    <t>秋田県学校保健会</t>
  </si>
  <si>
    <t>暴力団壊滅秋田県民会議</t>
  </si>
  <si>
    <t>男鹿水族館</t>
  </si>
  <si>
    <t>秋田県分析化学センター</t>
  </si>
  <si>
    <t>国際教養大学</t>
  </si>
  <si>
    <t>秋田県立大学</t>
  </si>
  <si>
    <t>秋田県遺族連合会</t>
  </si>
  <si>
    <t>秋田県老人クラブ連合会</t>
  </si>
  <si>
    <t>秋田県総合保健事業団</t>
  </si>
  <si>
    <t>能代港エネルギー基地施設用地整備事業特別会計</t>
  </si>
  <si>
    <t>　　　　　２．「資金不足比率」の早期健全化基準に相当する「経営健全化基準」は、公営競技を除き、一律 △20％である（公営競技は0％）。</t>
  </si>
  <si>
    <t>△3.75</t>
  </si>
  <si>
    <t>△8.75</t>
  </si>
  <si>
    <t>△25.00</t>
  </si>
  <si>
    <t>△5.00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</si>
</sst>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 numFmtId="184" formatCode="0.0000;&quot;△ &quot;0.0000"/>
    <numFmt numFmtId="185" formatCode="0.00000;&quot;△ &quot;0.0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b/>
      <sz val="13"/>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color indexed="63"/>
      </left>
      <right style="hair"/>
      <top style="thin"/>
      <bottom style="double"/>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diagonalUp="1">
      <left style="thin"/>
      <right style="thin"/>
      <top style="thin"/>
      <bottom style="hair"/>
      <diagonal style="thin"/>
    </border>
    <border diagonalUp="1">
      <left>
        <color indexed="63"/>
      </left>
      <right style="hair"/>
      <top style="thin"/>
      <bottom style="hair"/>
      <diagonal style="thin"/>
    </border>
    <border diagonalUp="1">
      <left style="hair"/>
      <right style="hair"/>
      <top style="thin"/>
      <bottom style="hair"/>
      <diagonal style="thin"/>
    </border>
    <border diagonalUp="1">
      <left style="thin"/>
      <right style="thin"/>
      <top style="hair"/>
      <bottom style="thin"/>
      <diagonal style="thin"/>
    </border>
    <border diagonalUp="1">
      <left>
        <color indexed="63"/>
      </left>
      <right style="hair"/>
      <top style="hair"/>
      <bottom style="thin"/>
      <diagonal style="thin"/>
    </border>
    <border diagonalUp="1">
      <left style="hair"/>
      <right style="hair"/>
      <top style="hair"/>
      <bottom style="thin"/>
      <diagonal style="thin"/>
    </border>
    <border>
      <left>
        <color indexed="63"/>
      </left>
      <right style="hair"/>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1">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31" xfId="48"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33"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176" fontId="2" fillId="33" borderId="37" xfId="0" applyNumberFormat="1" applyFont="1" applyFill="1" applyBorder="1" applyAlignment="1">
      <alignment vertical="center" shrinkToFit="1"/>
    </xf>
    <xf numFmtId="176" fontId="2" fillId="33" borderId="38" xfId="0" applyNumberFormat="1" applyFont="1" applyFill="1" applyBorder="1" applyAlignment="1">
      <alignment vertical="center" shrinkToFit="1"/>
    </xf>
    <xf numFmtId="176" fontId="2" fillId="33" borderId="39" xfId="0" applyNumberFormat="1" applyFont="1" applyFill="1" applyBorder="1" applyAlignment="1">
      <alignment vertical="center" shrinkToFit="1"/>
    </xf>
    <xf numFmtId="0" fontId="2" fillId="33" borderId="40" xfId="0" applyFont="1" applyFill="1" applyBorder="1" applyAlignment="1">
      <alignment vertical="center" shrinkToFit="1"/>
    </xf>
    <xf numFmtId="176" fontId="2" fillId="33" borderId="40" xfId="0" applyNumberFormat="1" applyFont="1" applyFill="1" applyBorder="1" applyAlignment="1">
      <alignment vertical="center" shrinkToFit="1"/>
    </xf>
    <xf numFmtId="0" fontId="2" fillId="33" borderId="41" xfId="0" applyFont="1" applyFill="1" applyBorder="1" applyAlignment="1">
      <alignment horizontal="center" vertical="center" shrinkToFit="1"/>
    </xf>
    <xf numFmtId="0" fontId="2" fillId="33" borderId="42" xfId="0" applyFont="1" applyFill="1" applyBorder="1" applyAlignment="1">
      <alignment horizontal="center" vertical="center" shrinkToFit="1"/>
    </xf>
    <xf numFmtId="0" fontId="1" fillId="34" borderId="43" xfId="0" applyFont="1" applyFill="1" applyBorder="1" applyAlignment="1">
      <alignment horizontal="center" vertical="center" wrapText="1"/>
    </xf>
    <xf numFmtId="0" fontId="1" fillId="34" borderId="44" xfId="0" applyFont="1" applyFill="1" applyBorder="1" applyAlignment="1">
      <alignment horizontal="center" vertical="center" wrapText="1"/>
    </xf>
    <xf numFmtId="0" fontId="2" fillId="33" borderId="45" xfId="0" applyFont="1" applyFill="1" applyBorder="1" applyAlignment="1">
      <alignment horizontal="center" vertical="center"/>
    </xf>
    <xf numFmtId="176" fontId="2" fillId="33" borderId="36" xfId="0" applyNumberFormat="1" applyFont="1" applyFill="1" applyBorder="1" applyAlignment="1">
      <alignment horizontal="center" vertical="center" shrinkToFit="1"/>
    </xf>
    <xf numFmtId="176" fontId="2" fillId="33" borderId="37" xfId="0" applyNumberFormat="1" applyFont="1" applyFill="1" applyBorder="1" applyAlignment="1">
      <alignment horizontal="center" vertical="center" shrinkToFit="1"/>
    </xf>
    <xf numFmtId="176" fontId="2" fillId="33" borderId="40" xfId="0" applyNumberFormat="1" applyFont="1" applyFill="1" applyBorder="1" applyAlignment="1">
      <alignment horizontal="center" vertical="center" shrinkToFit="1"/>
    </xf>
    <xf numFmtId="0" fontId="2" fillId="33" borderId="45"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3" borderId="41" xfId="0" applyFont="1" applyFill="1" applyBorder="1" applyAlignment="1">
      <alignment horizontal="distributed" vertical="center" indent="1"/>
    </xf>
    <xf numFmtId="0" fontId="2" fillId="33" borderId="47" xfId="0" applyFont="1" applyFill="1" applyBorder="1" applyAlignment="1">
      <alignment horizontal="distributed" vertical="center" indent="1"/>
    </xf>
    <xf numFmtId="0" fontId="2" fillId="33" borderId="42" xfId="0" applyFont="1" applyFill="1" applyBorder="1" applyAlignment="1">
      <alignment horizontal="center" vertical="center"/>
    </xf>
    <xf numFmtId="0" fontId="2" fillId="33" borderId="45"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8" xfId="0" applyFont="1" applyFill="1" applyBorder="1" applyAlignment="1">
      <alignment horizontal="center" vertical="center" wrapTex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6"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49"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9" fontId="2" fillId="33" borderId="50"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79" fontId="2" fillId="33" borderId="28" xfId="0" applyNumberFormat="1" applyFont="1" applyFill="1" applyBorder="1" applyAlignment="1">
      <alignment horizontal="center" vertical="center" shrinkToFit="1"/>
    </xf>
    <xf numFmtId="179" fontId="2" fillId="33" borderId="49" xfId="0" applyNumberFormat="1" applyFont="1" applyFill="1" applyBorder="1" applyAlignment="1">
      <alignment horizontal="center" vertical="center" shrinkToFit="1"/>
    </xf>
    <xf numFmtId="181" fontId="2" fillId="33" borderId="29" xfId="0" applyNumberFormat="1" applyFont="1" applyFill="1" applyBorder="1" applyAlignment="1">
      <alignment horizontal="center" vertical="center"/>
    </xf>
    <xf numFmtId="181" fontId="2" fillId="33" borderId="49" xfId="0" applyNumberFormat="1" applyFont="1" applyFill="1" applyBorder="1" applyAlignment="1">
      <alignment vertical="center"/>
    </xf>
    <xf numFmtId="181" fontId="2" fillId="33" borderId="29" xfId="0" applyNumberFormat="1" applyFont="1" applyFill="1" applyBorder="1" applyAlignment="1">
      <alignment vertical="center"/>
    </xf>
    <xf numFmtId="0" fontId="2" fillId="33" borderId="42" xfId="0" applyFont="1" applyFill="1" applyBorder="1" applyAlignment="1">
      <alignment horizontal="distributed" vertical="center" indent="1"/>
    </xf>
    <xf numFmtId="179" fontId="2" fillId="33" borderId="51" xfId="0" applyNumberFormat="1" applyFont="1" applyFill="1" applyBorder="1" applyAlignment="1">
      <alignment horizontal="center" vertical="center" shrinkToFit="1"/>
    </xf>
    <xf numFmtId="179" fontId="2" fillId="33" borderId="33" xfId="0" applyNumberFormat="1" applyFont="1" applyFill="1" applyBorder="1" applyAlignment="1">
      <alignment horizontal="center" vertical="center" shrinkToFit="1"/>
    </xf>
    <xf numFmtId="181" fontId="2" fillId="33" borderId="52" xfId="0" applyNumberFormat="1" applyFont="1" applyFill="1" applyBorder="1" applyAlignment="1">
      <alignment vertical="center"/>
    </xf>
    <xf numFmtId="181" fontId="2" fillId="33" borderId="39" xfId="0" applyNumberFormat="1" applyFont="1" applyFill="1" applyBorder="1" applyAlignment="1">
      <alignment vertical="center"/>
    </xf>
    <xf numFmtId="178" fontId="2" fillId="33" borderId="38" xfId="0" applyNumberFormat="1" applyFont="1" applyFill="1" applyBorder="1" applyAlignment="1">
      <alignment horizontal="center" vertical="center" shrinkToFit="1"/>
    </xf>
    <xf numFmtId="178" fontId="2" fillId="33" borderId="39" xfId="0" applyNumberFormat="1" applyFont="1" applyFill="1" applyBorder="1" applyAlignment="1">
      <alignment horizontal="center" vertical="center" shrinkToFit="1"/>
    </xf>
    <xf numFmtId="0" fontId="2" fillId="33" borderId="53" xfId="0" applyFont="1" applyFill="1" applyBorder="1" applyAlignment="1">
      <alignment horizontal="distributed" vertical="center" indent="1"/>
    </xf>
    <xf numFmtId="178" fontId="2" fillId="33" borderId="54" xfId="0" applyNumberFormat="1" applyFont="1" applyFill="1" applyBorder="1" applyAlignment="1">
      <alignment horizontal="center" vertical="center" shrinkToFit="1"/>
    </xf>
    <xf numFmtId="178" fontId="2" fillId="33" borderId="55" xfId="0" applyNumberFormat="1" applyFont="1" applyFill="1" applyBorder="1" applyAlignment="1">
      <alignment horizontal="center" vertical="center" shrinkToFit="1"/>
    </xf>
    <xf numFmtId="179" fontId="2" fillId="33" borderId="55" xfId="0" applyNumberFormat="1" applyFont="1" applyFill="1" applyBorder="1" applyAlignment="1">
      <alignment horizontal="center" vertical="center" shrinkToFit="1"/>
    </xf>
    <xf numFmtId="0" fontId="2" fillId="33" borderId="56" xfId="0" applyFont="1" applyFill="1" applyBorder="1" applyAlignment="1">
      <alignment horizontal="distributed" vertical="center" indent="1"/>
    </xf>
    <xf numFmtId="179" fontId="2" fillId="33" borderId="57" xfId="0" applyNumberFormat="1" applyFont="1" applyFill="1" applyBorder="1" applyAlignment="1">
      <alignment horizontal="center" vertical="center" shrinkToFit="1"/>
    </xf>
    <xf numFmtId="179" fontId="2" fillId="33" borderId="58" xfId="0" applyNumberFormat="1" applyFont="1" applyFill="1" applyBorder="1" applyAlignment="1">
      <alignment horizontal="center" vertical="center" shrinkToFit="1"/>
    </xf>
    <xf numFmtId="0" fontId="2" fillId="33" borderId="41" xfId="0" applyFont="1" applyFill="1" applyBorder="1" applyAlignment="1">
      <alignment horizontal="left" vertical="center" shrinkToFit="1"/>
    </xf>
    <xf numFmtId="0" fontId="2" fillId="33" borderId="47" xfId="0" applyFont="1" applyFill="1" applyBorder="1" applyAlignment="1">
      <alignment horizontal="left" vertical="center" shrinkToFit="1"/>
    </xf>
    <xf numFmtId="0" fontId="2" fillId="33" borderId="42" xfId="0" applyFont="1" applyFill="1" applyBorder="1" applyAlignment="1">
      <alignment horizontal="left" vertical="center" shrinkToFit="1"/>
    </xf>
    <xf numFmtId="185" fontId="2" fillId="33" borderId="50" xfId="0" applyNumberFormat="1" applyFont="1" applyFill="1" applyBorder="1" applyAlignment="1">
      <alignment horizontal="center" vertical="center" shrinkToFit="1"/>
    </xf>
    <xf numFmtId="185" fontId="2" fillId="33" borderId="21" xfId="0" applyNumberFormat="1" applyFont="1" applyFill="1" applyBorder="1" applyAlignment="1">
      <alignment horizontal="center" vertical="center" shrinkToFit="1"/>
    </xf>
    <xf numFmtId="176" fontId="2" fillId="33" borderId="21" xfId="0" applyNumberFormat="1" applyFont="1" applyFill="1" applyBorder="1" applyAlignment="1">
      <alignment horizontal="right" vertical="center" shrinkToFit="1"/>
    </xf>
    <xf numFmtId="176" fontId="2" fillId="33" borderId="37" xfId="48" applyNumberFormat="1" applyFont="1" applyFill="1" applyBorder="1" applyAlignment="1">
      <alignment vertical="center" shrinkToFit="1"/>
    </xf>
    <xf numFmtId="0" fontId="2" fillId="33" borderId="41" xfId="0" applyFont="1" applyFill="1" applyBorder="1" applyAlignment="1">
      <alignment vertical="center" shrinkToFit="1"/>
    </xf>
    <xf numFmtId="0" fontId="2" fillId="33" borderId="47" xfId="0" applyFont="1" applyFill="1" applyBorder="1" applyAlignment="1">
      <alignment vertical="center" shrinkToFit="1"/>
    </xf>
    <xf numFmtId="178" fontId="2" fillId="0" borderId="59" xfId="0" applyNumberFormat="1" applyFont="1" applyFill="1" applyBorder="1" applyAlignment="1">
      <alignment horizontal="center"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60" xfId="0" applyNumberFormat="1" applyFont="1" applyFill="1" applyBorder="1" applyAlignment="1">
      <alignment vertical="center" shrinkToFit="1"/>
    </xf>
    <xf numFmtId="176" fontId="2" fillId="33" borderId="61" xfId="0" applyNumberFormat="1" applyFont="1" applyFill="1" applyBorder="1" applyAlignment="1">
      <alignment vertical="center" shrinkToFit="1"/>
    </xf>
    <xf numFmtId="176" fontId="2" fillId="33" borderId="62" xfId="0" applyNumberFormat="1" applyFont="1" applyFill="1" applyBorder="1" applyAlignment="1">
      <alignment vertical="center" shrinkToFit="1"/>
    </xf>
    <xf numFmtId="0" fontId="2" fillId="33" borderId="63" xfId="0" applyFont="1" applyFill="1" applyBorder="1" applyAlignment="1">
      <alignment vertical="center" shrinkToFit="1"/>
    </xf>
    <xf numFmtId="0" fontId="2" fillId="33" borderId="64" xfId="0" applyFont="1" applyFill="1" applyBorder="1" applyAlignment="1">
      <alignment horizontal="left" vertical="center" shrinkToFit="1"/>
    </xf>
    <xf numFmtId="0" fontId="2" fillId="33" borderId="65" xfId="0" applyFont="1" applyFill="1" applyBorder="1" applyAlignment="1">
      <alignment horizontal="left" vertical="center" shrinkToFit="1"/>
    </xf>
    <xf numFmtId="0" fontId="2" fillId="33" borderId="66" xfId="0" applyFont="1" applyFill="1" applyBorder="1" applyAlignment="1">
      <alignment horizontal="left" vertical="center" shrinkToFit="1"/>
    </xf>
    <xf numFmtId="0" fontId="2" fillId="33" borderId="67" xfId="0" applyFont="1" applyFill="1" applyBorder="1" applyAlignment="1">
      <alignment horizontal="left" vertical="center" shrinkToFit="1"/>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68" xfId="0" applyFont="1" applyFill="1" applyBorder="1" applyAlignment="1">
      <alignment horizontal="center" vertical="center" wrapText="1"/>
    </xf>
    <xf numFmtId="0" fontId="2" fillId="34" borderId="69" xfId="0" applyFont="1" applyFill="1" applyBorder="1" applyAlignment="1">
      <alignment horizontal="center" vertical="center" wrapText="1"/>
    </xf>
    <xf numFmtId="0" fontId="2" fillId="34" borderId="70" xfId="0" applyFont="1" applyFill="1" applyBorder="1" applyAlignment="1">
      <alignment horizontal="center" vertical="center" wrapText="1"/>
    </xf>
    <xf numFmtId="0" fontId="2" fillId="34" borderId="71" xfId="0" applyFont="1" applyFill="1" applyBorder="1" applyAlignment="1">
      <alignment horizontal="center" vertical="center"/>
    </xf>
    <xf numFmtId="0" fontId="2" fillId="33" borderId="72" xfId="0" applyFont="1" applyFill="1" applyBorder="1" applyAlignment="1">
      <alignment horizontal="left" vertical="center" shrinkToFit="1"/>
    </xf>
    <xf numFmtId="0" fontId="2" fillId="33" borderId="73" xfId="0" applyFont="1" applyFill="1" applyBorder="1" applyAlignment="1">
      <alignment horizontal="left" vertical="center" shrinkToFit="1"/>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2" fillId="34" borderId="77" xfId="0" applyFont="1" applyFill="1" applyBorder="1" applyAlignment="1">
      <alignment horizontal="center" vertical="center"/>
    </xf>
    <xf numFmtId="0" fontId="2" fillId="34" borderId="78" xfId="0" applyFont="1" applyFill="1" applyBorder="1" applyAlignment="1">
      <alignment horizontal="center" vertical="center" wrapText="1"/>
    </xf>
    <xf numFmtId="0" fontId="2" fillId="34" borderId="79" xfId="0" applyFont="1" applyFill="1" applyBorder="1" applyAlignment="1">
      <alignment horizontal="center" vertical="center"/>
    </xf>
    <xf numFmtId="0" fontId="2" fillId="34" borderId="78" xfId="0" applyFont="1" applyFill="1" applyBorder="1" applyAlignment="1">
      <alignment horizontal="center" vertical="center"/>
    </xf>
    <xf numFmtId="0" fontId="1" fillId="34" borderId="68" xfId="0" applyFont="1" applyFill="1" applyBorder="1" applyAlignment="1">
      <alignment horizontal="center" vertical="center" wrapText="1"/>
    </xf>
    <xf numFmtId="0" fontId="1" fillId="34" borderId="69" xfId="0" applyFont="1" applyFill="1" applyBorder="1" applyAlignment="1">
      <alignment horizontal="center" vertical="center"/>
    </xf>
    <xf numFmtId="0" fontId="1" fillId="34" borderId="69" xfId="0" applyFont="1" applyFill="1" applyBorder="1" applyAlignment="1">
      <alignment horizontal="center" vertical="center" wrapText="1"/>
    </xf>
    <xf numFmtId="0" fontId="2" fillId="34" borderId="74" xfId="0" applyFont="1" applyFill="1" applyBorder="1" applyAlignment="1">
      <alignment horizontal="center" vertical="center" shrinkToFit="1"/>
    </xf>
    <xf numFmtId="0" fontId="2" fillId="34" borderId="7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2"/>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21.50390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48" t="s">
        <v>56</v>
      </c>
      <c r="H4" s="49" t="s">
        <v>57</v>
      </c>
      <c r="I4" s="8" t="s">
        <v>58</v>
      </c>
      <c r="J4" s="11" t="s">
        <v>59</v>
      </c>
    </row>
    <row r="5" spans="7:10" ht="13.5" customHeight="1" thickTop="1">
      <c r="G5" s="12">
        <v>103494</v>
      </c>
      <c r="H5" s="13">
        <v>201497</v>
      </c>
      <c r="I5" s="14">
        <v>21681</v>
      </c>
      <c r="J5" s="15">
        <v>326672</v>
      </c>
    </row>
    <row r="6" ht="14.25">
      <c r="A6" s="6" t="s">
        <v>2</v>
      </c>
    </row>
    <row r="7" spans="8:9" ht="10.5">
      <c r="H7" s="3" t="s">
        <v>12</v>
      </c>
      <c r="I7" s="3"/>
    </row>
    <row r="8" spans="1:8" ht="13.5" customHeight="1">
      <c r="A8" s="129" t="s">
        <v>0</v>
      </c>
      <c r="B8" s="135" t="s">
        <v>3</v>
      </c>
      <c r="C8" s="121" t="s">
        <v>4</v>
      </c>
      <c r="D8" s="121" t="s">
        <v>5</v>
      </c>
      <c r="E8" s="121" t="s">
        <v>6</v>
      </c>
      <c r="F8" s="123" t="s">
        <v>61</v>
      </c>
      <c r="G8" s="121" t="s">
        <v>7</v>
      </c>
      <c r="H8" s="131" t="s">
        <v>8</v>
      </c>
    </row>
    <row r="9" spans="1:8" ht="13.5" customHeight="1" thickBot="1">
      <c r="A9" s="130"/>
      <c r="B9" s="134"/>
      <c r="C9" s="122"/>
      <c r="D9" s="122"/>
      <c r="E9" s="122"/>
      <c r="F9" s="124"/>
      <c r="G9" s="122"/>
      <c r="H9" s="132"/>
    </row>
    <row r="10" spans="1:8" ht="13.5" customHeight="1" thickTop="1">
      <c r="A10" s="108" t="s">
        <v>9</v>
      </c>
      <c r="B10" s="16">
        <v>704356</v>
      </c>
      <c r="C10" s="17">
        <v>701414</v>
      </c>
      <c r="D10" s="17">
        <v>2942</v>
      </c>
      <c r="E10" s="17">
        <v>1809</v>
      </c>
      <c r="F10" s="17">
        <v>23270</v>
      </c>
      <c r="G10" s="17">
        <v>1210771</v>
      </c>
      <c r="H10" s="18"/>
    </row>
    <row r="11" spans="1:8" ht="13.5" customHeight="1">
      <c r="A11" s="109" t="s">
        <v>76</v>
      </c>
      <c r="B11" s="19">
        <v>279</v>
      </c>
      <c r="C11" s="20">
        <v>190</v>
      </c>
      <c r="D11" s="20">
        <v>89</v>
      </c>
      <c r="E11" s="20">
        <v>0</v>
      </c>
      <c r="F11" s="20">
        <v>20</v>
      </c>
      <c r="G11" s="20">
        <v>931</v>
      </c>
      <c r="H11" s="21"/>
    </row>
    <row r="12" spans="1:8" ht="13.5" customHeight="1">
      <c r="A12" s="109" t="s">
        <v>77</v>
      </c>
      <c r="B12" s="19">
        <v>673</v>
      </c>
      <c r="C12" s="20">
        <v>116</v>
      </c>
      <c r="D12" s="20">
        <v>557</v>
      </c>
      <c r="E12" s="20">
        <v>0</v>
      </c>
      <c r="F12" s="20">
        <v>9</v>
      </c>
      <c r="G12" s="20">
        <v>98</v>
      </c>
      <c r="H12" s="21"/>
    </row>
    <row r="13" spans="1:8" ht="13.5" customHeight="1">
      <c r="A13" s="109" t="s">
        <v>78</v>
      </c>
      <c r="B13" s="19">
        <v>1989</v>
      </c>
      <c r="C13" s="20">
        <v>964</v>
      </c>
      <c r="D13" s="20">
        <v>1025</v>
      </c>
      <c r="E13" s="20">
        <v>0</v>
      </c>
      <c r="F13" s="20">
        <v>5</v>
      </c>
      <c r="G13" s="20">
        <v>4212</v>
      </c>
      <c r="H13" s="21"/>
    </row>
    <row r="14" spans="1:8" ht="13.5" customHeight="1">
      <c r="A14" s="109" t="s">
        <v>79</v>
      </c>
      <c r="B14" s="19">
        <v>9</v>
      </c>
      <c r="C14" s="20">
        <v>9</v>
      </c>
      <c r="D14" s="20">
        <v>0</v>
      </c>
      <c r="E14" s="20">
        <v>0</v>
      </c>
      <c r="F14" s="20">
        <v>0</v>
      </c>
      <c r="G14" s="20">
        <v>0</v>
      </c>
      <c r="H14" s="21"/>
    </row>
    <row r="15" spans="1:8" ht="13.5" customHeight="1">
      <c r="A15" s="109" t="s">
        <v>80</v>
      </c>
      <c r="B15" s="19">
        <v>590</v>
      </c>
      <c r="C15" s="20">
        <v>59</v>
      </c>
      <c r="D15" s="20">
        <v>531</v>
      </c>
      <c r="E15" s="20">
        <v>0</v>
      </c>
      <c r="F15" s="20">
        <v>0</v>
      </c>
      <c r="G15" s="20">
        <v>0</v>
      </c>
      <c r="H15" s="21"/>
    </row>
    <row r="16" spans="1:8" ht="13.5" customHeight="1">
      <c r="A16" s="109" t="s">
        <v>81</v>
      </c>
      <c r="B16" s="19">
        <v>2510</v>
      </c>
      <c r="C16" s="20">
        <v>2509</v>
      </c>
      <c r="D16" s="20">
        <v>0</v>
      </c>
      <c r="E16" s="20">
        <v>0</v>
      </c>
      <c r="F16" s="20">
        <v>604</v>
      </c>
      <c r="G16" s="20">
        <v>0</v>
      </c>
      <c r="H16" s="21"/>
    </row>
    <row r="17" spans="1:8" ht="13.5" customHeight="1">
      <c r="A17" s="109" t="s">
        <v>82</v>
      </c>
      <c r="B17" s="19">
        <v>240</v>
      </c>
      <c r="C17" s="20">
        <v>16</v>
      </c>
      <c r="D17" s="20">
        <v>224</v>
      </c>
      <c r="E17" s="20">
        <v>0</v>
      </c>
      <c r="F17" s="20">
        <v>324</v>
      </c>
      <c r="G17" s="20">
        <v>0</v>
      </c>
      <c r="H17" s="21"/>
    </row>
    <row r="18" spans="1:8" ht="13.5" customHeight="1">
      <c r="A18" s="109" t="s">
        <v>83</v>
      </c>
      <c r="B18" s="19">
        <v>1155</v>
      </c>
      <c r="C18" s="20">
        <v>1155</v>
      </c>
      <c r="D18" s="20">
        <v>0</v>
      </c>
      <c r="E18" s="20">
        <v>0</v>
      </c>
      <c r="F18" s="20">
        <v>153</v>
      </c>
      <c r="G18" s="20">
        <v>8471</v>
      </c>
      <c r="H18" s="21"/>
    </row>
    <row r="19" spans="1:8" ht="13.5" customHeight="1">
      <c r="A19" s="109" t="s">
        <v>84</v>
      </c>
      <c r="B19" s="19">
        <v>1424</v>
      </c>
      <c r="C19" s="20">
        <v>1389</v>
      </c>
      <c r="D19" s="20">
        <v>35</v>
      </c>
      <c r="E19" s="20">
        <v>35</v>
      </c>
      <c r="F19" s="20">
        <v>269</v>
      </c>
      <c r="G19" s="20">
        <v>6340</v>
      </c>
      <c r="H19" s="21"/>
    </row>
    <row r="20" spans="1:8" ht="13.5" customHeight="1">
      <c r="A20" s="109" t="s">
        <v>85</v>
      </c>
      <c r="B20" s="19">
        <v>5771</v>
      </c>
      <c r="C20" s="20">
        <v>5641</v>
      </c>
      <c r="D20" s="20">
        <v>129</v>
      </c>
      <c r="E20" s="20">
        <v>0</v>
      </c>
      <c r="F20" s="20">
        <v>0</v>
      </c>
      <c r="G20" s="20">
        <v>0</v>
      </c>
      <c r="H20" s="21"/>
    </row>
    <row r="21" spans="1:8" ht="13.5" customHeight="1">
      <c r="A21" s="50" t="s">
        <v>1</v>
      </c>
      <c r="B21" s="33">
        <v>712347</v>
      </c>
      <c r="C21" s="34">
        <v>706816</v>
      </c>
      <c r="D21" s="34">
        <v>5531</v>
      </c>
      <c r="E21" s="34">
        <v>1843</v>
      </c>
      <c r="F21" s="107"/>
      <c r="G21" s="34">
        <v>1230824</v>
      </c>
      <c r="H21" s="44"/>
    </row>
    <row r="22" spans="1:8" ht="13.5" customHeight="1">
      <c r="A22" s="1" t="s">
        <v>88</v>
      </c>
      <c r="B22" s="111"/>
      <c r="C22" s="111"/>
      <c r="D22" s="111"/>
      <c r="E22" s="111"/>
      <c r="F22" s="111"/>
      <c r="G22" s="111"/>
      <c r="H22" s="112"/>
    </row>
    <row r="24" ht="14.25">
      <c r="A24" s="6" t="s">
        <v>10</v>
      </c>
    </row>
    <row r="25" spans="9:12" ht="10.5">
      <c r="I25" s="3" t="s">
        <v>12</v>
      </c>
      <c r="K25" s="3"/>
      <c r="L25" s="3"/>
    </row>
    <row r="26" spans="1:9" ht="13.5" customHeight="1">
      <c r="A26" s="129" t="s">
        <v>0</v>
      </c>
      <c r="B26" s="133" t="s">
        <v>47</v>
      </c>
      <c r="C26" s="123" t="s">
        <v>48</v>
      </c>
      <c r="D26" s="123" t="s">
        <v>49</v>
      </c>
      <c r="E26" s="136" t="s">
        <v>50</v>
      </c>
      <c r="F26" s="123" t="s">
        <v>61</v>
      </c>
      <c r="G26" s="123" t="s">
        <v>11</v>
      </c>
      <c r="H26" s="136" t="s">
        <v>45</v>
      </c>
      <c r="I26" s="131" t="s">
        <v>8</v>
      </c>
    </row>
    <row r="27" spans="1:9" ht="13.5" customHeight="1" thickBot="1">
      <c r="A27" s="130"/>
      <c r="B27" s="134"/>
      <c r="C27" s="122"/>
      <c r="D27" s="122"/>
      <c r="E27" s="137"/>
      <c r="F27" s="124"/>
      <c r="G27" s="124"/>
      <c r="H27" s="138"/>
      <c r="I27" s="132"/>
    </row>
    <row r="28" spans="1:9" ht="13.5" customHeight="1" thickTop="1">
      <c r="A28" s="101" t="s">
        <v>68</v>
      </c>
      <c r="B28" s="22">
        <f>3746+3675</f>
        <v>7421</v>
      </c>
      <c r="C28" s="23">
        <f>3775+3859</f>
        <v>7634</v>
      </c>
      <c r="D28" s="23">
        <v>-213</v>
      </c>
      <c r="E28" s="23">
        <v>3593</v>
      </c>
      <c r="F28" s="23">
        <f>1851+1564</f>
        <v>3415</v>
      </c>
      <c r="G28" s="23">
        <v>13018</v>
      </c>
      <c r="H28" s="23">
        <v>8202</v>
      </c>
      <c r="I28" s="24" t="s">
        <v>86</v>
      </c>
    </row>
    <row r="29" spans="1:9" ht="13.5" customHeight="1">
      <c r="A29" s="102" t="s">
        <v>69</v>
      </c>
      <c r="B29" s="25">
        <v>3273</v>
      </c>
      <c r="C29" s="26">
        <v>3024</v>
      </c>
      <c r="D29" s="26">
        <v>249</v>
      </c>
      <c r="E29" s="26">
        <v>2461</v>
      </c>
      <c r="F29" s="106">
        <v>936</v>
      </c>
      <c r="G29" s="26">
        <v>6605</v>
      </c>
      <c r="H29" s="26">
        <v>0</v>
      </c>
      <c r="I29" s="27" t="s">
        <v>86</v>
      </c>
    </row>
    <row r="30" spans="1:9" ht="13.5" customHeight="1">
      <c r="A30" s="102" t="s">
        <v>70</v>
      </c>
      <c r="B30" s="25">
        <v>944</v>
      </c>
      <c r="C30" s="26">
        <v>793</v>
      </c>
      <c r="D30" s="26">
        <v>150</v>
      </c>
      <c r="E30" s="26">
        <v>669</v>
      </c>
      <c r="F30" s="106">
        <v>104</v>
      </c>
      <c r="G30" s="26">
        <v>3508</v>
      </c>
      <c r="H30" s="26">
        <v>0</v>
      </c>
      <c r="I30" s="27" t="s">
        <v>86</v>
      </c>
    </row>
    <row r="31" spans="1:9" ht="13.5" customHeight="1">
      <c r="A31" s="102" t="s">
        <v>71</v>
      </c>
      <c r="B31" s="25">
        <v>7943</v>
      </c>
      <c r="C31" s="26">
        <v>7943</v>
      </c>
      <c r="D31" s="26">
        <v>0</v>
      </c>
      <c r="E31" s="26">
        <v>0</v>
      </c>
      <c r="F31" s="26">
        <v>893</v>
      </c>
      <c r="G31" s="26">
        <v>20329</v>
      </c>
      <c r="H31" s="26">
        <v>8599</v>
      </c>
      <c r="I31" s="27"/>
    </row>
    <row r="32" spans="1:9" ht="13.5" customHeight="1">
      <c r="A32" s="102" t="s">
        <v>72</v>
      </c>
      <c r="B32" s="25">
        <v>1206</v>
      </c>
      <c r="C32" s="26">
        <v>1206</v>
      </c>
      <c r="D32" s="26">
        <v>0</v>
      </c>
      <c r="E32" s="26">
        <v>0</v>
      </c>
      <c r="F32" s="26">
        <v>783</v>
      </c>
      <c r="G32" s="26">
        <v>6155</v>
      </c>
      <c r="H32" s="26">
        <v>4087</v>
      </c>
      <c r="I32" s="27"/>
    </row>
    <row r="33" spans="1:9" ht="13.5" customHeight="1">
      <c r="A33" s="102" t="s">
        <v>129</v>
      </c>
      <c r="B33" s="25">
        <v>80</v>
      </c>
      <c r="C33" s="26">
        <v>80</v>
      </c>
      <c r="D33" s="26">
        <v>0</v>
      </c>
      <c r="E33" s="26">
        <v>0</v>
      </c>
      <c r="F33" s="26">
        <v>0</v>
      </c>
      <c r="G33" s="26">
        <v>715</v>
      </c>
      <c r="H33" s="26">
        <v>0</v>
      </c>
      <c r="I33" s="27"/>
    </row>
    <row r="34" spans="1:9" ht="13.5" customHeight="1">
      <c r="A34" s="102" t="s">
        <v>73</v>
      </c>
      <c r="B34" s="25">
        <v>98</v>
      </c>
      <c r="C34" s="26">
        <v>98</v>
      </c>
      <c r="D34" s="26">
        <v>0</v>
      </c>
      <c r="E34" s="26">
        <v>0</v>
      </c>
      <c r="F34" s="26">
        <v>98</v>
      </c>
      <c r="G34" s="26">
        <v>8658</v>
      </c>
      <c r="H34" s="26">
        <v>8658</v>
      </c>
      <c r="I34" s="27"/>
    </row>
    <row r="35" spans="1:9" ht="13.5" customHeight="1">
      <c r="A35" s="103" t="s">
        <v>74</v>
      </c>
      <c r="B35" s="35">
        <v>1931</v>
      </c>
      <c r="C35" s="36">
        <v>1919</v>
      </c>
      <c r="D35" s="36">
        <v>12</v>
      </c>
      <c r="E35" s="36">
        <v>16440</v>
      </c>
      <c r="F35" s="36">
        <v>0</v>
      </c>
      <c r="G35" s="36">
        <v>0</v>
      </c>
      <c r="H35" s="36">
        <v>0</v>
      </c>
      <c r="I35" s="37"/>
    </row>
    <row r="36" spans="1:9" ht="13.5" customHeight="1">
      <c r="A36" s="50" t="s">
        <v>15</v>
      </c>
      <c r="B36" s="51"/>
      <c r="C36" s="52"/>
      <c r="D36" s="52"/>
      <c r="E36" s="38">
        <f>SUM(E28:E35)</f>
        <v>23163</v>
      </c>
      <c r="F36" s="38">
        <f>SUM(F28:F35)</f>
        <v>6229</v>
      </c>
      <c r="G36" s="38">
        <f>SUM(G28:G35)</f>
        <v>58988</v>
      </c>
      <c r="H36" s="38">
        <f>SUM(H28:H35)</f>
        <v>29546</v>
      </c>
      <c r="I36" s="45"/>
    </row>
    <row r="37" ht="10.5">
      <c r="A37" s="1" t="s">
        <v>25</v>
      </c>
    </row>
    <row r="38" ht="10.5">
      <c r="A38" s="1" t="s">
        <v>54</v>
      </c>
    </row>
    <row r="39" ht="10.5">
      <c r="A39" s="1" t="s">
        <v>53</v>
      </c>
    </row>
    <row r="40" ht="10.5">
      <c r="A40" s="1" t="s">
        <v>52</v>
      </c>
    </row>
    <row r="41" ht="9.75" customHeight="1"/>
    <row r="42" ht="14.25">
      <c r="A42" s="6" t="s">
        <v>13</v>
      </c>
    </row>
    <row r="43" spans="9:10" ht="10.5">
      <c r="I43" s="3" t="s">
        <v>12</v>
      </c>
      <c r="J43" s="3"/>
    </row>
    <row r="44" spans="1:9" ht="13.5" customHeight="1">
      <c r="A44" s="129" t="s">
        <v>14</v>
      </c>
      <c r="B44" s="133" t="s">
        <v>47</v>
      </c>
      <c r="C44" s="123" t="s">
        <v>48</v>
      </c>
      <c r="D44" s="123" t="s">
        <v>49</v>
      </c>
      <c r="E44" s="136" t="s">
        <v>50</v>
      </c>
      <c r="F44" s="123" t="s">
        <v>61</v>
      </c>
      <c r="G44" s="123" t="s">
        <v>11</v>
      </c>
      <c r="H44" s="136" t="s">
        <v>46</v>
      </c>
      <c r="I44" s="131" t="s">
        <v>8</v>
      </c>
    </row>
    <row r="45" spans="1:9" ht="13.5" customHeight="1" thickBot="1">
      <c r="A45" s="130"/>
      <c r="B45" s="134"/>
      <c r="C45" s="122"/>
      <c r="D45" s="122"/>
      <c r="E45" s="137"/>
      <c r="F45" s="124"/>
      <c r="G45" s="124"/>
      <c r="H45" s="138"/>
      <c r="I45" s="132"/>
    </row>
    <row r="46" spans="1:9" ht="13.5" customHeight="1" thickTop="1">
      <c r="A46" s="46" t="s">
        <v>75</v>
      </c>
      <c r="B46" s="22"/>
      <c r="C46" s="23"/>
      <c r="D46" s="23"/>
      <c r="E46" s="23"/>
      <c r="F46" s="23"/>
      <c r="G46" s="23"/>
      <c r="H46" s="23"/>
      <c r="I46" s="28"/>
    </row>
    <row r="47" spans="1:9" ht="13.5" customHeight="1">
      <c r="A47" s="47"/>
      <c r="B47" s="35"/>
      <c r="C47" s="36"/>
      <c r="D47" s="36"/>
      <c r="E47" s="36"/>
      <c r="F47" s="36"/>
      <c r="G47" s="36"/>
      <c r="H47" s="36"/>
      <c r="I47" s="37"/>
    </row>
    <row r="48" spans="1:9" ht="13.5" customHeight="1">
      <c r="A48" s="50" t="s">
        <v>16</v>
      </c>
      <c r="B48" s="51"/>
      <c r="C48" s="52"/>
      <c r="D48" s="52"/>
      <c r="E48" s="38"/>
      <c r="F48" s="38"/>
      <c r="G48" s="38"/>
      <c r="H48" s="38"/>
      <c r="I48" s="53"/>
    </row>
    <row r="49" ht="9.75" customHeight="1">
      <c r="A49" s="2"/>
    </row>
    <row r="50" ht="14.25">
      <c r="A50" s="6" t="s">
        <v>62</v>
      </c>
    </row>
    <row r="51" ht="10.5">
      <c r="J51" s="3" t="s">
        <v>12</v>
      </c>
    </row>
    <row r="52" spans="1:10" ht="13.5" customHeight="1">
      <c r="A52" s="139" t="s">
        <v>17</v>
      </c>
      <c r="B52" s="133" t="s">
        <v>19</v>
      </c>
      <c r="C52" s="123" t="s">
        <v>51</v>
      </c>
      <c r="D52" s="123" t="s">
        <v>20</v>
      </c>
      <c r="E52" s="123" t="s">
        <v>21</v>
      </c>
      <c r="F52" s="123" t="s">
        <v>22</v>
      </c>
      <c r="G52" s="136" t="s">
        <v>23</v>
      </c>
      <c r="H52" s="136" t="s">
        <v>24</v>
      </c>
      <c r="I52" s="136" t="s">
        <v>66</v>
      </c>
      <c r="J52" s="131" t="s">
        <v>8</v>
      </c>
    </row>
    <row r="53" spans="1:10" ht="13.5" customHeight="1" thickBot="1">
      <c r="A53" s="140"/>
      <c r="B53" s="134"/>
      <c r="C53" s="122"/>
      <c r="D53" s="122"/>
      <c r="E53" s="122"/>
      <c r="F53" s="122"/>
      <c r="G53" s="137"/>
      <c r="H53" s="137"/>
      <c r="I53" s="138"/>
      <c r="J53" s="132"/>
    </row>
    <row r="54" spans="1:10" ht="13.5" customHeight="1" thickTop="1">
      <c r="A54" s="108" t="s">
        <v>89</v>
      </c>
      <c r="B54" s="22">
        <v>17.745</v>
      </c>
      <c r="C54" s="23">
        <v>187.577</v>
      </c>
      <c r="D54" s="23">
        <v>35</v>
      </c>
      <c r="E54" s="23">
        <v>0</v>
      </c>
      <c r="F54" s="23">
        <v>0</v>
      </c>
      <c r="G54" s="23">
        <v>0</v>
      </c>
      <c r="H54" s="23">
        <v>0</v>
      </c>
      <c r="I54" s="23">
        <v>0</v>
      </c>
      <c r="J54" s="24"/>
    </row>
    <row r="55" spans="1:10" ht="13.5" customHeight="1">
      <c r="A55" s="109" t="s">
        <v>90</v>
      </c>
      <c r="B55" s="25">
        <v>3.36</v>
      </c>
      <c r="C55" s="26">
        <v>129.16</v>
      </c>
      <c r="D55" s="26">
        <v>66.14</v>
      </c>
      <c r="E55" s="26">
        <v>24.932</v>
      </c>
      <c r="F55" s="26">
        <v>0</v>
      </c>
      <c r="G55" s="26">
        <v>0</v>
      </c>
      <c r="H55" s="26">
        <v>0</v>
      </c>
      <c r="I55" s="26">
        <v>0</v>
      </c>
      <c r="J55" s="27"/>
    </row>
    <row r="56" spans="1:10" ht="13.5" customHeight="1">
      <c r="A56" s="109" t="s">
        <v>91</v>
      </c>
      <c r="B56" s="25">
        <v>-3.915</v>
      </c>
      <c r="C56" s="26">
        <v>247.508</v>
      </c>
      <c r="D56" s="26">
        <v>76</v>
      </c>
      <c r="E56" s="26">
        <v>0</v>
      </c>
      <c r="F56" s="26">
        <v>0</v>
      </c>
      <c r="G56" s="26">
        <v>0</v>
      </c>
      <c r="H56" s="26">
        <v>0</v>
      </c>
      <c r="I56" s="26">
        <v>0</v>
      </c>
      <c r="J56" s="27"/>
    </row>
    <row r="57" spans="1:10" ht="13.5" customHeight="1">
      <c r="A57" s="109" t="s">
        <v>92</v>
      </c>
      <c r="B57" s="25">
        <v>-5.389</v>
      </c>
      <c r="C57" s="26">
        <v>219.552</v>
      </c>
      <c r="D57" s="26">
        <v>74.81</v>
      </c>
      <c r="E57" s="26">
        <v>2</v>
      </c>
      <c r="F57" s="26">
        <v>0</v>
      </c>
      <c r="G57" s="26">
        <v>0</v>
      </c>
      <c r="H57" s="26">
        <v>0</v>
      </c>
      <c r="I57" s="26">
        <v>0</v>
      </c>
      <c r="J57" s="27"/>
    </row>
    <row r="58" spans="1:10" ht="13.5" customHeight="1">
      <c r="A58" s="109" t="s">
        <v>93</v>
      </c>
      <c r="B58" s="25">
        <v>-0.215</v>
      </c>
      <c r="C58" s="26">
        <v>91.164</v>
      </c>
      <c r="D58" s="26">
        <v>32.488</v>
      </c>
      <c r="E58" s="26">
        <v>2.682</v>
      </c>
      <c r="F58" s="26">
        <v>0</v>
      </c>
      <c r="G58" s="26">
        <v>0</v>
      </c>
      <c r="H58" s="26">
        <v>0</v>
      </c>
      <c r="I58" s="26">
        <v>0</v>
      </c>
      <c r="J58" s="27"/>
    </row>
    <row r="59" spans="1:10" ht="13.5" customHeight="1">
      <c r="A59" s="109" t="s">
        <v>94</v>
      </c>
      <c r="B59" s="25">
        <v>1.316</v>
      </c>
      <c r="C59" s="26">
        <v>1251.33</v>
      </c>
      <c r="D59" s="26">
        <v>750</v>
      </c>
      <c r="E59" s="26">
        <v>2.346</v>
      </c>
      <c r="F59" s="26">
        <v>0</v>
      </c>
      <c r="G59" s="26">
        <v>0</v>
      </c>
      <c r="H59" s="26">
        <v>0</v>
      </c>
      <c r="I59" s="26">
        <v>0</v>
      </c>
      <c r="J59" s="27"/>
    </row>
    <row r="60" spans="1:10" ht="13.5" customHeight="1">
      <c r="A60" s="109" t="s">
        <v>95</v>
      </c>
      <c r="B60" s="25">
        <v>0.077</v>
      </c>
      <c r="C60" s="26">
        <v>8.804</v>
      </c>
      <c r="D60" s="26">
        <v>1.5</v>
      </c>
      <c r="E60" s="26">
        <v>15.281</v>
      </c>
      <c r="F60" s="26">
        <v>0</v>
      </c>
      <c r="G60" s="26">
        <v>0</v>
      </c>
      <c r="H60" s="26">
        <v>0</v>
      </c>
      <c r="I60" s="26">
        <v>0</v>
      </c>
      <c r="J60" s="27"/>
    </row>
    <row r="61" spans="1:10" ht="13.5" customHeight="1">
      <c r="A61" s="109" t="s">
        <v>96</v>
      </c>
      <c r="B61" s="25">
        <v>4.696</v>
      </c>
      <c r="C61" s="26">
        <v>1143.544</v>
      </c>
      <c r="D61" s="26">
        <v>829.25</v>
      </c>
      <c r="E61" s="26">
        <v>526.529</v>
      </c>
      <c r="F61" s="26">
        <f>1713398/1000</f>
        <v>1713.398</v>
      </c>
      <c r="G61" s="26">
        <v>0</v>
      </c>
      <c r="H61" s="26">
        <f>1653798/1000</f>
        <v>1653.798</v>
      </c>
      <c r="I61" s="26">
        <v>826.899</v>
      </c>
      <c r="J61" s="27"/>
    </row>
    <row r="62" spans="1:10" ht="13.5" customHeight="1">
      <c r="A62" s="109" t="s">
        <v>97</v>
      </c>
      <c r="B62" s="25">
        <v>-1.678</v>
      </c>
      <c r="C62" s="26">
        <v>1035.578</v>
      </c>
      <c r="D62" s="26">
        <v>620</v>
      </c>
      <c r="E62" s="26">
        <v>69.812</v>
      </c>
      <c r="F62" s="26">
        <v>0</v>
      </c>
      <c r="G62" s="26">
        <v>0</v>
      </c>
      <c r="H62" s="26">
        <v>0</v>
      </c>
      <c r="I62" s="26">
        <v>0</v>
      </c>
      <c r="J62" s="27"/>
    </row>
    <row r="63" spans="1:10" ht="13.5" customHeight="1">
      <c r="A63" s="109" t="s">
        <v>98</v>
      </c>
      <c r="B63" s="25">
        <v>2.282</v>
      </c>
      <c r="C63" s="26">
        <v>536.58</v>
      </c>
      <c r="D63" s="26">
        <v>240</v>
      </c>
      <c r="E63" s="26">
        <v>330.8</v>
      </c>
      <c r="F63" s="26">
        <v>0</v>
      </c>
      <c r="G63" s="26">
        <v>0</v>
      </c>
      <c r="H63" s="26">
        <v>0</v>
      </c>
      <c r="I63" s="26">
        <v>0</v>
      </c>
      <c r="J63" s="27"/>
    </row>
    <row r="64" spans="1:10" ht="13.5" customHeight="1">
      <c r="A64" s="109" t="s">
        <v>99</v>
      </c>
      <c r="B64" s="25">
        <v>31.067</v>
      </c>
      <c r="C64" s="26">
        <v>1213.036</v>
      </c>
      <c r="D64" s="26">
        <v>445.71</v>
      </c>
      <c r="E64" s="26">
        <v>0</v>
      </c>
      <c r="F64" s="26">
        <v>0</v>
      </c>
      <c r="G64" s="26">
        <v>0</v>
      </c>
      <c r="H64" s="26">
        <v>0</v>
      </c>
      <c r="I64" s="26">
        <v>0</v>
      </c>
      <c r="J64" s="27"/>
    </row>
    <row r="65" spans="1:10" ht="13.5" customHeight="1">
      <c r="A65" s="109" t="s">
        <v>100</v>
      </c>
      <c r="B65" s="25">
        <v>9.831</v>
      </c>
      <c r="C65" s="26">
        <v>600.306</v>
      </c>
      <c r="D65" s="26">
        <v>250</v>
      </c>
      <c r="E65" s="26">
        <v>10.109</v>
      </c>
      <c r="F65" s="26">
        <v>0</v>
      </c>
      <c r="G65" s="26">
        <v>0</v>
      </c>
      <c r="H65" s="26">
        <v>0</v>
      </c>
      <c r="I65" s="26">
        <v>0</v>
      </c>
      <c r="J65" s="27"/>
    </row>
    <row r="66" spans="1:10" ht="13.5" customHeight="1">
      <c r="A66" s="109" t="s">
        <v>101</v>
      </c>
      <c r="B66" s="25">
        <v>0.311</v>
      </c>
      <c r="C66" s="26">
        <v>617.23</v>
      </c>
      <c r="D66" s="26">
        <v>300</v>
      </c>
      <c r="E66" s="26">
        <v>1.25</v>
      </c>
      <c r="F66" s="26">
        <v>0</v>
      </c>
      <c r="G66" s="26">
        <v>0</v>
      </c>
      <c r="H66" s="26">
        <v>0</v>
      </c>
      <c r="I66" s="26">
        <v>0</v>
      </c>
      <c r="J66" s="27"/>
    </row>
    <row r="67" spans="1:10" ht="13.5" customHeight="1">
      <c r="A67" s="109" t="s">
        <v>102</v>
      </c>
      <c r="B67" s="25">
        <v>0.071</v>
      </c>
      <c r="C67" s="26">
        <v>54.636</v>
      </c>
      <c r="D67" s="26">
        <v>10</v>
      </c>
      <c r="E67" s="26">
        <v>243.572</v>
      </c>
      <c r="F67" s="26">
        <f>17515049/1000</f>
        <v>17515.049</v>
      </c>
      <c r="G67" s="26">
        <v>0</v>
      </c>
      <c r="H67" s="26">
        <f>13333035/1000</f>
        <v>13333.035</v>
      </c>
      <c r="I67" s="26">
        <v>11999.732</v>
      </c>
      <c r="J67" s="27"/>
    </row>
    <row r="68" spans="1:10" ht="13.5" customHeight="1">
      <c r="A68" s="109" t="s">
        <v>103</v>
      </c>
      <c r="B68" s="25">
        <v>-63.323</v>
      </c>
      <c r="C68" s="26">
        <v>2547.588</v>
      </c>
      <c r="D68" s="26">
        <v>30</v>
      </c>
      <c r="E68" s="26">
        <v>523.188</v>
      </c>
      <c r="F68" s="26">
        <f>1654915/1000</f>
        <v>1654.915</v>
      </c>
      <c r="G68" s="26">
        <v>0</v>
      </c>
      <c r="H68" s="26">
        <v>0</v>
      </c>
      <c r="I68" s="26">
        <v>0</v>
      </c>
      <c r="J68" s="27"/>
    </row>
    <row r="69" spans="1:10" ht="13.5" customHeight="1">
      <c r="A69" s="109" t="s">
        <v>104</v>
      </c>
      <c r="B69" s="25">
        <v>-21.767</v>
      </c>
      <c r="C69" s="26">
        <v>83.597</v>
      </c>
      <c r="D69" s="26">
        <v>10</v>
      </c>
      <c r="E69" s="26">
        <v>0</v>
      </c>
      <c r="F69" s="26">
        <v>0</v>
      </c>
      <c r="G69" s="26">
        <v>0</v>
      </c>
      <c r="H69" s="26">
        <v>0</v>
      </c>
      <c r="I69" s="26">
        <v>0</v>
      </c>
      <c r="J69" s="27"/>
    </row>
    <row r="70" spans="1:10" ht="13.5" customHeight="1">
      <c r="A70" s="109" t="s">
        <v>105</v>
      </c>
      <c r="B70" s="25">
        <v>22.3</v>
      </c>
      <c r="C70" s="26">
        <v>223.067</v>
      </c>
      <c r="D70" s="26">
        <v>179.25</v>
      </c>
      <c r="E70" s="26">
        <v>0</v>
      </c>
      <c r="F70" s="26">
        <v>0</v>
      </c>
      <c r="G70" s="26">
        <v>0</v>
      </c>
      <c r="H70" s="26">
        <v>0</v>
      </c>
      <c r="I70" s="26">
        <v>0</v>
      </c>
      <c r="J70" s="27"/>
    </row>
    <row r="71" spans="1:10" ht="13.5" customHeight="1">
      <c r="A71" s="109" t="s">
        <v>106</v>
      </c>
      <c r="B71" s="25">
        <v>-0.009</v>
      </c>
      <c r="C71" s="26">
        <v>10</v>
      </c>
      <c r="D71" s="26">
        <v>5</v>
      </c>
      <c r="E71" s="26">
        <v>0</v>
      </c>
      <c r="F71" s="26">
        <v>0</v>
      </c>
      <c r="G71" s="26">
        <v>0</v>
      </c>
      <c r="H71" s="26">
        <v>0</v>
      </c>
      <c r="I71" s="26">
        <v>0</v>
      </c>
      <c r="J71" s="27"/>
    </row>
    <row r="72" spans="1:10" ht="13.5" customHeight="1">
      <c r="A72" s="109" t="s">
        <v>107</v>
      </c>
      <c r="B72" s="25">
        <v>41.636</v>
      </c>
      <c r="C72" s="26">
        <v>440.31</v>
      </c>
      <c r="D72" s="26">
        <v>250</v>
      </c>
      <c r="E72" s="26">
        <v>0</v>
      </c>
      <c r="F72" s="26">
        <v>0</v>
      </c>
      <c r="G72" s="26">
        <v>0</v>
      </c>
      <c r="H72" s="26">
        <v>0</v>
      </c>
      <c r="I72" s="26">
        <v>0</v>
      </c>
      <c r="J72" s="27"/>
    </row>
    <row r="73" spans="1:10" ht="13.5" customHeight="1">
      <c r="A73" s="109" t="s">
        <v>108</v>
      </c>
      <c r="B73" s="25">
        <v>-38.857</v>
      </c>
      <c r="C73" s="26">
        <v>132.913</v>
      </c>
      <c r="D73" s="26">
        <v>100</v>
      </c>
      <c r="E73" s="26">
        <v>0</v>
      </c>
      <c r="F73" s="26">
        <v>0</v>
      </c>
      <c r="G73" s="26">
        <v>0</v>
      </c>
      <c r="H73" s="26">
        <v>0</v>
      </c>
      <c r="I73" s="26">
        <v>0</v>
      </c>
      <c r="J73" s="27"/>
    </row>
    <row r="74" spans="1:10" ht="13.5" customHeight="1">
      <c r="A74" s="109" t="s">
        <v>109</v>
      </c>
      <c r="B74" s="25">
        <v>2.445</v>
      </c>
      <c r="C74" s="26">
        <v>490.445</v>
      </c>
      <c r="D74" s="26">
        <v>210</v>
      </c>
      <c r="E74" s="26">
        <v>0</v>
      </c>
      <c r="F74" s="26">
        <v>0</v>
      </c>
      <c r="G74" s="26">
        <v>0</v>
      </c>
      <c r="H74" s="26">
        <v>0</v>
      </c>
      <c r="I74" s="26">
        <v>0</v>
      </c>
      <c r="J74" s="27"/>
    </row>
    <row r="75" spans="1:10" ht="13.5" customHeight="1">
      <c r="A75" s="139" t="s">
        <v>17</v>
      </c>
      <c r="B75" s="133" t="s">
        <v>19</v>
      </c>
      <c r="C75" s="123" t="s">
        <v>51</v>
      </c>
      <c r="D75" s="123" t="s">
        <v>20</v>
      </c>
      <c r="E75" s="123" t="s">
        <v>21</v>
      </c>
      <c r="F75" s="123" t="s">
        <v>22</v>
      </c>
      <c r="G75" s="136" t="s">
        <v>23</v>
      </c>
      <c r="H75" s="136" t="s">
        <v>24</v>
      </c>
      <c r="I75" s="136" t="s">
        <v>66</v>
      </c>
      <c r="J75" s="131" t="s">
        <v>8</v>
      </c>
    </row>
    <row r="76" spans="1:10" ht="13.5" customHeight="1" thickBot="1">
      <c r="A76" s="140"/>
      <c r="B76" s="134"/>
      <c r="C76" s="122"/>
      <c r="D76" s="122"/>
      <c r="E76" s="122"/>
      <c r="F76" s="122"/>
      <c r="G76" s="137"/>
      <c r="H76" s="137"/>
      <c r="I76" s="138"/>
      <c r="J76" s="132"/>
    </row>
    <row r="77" spans="1:10" ht="13.5" customHeight="1" thickTop="1">
      <c r="A77" s="109" t="s">
        <v>110</v>
      </c>
      <c r="B77" s="25">
        <v>13.314</v>
      </c>
      <c r="C77" s="26">
        <v>560.328</v>
      </c>
      <c r="D77" s="26">
        <v>180</v>
      </c>
      <c r="E77" s="26">
        <v>0</v>
      </c>
      <c r="F77" s="26">
        <v>0</v>
      </c>
      <c r="G77" s="26">
        <v>0</v>
      </c>
      <c r="H77" s="26">
        <v>0</v>
      </c>
      <c r="I77" s="26">
        <v>0</v>
      </c>
      <c r="J77" s="27"/>
    </row>
    <row r="78" spans="1:10" ht="13.5" customHeight="1">
      <c r="A78" s="109" t="s">
        <v>111</v>
      </c>
      <c r="B78" s="25">
        <v>249.007</v>
      </c>
      <c r="C78" s="26">
        <v>2432.996</v>
      </c>
      <c r="D78" s="26">
        <v>250</v>
      </c>
      <c r="E78" s="26">
        <v>0</v>
      </c>
      <c r="F78" s="26">
        <v>0</v>
      </c>
      <c r="G78" s="26">
        <v>0</v>
      </c>
      <c r="H78" s="26">
        <v>0</v>
      </c>
      <c r="I78" s="26">
        <v>0</v>
      </c>
      <c r="J78" s="27"/>
    </row>
    <row r="79" spans="1:10" ht="13.5" customHeight="1">
      <c r="A79" s="109" t="s">
        <v>112</v>
      </c>
      <c r="B79" s="25">
        <v>-262.927</v>
      </c>
      <c r="C79" s="26">
        <v>77.245</v>
      </c>
      <c r="D79" s="26">
        <v>115.8</v>
      </c>
      <c r="E79" s="26">
        <v>0</v>
      </c>
      <c r="F79" s="26">
        <v>0</v>
      </c>
      <c r="G79" s="26">
        <v>0</v>
      </c>
      <c r="H79" s="26">
        <v>0</v>
      </c>
      <c r="I79" s="26">
        <v>0</v>
      </c>
      <c r="J79" s="27"/>
    </row>
    <row r="80" spans="1:10" ht="13.5" customHeight="1">
      <c r="A80" s="109" t="s">
        <v>113</v>
      </c>
      <c r="B80" s="25">
        <v>-77.165</v>
      </c>
      <c r="C80" s="26">
        <v>63.316</v>
      </c>
      <c r="D80" s="26">
        <v>38.5</v>
      </c>
      <c r="E80" s="26">
        <v>0</v>
      </c>
      <c r="F80" s="26">
        <v>0</v>
      </c>
      <c r="G80" s="26">
        <v>0</v>
      </c>
      <c r="H80" s="26">
        <v>0</v>
      </c>
      <c r="I80" s="26">
        <v>0</v>
      </c>
      <c r="J80" s="27"/>
    </row>
    <row r="81" spans="1:10" ht="13.5" customHeight="1">
      <c r="A81" s="109" t="s">
        <v>114</v>
      </c>
      <c r="B81" s="25">
        <v>226.872</v>
      </c>
      <c r="C81" s="26">
        <v>11349.873</v>
      </c>
      <c r="D81" s="26">
        <v>11525</v>
      </c>
      <c r="E81" s="26">
        <v>0</v>
      </c>
      <c r="F81" s="26">
        <v>0</v>
      </c>
      <c r="G81" s="26">
        <v>0</v>
      </c>
      <c r="H81" s="26">
        <v>0</v>
      </c>
      <c r="I81" s="26">
        <v>0</v>
      </c>
      <c r="J81" s="27"/>
    </row>
    <row r="82" spans="1:10" ht="13.5" customHeight="1">
      <c r="A82" s="109" t="s">
        <v>115</v>
      </c>
      <c r="B82" s="25">
        <v>35.798</v>
      </c>
      <c r="C82" s="26">
        <v>607.4</v>
      </c>
      <c r="D82" s="26">
        <v>148.5</v>
      </c>
      <c r="E82" s="26">
        <v>0</v>
      </c>
      <c r="F82" s="26">
        <f>100776/1000</f>
        <v>100.776</v>
      </c>
      <c r="G82" s="26">
        <v>0</v>
      </c>
      <c r="H82" s="26">
        <v>0</v>
      </c>
      <c r="I82" s="26">
        <v>0</v>
      </c>
      <c r="J82" s="27"/>
    </row>
    <row r="83" spans="1:10" ht="13.5" customHeight="1">
      <c r="A83" s="109" t="s">
        <v>116</v>
      </c>
      <c r="B83" s="25">
        <v>-23.24</v>
      </c>
      <c r="C83" s="26">
        <v>968.397</v>
      </c>
      <c r="D83" s="26">
        <v>100</v>
      </c>
      <c r="E83" s="26">
        <v>0</v>
      </c>
      <c r="F83" s="26">
        <f>512537/1000</f>
        <v>512.537</v>
      </c>
      <c r="G83" s="26">
        <v>0</v>
      </c>
      <c r="H83" s="26">
        <v>0</v>
      </c>
      <c r="I83" s="26">
        <v>0</v>
      </c>
      <c r="J83" s="27"/>
    </row>
    <row r="84" spans="1:10" ht="13.5" customHeight="1">
      <c r="A84" s="109" t="s">
        <v>117</v>
      </c>
      <c r="B84" s="25">
        <v>0.379</v>
      </c>
      <c r="C84" s="26">
        <v>71.523</v>
      </c>
      <c r="D84" s="26">
        <v>13</v>
      </c>
      <c r="E84" s="26">
        <v>0</v>
      </c>
      <c r="F84" s="26">
        <v>0</v>
      </c>
      <c r="G84" s="26">
        <v>0</v>
      </c>
      <c r="H84" s="26">
        <v>0</v>
      </c>
      <c r="I84" s="26">
        <v>0</v>
      </c>
      <c r="J84" s="27"/>
    </row>
    <row r="85" spans="1:10" ht="13.5" customHeight="1">
      <c r="A85" s="109" t="s">
        <v>118</v>
      </c>
      <c r="B85" s="25">
        <v>-33.473</v>
      </c>
      <c r="C85" s="26">
        <v>41.04</v>
      </c>
      <c r="D85" s="26">
        <v>10.3</v>
      </c>
      <c r="E85" s="26">
        <v>0</v>
      </c>
      <c r="F85" s="26">
        <f>3079594/1000</f>
        <v>3079.594</v>
      </c>
      <c r="G85" s="26">
        <v>0</v>
      </c>
      <c r="H85" s="26">
        <f>202600/1000</f>
        <v>202.6</v>
      </c>
      <c r="I85" s="26">
        <v>182.34</v>
      </c>
      <c r="J85" s="27"/>
    </row>
    <row r="86" spans="1:10" ht="13.5" customHeight="1">
      <c r="A86" s="109" t="s">
        <v>119</v>
      </c>
      <c r="B86" s="25">
        <v>13.929</v>
      </c>
      <c r="C86" s="26">
        <v>116.755</v>
      </c>
      <c r="D86" s="26">
        <v>10</v>
      </c>
      <c r="E86" s="26">
        <v>0</v>
      </c>
      <c r="F86" s="26">
        <v>0</v>
      </c>
      <c r="G86" s="26">
        <v>0</v>
      </c>
      <c r="H86" s="26">
        <v>0</v>
      </c>
      <c r="I86" s="26">
        <v>0</v>
      </c>
      <c r="J86" s="27"/>
    </row>
    <row r="87" spans="1:10" ht="13.5" customHeight="1">
      <c r="A87" s="109" t="s">
        <v>120</v>
      </c>
      <c r="B87" s="25">
        <v>-0.167</v>
      </c>
      <c r="C87" s="26">
        <v>55.497</v>
      </c>
      <c r="D87" s="26">
        <v>20</v>
      </c>
      <c r="E87" s="26">
        <v>0.58</v>
      </c>
      <c r="F87" s="26">
        <v>0</v>
      </c>
      <c r="G87" s="26">
        <v>0</v>
      </c>
      <c r="H87" s="26">
        <v>0</v>
      </c>
      <c r="I87" s="26">
        <v>0</v>
      </c>
      <c r="J87" s="27"/>
    </row>
    <row r="88" spans="1:10" ht="13.5" customHeight="1">
      <c r="A88" s="109" t="s">
        <v>121</v>
      </c>
      <c r="B88" s="25">
        <v>0.744</v>
      </c>
      <c r="C88" s="26">
        <v>589.14</v>
      </c>
      <c r="D88" s="26">
        <v>300</v>
      </c>
      <c r="E88" s="26">
        <v>0</v>
      </c>
      <c r="F88" s="26">
        <v>0</v>
      </c>
      <c r="G88" s="26">
        <v>0</v>
      </c>
      <c r="H88" s="26">
        <v>0</v>
      </c>
      <c r="I88" s="26">
        <v>0</v>
      </c>
      <c r="J88" s="27"/>
    </row>
    <row r="89" spans="1:10" ht="13.5" customHeight="1">
      <c r="A89" s="109" t="s">
        <v>122</v>
      </c>
      <c r="B89" s="25">
        <v>9.799</v>
      </c>
      <c r="C89" s="26">
        <v>183.069</v>
      </c>
      <c r="D89" s="26">
        <v>51</v>
      </c>
      <c r="E89" s="26">
        <v>0</v>
      </c>
      <c r="F89" s="26">
        <v>0</v>
      </c>
      <c r="G89" s="26">
        <v>0</v>
      </c>
      <c r="H89" s="26">
        <v>0</v>
      </c>
      <c r="I89" s="26">
        <v>0</v>
      </c>
      <c r="J89" s="27"/>
    </row>
    <row r="90" spans="1:10" ht="13.5" customHeight="1">
      <c r="A90" s="109" t="s">
        <v>123</v>
      </c>
      <c r="B90" s="25">
        <v>43.985</v>
      </c>
      <c r="C90" s="26">
        <v>517.86</v>
      </c>
      <c r="D90" s="26">
        <v>411</v>
      </c>
      <c r="E90" s="26">
        <v>0</v>
      </c>
      <c r="F90" s="26">
        <v>0</v>
      </c>
      <c r="G90" s="26">
        <v>0</v>
      </c>
      <c r="H90" s="26">
        <v>0</v>
      </c>
      <c r="I90" s="26">
        <v>0</v>
      </c>
      <c r="J90" s="27"/>
    </row>
    <row r="91" spans="1:10" ht="13.5" customHeight="1">
      <c r="A91" s="109" t="s">
        <v>124</v>
      </c>
      <c r="B91" s="25">
        <v>25.828</v>
      </c>
      <c r="C91" s="26">
        <v>1796.805</v>
      </c>
      <c r="D91" s="26">
        <v>1393.261</v>
      </c>
      <c r="E91" s="26">
        <v>1018.436</v>
      </c>
      <c r="F91" s="26">
        <v>0</v>
      </c>
      <c r="G91" s="26">
        <v>0</v>
      </c>
      <c r="H91" s="26">
        <v>0</v>
      </c>
      <c r="I91" s="26">
        <v>0</v>
      </c>
      <c r="J91" s="27"/>
    </row>
    <row r="92" spans="1:10" ht="13.5" customHeight="1">
      <c r="A92" s="109" t="s">
        <v>125</v>
      </c>
      <c r="B92" s="25">
        <v>342.19</v>
      </c>
      <c r="C92" s="26">
        <v>30822.444</v>
      </c>
      <c r="D92" s="26">
        <v>31419.292</v>
      </c>
      <c r="E92" s="26">
        <v>4949.482</v>
      </c>
      <c r="F92" s="26">
        <v>0</v>
      </c>
      <c r="G92" s="26">
        <v>0</v>
      </c>
      <c r="H92" s="26">
        <v>0</v>
      </c>
      <c r="I92" s="26">
        <v>0</v>
      </c>
      <c r="J92" s="27"/>
    </row>
    <row r="93" spans="1:10" ht="13.5" customHeight="1">
      <c r="A93" s="116" t="s">
        <v>126</v>
      </c>
      <c r="B93" s="113">
        <f>436/1000</f>
        <v>0.436</v>
      </c>
      <c r="C93" s="114">
        <f>442992/1000</f>
        <v>442.992</v>
      </c>
      <c r="D93" s="114">
        <f>15000/1000</f>
        <v>15</v>
      </c>
      <c r="E93" s="114">
        <f>4320/1000</f>
        <v>4.32</v>
      </c>
      <c r="F93" s="114">
        <v>0</v>
      </c>
      <c r="G93" s="114">
        <v>0</v>
      </c>
      <c r="H93" s="114">
        <v>0</v>
      </c>
      <c r="I93" s="114">
        <v>0</v>
      </c>
      <c r="J93" s="115"/>
    </row>
    <row r="94" spans="1:10" ht="13.5" customHeight="1">
      <c r="A94" s="116" t="s">
        <v>127</v>
      </c>
      <c r="B94" s="113">
        <f>14132/1000</f>
        <v>14.132</v>
      </c>
      <c r="C94" s="114">
        <f>184087/1000</f>
        <v>184.087</v>
      </c>
      <c r="D94" s="114">
        <f>30000/1000</f>
        <v>30</v>
      </c>
      <c r="E94" s="114">
        <f>4986/1000</f>
        <v>4.986</v>
      </c>
      <c r="F94" s="114">
        <v>0</v>
      </c>
      <c r="G94" s="114">
        <v>0</v>
      </c>
      <c r="H94" s="114">
        <v>0</v>
      </c>
      <c r="I94" s="114">
        <v>0</v>
      </c>
      <c r="J94" s="115"/>
    </row>
    <row r="95" spans="1:10" ht="13.5" customHeight="1">
      <c r="A95" s="116" t="s">
        <v>128</v>
      </c>
      <c r="B95" s="113">
        <f>21624/1000</f>
        <v>21.624</v>
      </c>
      <c r="C95" s="114">
        <f>3121576/1000</f>
        <v>3121.576</v>
      </c>
      <c r="D95" s="114">
        <f>10000/1000</f>
        <v>10</v>
      </c>
      <c r="E95" s="114">
        <f>1085/1000</f>
        <v>1.085</v>
      </c>
      <c r="F95" s="114">
        <v>0</v>
      </c>
      <c r="G95" s="114">
        <v>0</v>
      </c>
      <c r="H95" s="114">
        <v>0</v>
      </c>
      <c r="I95" s="114">
        <v>0</v>
      </c>
      <c r="J95" s="115"/>
    </row>
    <row r="96" spans="1:10" ht="13.5" customHeight="1">
      <c r="A96" s="54" t="s">
        <v>18</v>
      </c>
      <c r="B96" s="40"/>
      <c r="C96" s="41"/>
      <c r="D96" s="38">
        <f aca="true" t="shared" si="0" ref="D96:I96">SUM(D54:D74,D77:D95)</f>
        <v>50555.801</v>
      </c>
      <c r="E96" s="38">
        <f t="shared" si="0"/>
        <v>7731.389999999999</v>
      </c>
      <c r="F96" s="38">
        <f t="shared" si="0"/>
        <v>24576.269000000004</v>
      </c>
      <c r="G96" s="38">
        <f t="shared" si="0"/>
        <v>0</v>
      </c>
      <c r="H96" s="38">
        <f t="shared" si="0"/>
        <v>15189.433</v>
      </c>
      <c r="I96" s="38">
        <f t="shared" si="0"/>
        <v>13008.971</v>
      </c>
      <c r="J96" s="45"/>
    </row>
    <row r="97" ht="10.5">
      <c r="A97" s="1" t="s">
        <v>60</v>
      </c>
    </row>
    <row r="98" ht="9.75" customHeight="1"/>
    <row r="99" ht="14.25">
      <c r="A99" s="6" t="s">
        <v>43</v>
      </c>
    </row>
    <row r="100" ht="10.5">
      <c r="D100" s="3" t="s">
        <v>12</v>
      </c>
    </row>
    <row r="101" spans="1:4" ht="21.75" thickBot="1">
      <c r="A101" s="55" t="s">
        <v>36</v>
      </c>
      <c r="B101" s="56" t="s">
        <v>41</v>
      </c>
      <c r="C101" s="57" t="s">
        <v>42</v>
      </c>
      <c r="D101" s="58" t="s">
        <v>55</v>
      </c>
    </row>
    <row r="102" spans="1:4" ht="13.5" customHeight="1" thickTop="1">
      <c r="A102" s="59" t="s">
        <v>37</v>
      </c>
      <c r="B102" s="29"/>
      <c r="C102" s="23">
        <v>8684</v>
      </c>
      <c r="D102" s="30"/>
    </row>
    <row r="103" spans="1:4" ht="13.5" customHeight="1">
      <c r="A103" s="60" t="s">
        <v>38</v>
      </c>
      <c r="B103" s="31"/>
      <c r="C103" s="26">
        <v>26873</v>
      </c>
      <c r="D103" s="32"/>
    </row>
    <row r="104" spans="1:4" ht="13.5" customHeight="1">
      <c r="A104" s="61" t="s">
        <v>39</v>
      </c>
      <c r="B104" s="42"/>
      <c r="C104" s="36">
        <v>18152</v>
      </c>
      <c r="D104" s="43"/>
    </row>
    <row r="105" spans="1:4" ht="13.5" customHeight="1">
      <c r="A105" s="62" t="s">
        <v>40</v>
      </c>
      <c r="B105" s="40"/>
      <c r="C105" s="38">
        <v>53708</v>
      </c>
      <c r="D105" s="39"/>
    </row>
    <row r="106" spans="1:4" ht="10.5">
      <c r="A106" s="1" t="s">
        <v>64</v>
      </c>
      <c r="B106" s="63"/>
      <c r="C106" s="63"/>
      <c r="D106" s="63"/>
    </row>
    <row r="107" spans="1:4" ht="9.75" customHeight="1">
      <c r="A107" s="64"/>
      <c r="B107" s="63"/>
      <c r="C107" s="63"/>
      <c r="D107" s="63"/>
    </row>
    <row r="108" ht="14.25">
      <c r="A108" s="6" t="s">
        <v>63</v>
      </c>
    </row>
    <row r="109" ht="10.5" customHeight="1">
      <c r="A109" s="6"/>
    </row>
    <row r="110" spans="1:11" ht="21.75" thickBot="1">
      <c r="A110" s="55" t="s">
        <v>34</v>
      </c>
      <c r="B110" s="56" t="s">
        <v>41</v>
      </c>
      <c r="C110" s="57" t="s">
        <v>42</v>
      </c>
      <c r="D110" s="57" t="s">
        <v>55</v>
      </c>
      <c r="E110" s="65" t="s">
        <v>32</v>
      </c>
      <c r="F110" s="58" t="s">
        <v>33</v>
      </c>
      <c r="G110" s="125" t="s">
        <v>44</v>
      </c>
      <c r="H110" s="126"/>
      <c r="I110" s="56" t="s">
        <v>41</v>
      </c>
      <c r="J110" s="57" t="s">
        <v>42</v>
      </c>
      <c r="K110" s="58" t="s">
        <v>55</v>
      </c>
    </row>
    <row r="111" spans="1:11" ht="13.5" customHeight="1" thickTop="1">
      <c r="A111" s="59" t="s">
        <v>26</v>
      </c>
      <c r="B111" s="110">
        <v>0.54</v>
      </c>
      <c r="C111" s="66">
        <v>0.56</v>
      </c>
      <c r="D111" s="66">
        <f>C111-B111</f>
        <v>0.020000000000000018</v>
      </c>
      <c r="E111" s="67" t="s">
        <v>131</v>
      </c>
      <c r="F111" s="68" t="s">
        <v>134</v>
      </c>
      <c r="G111" s="127" t="s">
        <v>68</v>
      </c>
      <c r="H111" s="128"/>
      <c r="I111" s="69"/>
      <c r="J111" s="70">
        <v>0</v>
      </c>
      <c r="K111" s="71"/>
    </row>
    <row r="112" spans="1:11" ht="13.5" customHeight="1">
      <c r="A112" s="60" t="s">
        <v>27</v>
      </c>
      <c r="B112" s="72"/>
      <c r="C112" s="73">
        <v>7.65</v>
      </c>
      <c r="D112" s="74"/>
      <c r="E112" s="75" t="s">
        <v>132</v>
      </c>
      <c r="F112" s="76" t="s">
        <v>133</v>
      </c>
      <c r="G112" s="117" t="s">
        <v>69</v>
      </c>
      <c r="H112" s="118"/>
      <c r="I112" s="72"/>
      <c r="J112" s="77">
        <v>0</v>
      </c>
      <c r="K112" s="78"/>
    </row>
    <row r="113" spans="1:11" ht="13.5" customHeight="1">
      <c r="A113" s="60" t="s">
        <v>28</v>
      </c>
      <c r="B113" s="79">
        <v>16</v>
      </c>
      <c r="C113" s="77">
        <v>15.2</v>
      </c>
      <c r="D113" s="77">
        <f>C113-B113</f>
        <v>-0.8000000000000007</v>
      </c>
      <c r="E113" s="80">
        <v>25</v>
      </c>
      <c r="F113" s="81">
        <v>35</v>
      </c>
      <c r="G113" s="117" t="s">
        <v>70</v>
      </c>
      <c r="H113" s="118"/>
      <c r="I113" s="72"/>
      <c r="J113" s="77">
        <v>0</v>
      </c>
      <c r="K113" s="78"/>
    </row>
    <row r="114" spans="1:11" ht="13.5" customHeight="1">
      <c r="A114" s="60" t="s">
        <v>29</v>
      </c>
      <c r="B114" s="82"/>
      <c r="C114" s="77">
        <v>265.7</v>
      </c>
      <c r="D114" s="83"/>
      <c r="E114" s="80">
        <v>400</v>
      </c>
      <c r="F114" s="84"/>
      <c r="G114" s="117" t="s">
        <v>71</v>
      </c>
      <c r="H114" s="118"/>
      <c r="I114" s="72"/>
      <c r="J114" s="77">
        <v>0</v>
      </c>
      <c r="K114" s="78"/>
    </row>
    <row r="115" spans="1:11" ht="13.5" customHeight="1">
      <c r="A115" s="60" t="s">
        <v>30</v>
      </c>
      <c r="B115" s="104">
        <v>0.27646</v>
      </c>
      <c r="C115" s="105">
        <v>0.28951</v>
      </c>
      <c r="D115" s="105">
        <f>C115-B115</f>
        <v>0.013050000000000006</v>
      </c>
      <c r="E115" s="85"/>
      <c r="F115" s="86"/>
      <c r="G115" s="117" t="s">
        <v>72</v>
      </c>
      <c r="H115" s="118"/>
      <c r="I115" s="72"/>
      <c r="J115" s="77">
        <v>0</v>
      </c>
      <c r="K115" s="78"/>
    </row>
    <row r="116" spans="1:11" ht="13.5" customHeight="1">
      <c r="A116" s="87" t="s">
        <v>31</v>
      </c>
      <c r="B116" s="88">
        <v>93.8</v>
      </c>
      <c r="C116" s="89">
        <v>92.5</v>
      </c>
      <c r="D116" s="89">
        <f>C116-B116</f>
        <v>-1.2999999999999972</v>
      </c>
      <c r="E116" s="90"/>
      <c r="F116" s="91"/>
      <c r="G116" s="117" t="s">
        <v>129</v>
      </c>
      <c r="H116" s="118"/>
      <c r="I116" s="72"/>
      <c r="J116" s="77">
        <v>0</v>
      </c>
      <c r="K116" s="78"/>
    </row>
    <row r="117" spans="1:11" ht="13.5" customHeight="1">
      <c r="A117" s="94"/>
      <c r="B117" s="95"/>
      <c r="C117" s="96"/>
      <c r="D117" s="97"/>
      <c r="E117" s="85"/>
      <c r="F117" s="86"/>
      <c r="G117" s="117" t="s">
        <v>73</v>
      </c>
      <c r="H117" s="118"/>
      <c r="I117" s="72"/>
      <c r="J117" s="77">
        <v>0</v>
      </c>
      <c r="K117" s="78"/>
    </row>
    <row r="118" spans="1:11" ht="13.5" customHeight="1">
      <c r="A118" s="98"/>
      <c r="B118" s="99"/>
      <c r="C118" s="100"/>
      <c r="D118" s="100"/>
      <c r="E118" s="90"/>
      <c r="F118" s="91"/>
      <c r="G118" s="119" t="s">
        <v>74</v>
      </c>
      <c r="H118" s="120"/>
      <c r="I118" s="92"/>
      <c r="J118" s="89">
        <v>0</v>
      </c>
      <c r="K118" s="93"/>
    </row>
    <row r="119" ht="10.5">
      <c r="A119" s="1" t="s">
        <v>65</v>
      </c>
    </row>
    <row r="120" ht="10.5">
      <c r="A120" s="1" t="s">
        <v>130</v>
      </c>
    </row>
    <row r="122" ht="13.5" customHeight="1">
      <c r="A122" s="1" t="s">
        <v>87</v>
      </c>
    </row>
  </sheetData>
  <sheetProtection/>
  <mergeCells count="55">
    <mergeCell ref="I75:I76"/>
    <mergeCell ref="J75:J76"/>
    <mergeCell ref="E75:E76"/>
    <mergeCell ref="F75:F76"/>
    <mergeCell ref="G75:G76"/>
    <mergeCell ref="H75:H76"/>
    <mergeCell ref="A75:A76"/>
    <mergeCell ref="B75:B76"/>
    <mergeCell ref="C75:C76"/>
    <mergeCell ref="D75:D76"/>
    <mergeCell ref="A44:A45"/>
    <mergeCell ref="B44:B45"/>
    <mergeCell ref="C44:C45"/>
    <mergeCell ref="A52:A53"/>
    <mergeCell ref="B52:B53"/>
    <mergeCell ref="C52:C53"/>
    <mergeCell ref="D52:D53"/>
    <mergeCell ref="E52:E53"/>
    <mergeCell ref="H52:H53"/>
    <mergeCell ref="J52:J53"/>
    <mergeCell ref="F52:F53"/>
    <mergeCell ref="G52:G53"/>
    <mergeCell ref="I52:I53"/>
    <mergeCell ref="D44:D45"/>
    <mergeCell ref="E44:E45"/>
    <mergeCell ref="I26:I27"/>
    <mergeCell ref="D26:D27"/>
    <mergeCell ref="E26:E27"/>
    <mergeCell ref="F26:F27"/>
    <mergeCell ref="H44:H45"/>
    <mergeCell ref="I44:I45"/>
    <mergeCell ref="G44:G45"/>
    <mergeCell ref="H26:H27"/>
    <mergeCell ref="A8:A9"/>
    <mergeCell ref="H8:H9"/>
    <mergeCell ref="A26:A27"/>
    <mergeCell ref="B26:B27"/>
    <mergeCell ref="C26:C27"/>
    <mergeCell ref="D8:D9"/>
    <mergeCell ref="C8:C9"/>
    <mergeCell ref="E8:E9"/>
    <mergeCell ref="B8:B9"/>
    <mergeCell ref="G26:G27"/>
    <mergeCell ref="G8:G9"/>
    <mergeCell ref="F8:F9"/>
    <mergeCell ref="G110:H110"/>
    <mergeCell ref="F44:F45"/>
    <mergeCell ref="G112:H112"/>
    <mergeCell ref="G111:H111"/>
    <mergeCell ref="G117:H117"/>
    <mergeCell ref="G118:H118"/>
    <mergeCell ref="G116:H116"/>
    <mergeCell ref="G115:H115"/>
    <mergeCell ref="G114:H114"/>
    <mergeCell ref="G113:H113"/>
  </mergeCells>
  <printOptions horizontalCentered="1"/>
  <pageMargins left="0.5905511811023623" right="0.5905511811023623" top="0.7086614173228347" bottom="0.5118110236220472" header="0.4330708661417323" footer="0.1968503937007874"/>
  <pageSetup horizontalDpi="300" verticalDpi="300" orientation="portrait" paperSize="9" scale="82"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2009-03-13T05:37:31Z</cp:lastPrinted>
  <dcterms:created xsi:type="dcterms:W3CDTF">1997-01-08T22:48:59Z</dcterms:created>
  <dcterms:modified xsi:type="dcterms:W3CDTF">2009-03-17T02:41:00Z</dcterms:modified>
  <cp:category/>
  <cp:version/>
  <cp:contentType/>
  <cp:contentStatus/>
</cp:coreProperties>
</file>