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2120" windowHeight="8460" activeTab="0"/>
  </bookViews>
  <sheets>
    <sheet name="2-6-10" sheetId="1" r:id="rId1"/>
  </sheets>
  <definedNames/>
  <calcPr fullCalcOnLoad="1"/>
</workbook>
</file>

<file path=xl/sharedStrings.xml><?xml version="1.0" encoding="utf-8"?>
<sst xmlns="http://schemas.openxmlformats.org/spreadsheetml/2006/main" count="221" uniqueCount="43">
  <si>
    <t>第２部　２－６　地方税等の収入状況</t>
  </si>
  <si>
    <t>（単位　％）</t>
  </si>
  <si>
    <t>比　　　　較</t>
  </si>
  <si>
    <t>区　　　　　　　分</t>
  </si>
  <si>
    <t>中　核　市</t>
  </si>
  <si>
    <t>特例市</t>
  </si>
  <si>
    <t>都市</t>
  </si>
  <si>
    <t>町　　村</t>
  </si>
  <si>
    <t>計</t>
  </si>
  <si>
    <t>団体数</t>
  </si>
  <si>
    <t>構成比</t>
  </si>
  <si>
    <t>増減</t>
  </si>
  <si>
    <t>増減率</t>
  </si>
  <si>
    <t>市町村民税個人均等割</t>
  </si>
  <si>
    <t>　標準税率未満</t>
  </si>
  <si>
    <t>-</t>
  </si>
  <si>
    <t>　標準税率</t>
  </si>
  <si>
    <t>　標準税率を超えるもの</t>
  </si>
  <si>
    <t>　不均一課税</t>
  </si>
  <si>
    <t>市町村民税所得割</t>
  </si>
  <si>
    <t>市町村民税法人均等割</t>
  </si>
  <si>
    <t>市町村民税法人税割</t>
  </si>
  <si>
    <t>固定資産税</t>
  </si>
  <si>
    <t>　　　２　市町村民税法人均等割，同法人税割及び固定資産税において，特別区については都税として徴収されているので除いてある。</t>
  </si>
  <si>
    <t>　　　　　合計　　　　　</t>
  </si>
  <si>
    <t>　（うち不均一課税）</t>
  </si>
  <si>
    <t>法第312条第１項第９号の法人等</t>
  </si>
  <si>
    <t>法第312条第１項第１号の法人等</t>
  </si>
  <si>
    <t>法第312条第１項第２号の法人等</t>
  </si>
  <si>
    <t>法第312条第１項第３号の法人等</t>
  </si>
  <si>
    <t>法第312条第１項第４号の法人等</t>
  </si>
  <si>
    <t>法第312条第１項第５号の法人等</t>
  </si>
  <si>
    <t>法第312条第１項第６号の法人等</t>
  </si>
  <si>
    <t>法第312条第１項第７号の法人等</t>
  </si>
  <si>
    <t>法第312条第１項第８号の法人等</t>
  </si>
  <si>
    <t>政令指定都市</t>
  </si>
  <si>
    <t>法第312条第１項第９号の法人等</t>
  </si>
  <si>
    <t>-</t>
  </si>
  <si>
    <t>-</t>
  </si>
  <si>
    <t>　２－６－１０表　市町村民税等税率別団体数</t>
  </si>
  <si>
    <t>平成22年４月１日現在</t>
  </si>
  <si>
    <t>平成23年４月１日現在</t>
  </si>
  <si>
    <t>（注）１　市町村民税個人均等割及び同所得割において，特別区については23区を１として政令指定都市に計上している。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</si>
</sst>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#;\-#,###;\-;"/>
    <numFmt numFmtId="183" formatCode="#,###.0;\-#,###.0;\-;"/>
    <numFmt numFmtId="184" formatCode="#,###;&quot;△&quot;#,###;\-;"/>
    <numFmt numFmtId="185" formatCode="#,###.0;&quot;△&quot;#,###.0;\-;"/>
    <numFmt numFmtId="186" formatCode="#,##0.0;&quot;△ &quot;#,##0.0"/>
    <numFmt numFmtId="187" formatCode="#,##0.0;\-#,###.0;\-;"/>
    <numFmt numFmtId="188" formatCode="0.0_ "/>
    <numFmt numFmtId="189" formatCode="0;&quot;△ &quot;0"/>
    <numFmt numFmtId="190" formatCode="0.0;&quot;△ &quot;0.0"/>
    <numFmt numFmtId="191" formatCode="#,##0;&quot;△ &quot;#,##0"/>
    <numFmt numFmtId="192" formatCode="0.0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centerContinuous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Continuous" vertical="center"/>
    </xf>
    <xf numFmtId="49" fontId="2" fillId="0" borderId="13" xfId="0" applyNumberFormat="1" applyFont="1" applyBorder="1" applyAlignment="1">
      <alignment horizontal="centerContinuous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quotePrefix="1">
      <alignment horizontal="left" vertical="center"/>
    </xf>
    <xf numFmtId="0" fontId="2" fillId="0" borderId="20" xfId="0" applyFont="1" applyBorder="1" applyAlignment="1">
      <alignment horizontal="centerContinuous" vertical="center"/>
    </xf>
    <xf numFmtId="49" fontId="2" fillId="0" borderId="17" xfId="0" applyNumberFormat="1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centerContinuous" vertical="center"/>
    </xf>
    <xf numFmtId="49" fontId="2" fillId="0" borderId="14" xfId="0" applyNumberFormat="1" applyFont="1" applyBorder="1" applyAlignment="1">
      <alignment horizontal="centerContinuous" vertical="center"/>
    </xf>
    <xf numFmtId="178" fontId="2" fillId="0" borderId="0" xfId="0" applyNumberFormat="1" applyFont="1" applyAlignment="1">
      <alignment horizontal="center" vertical="center"/>
    </xf>
    <xf numFmtId="178" fontId="2" fillId="0" borderId="12" xfId="0" applyNumberFormat="1" applyFont="1" applyBorder="1" applyAlignment="1">
      <alignment horizontal="centerContinuous" vertical="center"/>
    </xf>
    <xf numFmtId="178" fontId="2" fillId="0" borderId="10" xfId="0" applyNumberFormat="1" applyFont="1" applyBorder="1" applyAlignment="1">
      <alignment horizontal="centerContinuous" vertical="center"/>
    </xf>
    <xf numFmtId="178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2" fillId="0" borderId="21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191" fontId="2" fillId="0" borderId="0" xfId="0" applyNumberFormat="1" applyFont="1" applyFill="1" applyBorder="1" applyAlignment="1" applyProtection="1">
      <alignment horizontal="right"/>
      <protection/>
    </xf>
    <xf numFmtId="191" fontId="2" fillId="0" borderId="20" xfId="0" applyNumberFormat="1" applyFont="1" applyFill="1" applyBorder="1" applyAlignment="1" applyProtection="1">
      <alignment horizontal="right"/>
      <protection/>
    </xf>
    <xf numFmtId="190" fontId="2" fillId="0" borderId="0" xfId="0" applyNumberFormat="1" applyFont="1" applyFill="1" applyBorder="1" applyAlignment="1" applyProtection="1">
      <alignment horizontal="right"/>
      <protection/>
    </xf>
    <xf numFmtId="191" fontId="2" fillId="0" borderId="0" xfId="0" applyNumberFormat="1" applyFont="1" applyBorder="1" applyAlignment="1" applyProtection="1">
      <alignment horizontal="right"/>
      <protection/>
    </xf>
    <xf numFmtId="190" fontId="2" fillId="0" borderId="21" xfId="0" applyNumberFormat="1" applyFont="1" applyBorder="1" applyAlignment="1" applyProtection="1">
      <alignment horizontal="right"/>
      <protection/>
    </xf>
    <xf numFmtId="190" fontId="2" fillId="0" borderId="15" xfId="0" applyNumberFormat="1" applyFont="1" applyBorder="1" applyAlignment="1" applyProtection="1">
      <alignment horizontal="right"/>
      <protection/>
    </xf>
    <xf numFmtId="191" fontId="2" fillId="0" borderId="17" xfId="0" applyNumberFormat="1" applyFont="1" applyFill="1" applyBorder="1" applyAlignment="1" applyProtection="1">
      <alignment horizontal="right"/>
      <protection/>
    </xf>
    <xf numFmtId="190" fontId="2" fillId="0" borderId="18" xfId="0" applyNumberFormat="1" applyFont="1" applyFill="1" applyBorder="1" applyAlignment="1" applyProtection="1">
      <alignment horizontal="right"/>
      <protection/>
    </xf>
    <xf numFmtId="191" fontId="2" fillId="0" borderId="18" xfId="0" applyNumberFormat="1" applyFont="1" applyFill="1" applyBorder="1" applyAlignment="1" applyProtection="1">
      <alignment horizontal="right"/>
      <protection/>
    </xf>
    <xf numFmtId="191" fontId="2" fillId="0" borderId="18" xfId="0" applyNumberFormat="1" applyFont="1" applyBorder="1" applyAlignment="1" applyProtection="1">
      <alignment horizontal="right"/>
      <protection/>
    </xf>
    <xf numFmtId="190" fontId="2" fillId="0" borderId="0" xfId="0" applyNumberFormat="1" applyFont="1" applyAlignment="1">
      <alignment horizontal="center" vertical="center"/>
    </xf>
    <xf numFmtId="191" fontId="2" fillId="0" borderId="0" xfId="0" applyNumberFormat="1" applyFont="1" applyFill="1" applyBorder="1" applyAlignment="1" applyProtection="1">
      <alignment horizontal="left"/>
      <protection/>
    </xf>
    <xf numFmtId="49" fontId="2" fillId="0" borderId="2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191" fontId="2" fillId="0" borderId="19" xfId="0" applyNumberFormat="1" applyFont="1" applyFill="1" applyBorder="1" applyAlignment="1" applyProtection="1">
      <alignment/>
      <protection/>
    </xf>
    <xf numFmtId="190" fontId="2" fillId="0" borderId="16" xfId="0" applyNumberFormat="1" applyFont="1" applyFill="1" applyBorder="1" applyAlignment="1" applyProtection="1">
      <alignment/>
      <protection/>
    </xf>
    <xf numFmtId="191" fontId="2" fillId="0" borderId="16" xfId="0" applyNumberFormat="1" applyFont="1" applyFill="1" applyBorder="1" applyAlignment="1" applyProtection="1">
      <alignment/>
      <protection/>
    </xf>
    <xf numFmtId="190" fontId="2" fillId="0" borderId="14" xfId="0" applyNumberFormat="1" applyFont="1" applyFill="1" applyBorder="1" applyAlignment="1" applyProtection="1">
      <alignment/>
      <protection/>
    </xf>
    <xf numFmtId="190" fontId="2" fillId="0" borderId="21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right"/>
      <protection/>
    </xf>
    <xf numFmtId="189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>
      <alignment horizontal="center" vertical="center"/>
    </xf>
    <xf numFmtId="0" fontId="2" fillId="0" borderId="21" xfId="0" applyFont="1" applyFill="1" applyBorder="1" applyAlignment="1" quotePrefix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7"/>
  <sheetViews>
    <sheetView tabSelected="1" zoomScalePageLayoutView="0" workbookViewId="0" topLeftCell="A1">
      <pane xSplit="3" ySplit="5" topLeftCell="D4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58" sqref="A58"/>
    </sheetView>
  </sheetViews>
  <sheetFormatPr defaultColWidth="9.00390625" defaultRowHeight="13.5"/>
  <cols>
    <col min="1" max="1" width="12.125" style="1" customWidth="1"/>
    <col min="2" max="2" width="13.875" style="1" customWidth="1"/>
    <col min="3" max="3" width="9.75390625" style="1" customWidth="1"/>
    <col min="4" max="4" width="6.00390625" style="1" bestFit="1" customWidth="1"/>
    <col min="5" max="5" width="8.50390625" style="1" bestFit="1" customWidth="1"/>
    <col min="6" max="9" width="11.25390625" style="1" customWidth="1"/>
    <col min="10" max="10" width="11.25390625" style="26" customWidth="1"/>
    <col min="11" max="17" width="11.25390625" style="1" customWidth="1"/>
    <col min="18" max="18" width="8.375" style="1" customWidth="1"/>
    <col min="19" max="19" width="11.25390625" style="1" customWidth="1"/>
    <col min="20" max="16384" width="9.00390625" style="1" customWidth="1"/>
  </cols>
  <sheetData>
    <row r="1" ht="11.25">
      <c r="A1" s="12" t="s">
        <v>0</v>
      </c>
    </row>
    <row r="2" spans="1:19" ht="11.25">
      <c r="A2" s="21" t="s">
        <v>39</v>
      </c>
      <c r="S2" s="20" t="s">
        <v>1</v>
      </c>
    </row>
    <row r="3" spans="1:19" ht="11.25">
      <c r="A3" s="11"/>
      <c r="B3" s="8"/>
      <c r="C3" s="6"/>
      <c r="D3" s="4" t="s">
        <v>41</v>
      </c>
      <c r="E3" s="4"/>
      <c r="F3" s="4"/>
      <c r="G3" s="4"/>
      <c r="H3" s="4"/>
      <c r="I3" s="4"/>
      <c r="J3" s="27"/>
      <c r="K3" s="4"/>
      <c r="L3" s="4"/>
      <c r="M3" s="4"/>
      <c r="N3" s="4"/>
      <c r="O3" s="5"/>
      <c r="P3" s="24" t="s">
        <v>40</v>
      </c>
      <c r="Q3" s="25"/>
      <c r="R3" s="24" t="s">
        <v>2</v>
      </c>
      <c r="S3" s="25"/>
    </row>
    <row r="4" spans="1:19" ht="11.25">
      <c r="A4" s="22" t="s">
        <v>3</v>
      </c>
      <c r="B4" s="30"/>
      <c r="C4" s="31"/>
      <c r="D4" s="4" t="s">
        <v>35</v>
      </c>
      <c r="E4" s="32"/>
      <c r="F4" s="2" t="s">
        <v>4</v>
      </c>
      <c r="G4" s="32"/>
      <c r="H4" s="2" t="s">
        <v>5</v>
      </c>
      <c r="I4" s="32"/>
      <c r="J4" s="28" t="s">
        <v>6</v>
      </c>
      <c r="K4" s="33"/>
      <c r="L4" s="2" t="s">
        <v>7</v>
      </c>
      <c r="M4" s="32"/>
      <c r="N4" s="2" t="s">
        <v>8</v>
      </c>
      <c r="O4" s="32"/>
      <c r="P4" s="9"/>
      <c r="Q4" s="7"/>
      <c r="R4" s="9"/>
      <c r="S4" s="7"/>
    </row>
    <row r="5" spans="1:19" ht="11.25">
      <c r="A5" s="9"/>
      <c r="B5" s="10"/>
      <c r="C5" s="7"/>
      <c r="D5" s="3" t="s">
        <v>9</v>
      </c>
      <c r="E5" s="3" t="s">
        <v>10</v>
      </c>
      <c r="F5" s="3" t="s">
        <v>9</v>
      </c>
      <c r="G5" s="3" t="s">
        <v>10</v>
      </c>
      <c r="H5" s="3" t="s">
        <v>9</v>
      </c>
      <c r="I5" s="3" t="s">
        <v>10</v>
      </c>
      <c r="J5" s="29" t="s">
        <v>9</v>
      </c>
      <c r="K5" s="3" t="s">
        <v>10</v>
      </c>
      <c r="L5" s="3" t="s">
        <v>9</v>
      </c>
      <c r="M5" s="3" t="s">
        <v>10</v>
      </c>
      <c r="N5" s="3" t="s">
        <v>9</v>
      </c>
      <c r="O5" s="3" t="s">
        <v>10</v>
      </c>
      <c r="P5" s="3" t="s">
        <v>9</v>
      </c>
      <c r="Q5" s="3" t="s">
        <v>10</v>
      </c>
      <c r="R5" s="3" t="s">
        <v>11</v>
      </c>
      <c r="S5" s="3" t="s">
        <v>12</v>
      </c>
    </row>
    <row r="6" spans="1:19" ht="11.25">
      <c r="A6" s="46" t="s">
        <v>13</v>
      </c>
      <c r="B6" s="47"/>
      <c r="C6" s="48"/>
      <c r="D6" s="49"/>
      <c r="E6" s="50"/>
      <c r="F6" s="51"/>
      <c r="G6" s="50"/>
      <c r="H6" s="51"/>
      <c r="I6" s="50"/>
      <c r="J6" s="51"/>
      <c r="K6" s="50"/>
      <c r="L6" s="51"/>
      <c r="M6" s="50"/>
      <c r="N6" s="51"/>
      <c r="O6" s="50"/>
      <c r="P6" s="51"/>
      <c r="Q6" s="50"/>
      <c r="R6" s="51"/>
      <c r="S6" s="52"/>
    </row>
    <row r="7" spans="1:19" ht="11.25">
      <c r="A7" s="46" t="s">
        <v>14</v>
      </c>
      <c r="B7" s="47"/>
      <c r="C7" s="48"/>
      <c r="D7" s="34" t="s">
        <v>15</v>
      </c>
      <c r="E7" s="36" t="s">
        <v>15</v>
      </c>
      <c r="F7" s="34" t="s">
        <v>15</v>
      </c>
      <c r="G7" s="36" t="s">
        <v>15</v>
      </c>
      <c r="H7" s="34" t="s">
        <v>15</v>
      </c>
      <c r="I7" s="36" t="s">
        <v>15</v>
      </c>
      <c r="J7" s="34">
        <v>1</v>
      </c>
      <c r="K7" s="36">
        <f>J7/686*100</f>
        <v>0.1457725947521866</v>
      </c>
      <c r="L7" s="34">
        <v>1</v>
      </c>
      <c r="M7" s="36">
        <f>L7/938*100</f>
        <v>0.10660980810234541</v>
      </c>
      <c r="N7" s="34">
        <f>J7+L7</f>
        <v>2</v>
      </c>
      <c r="O7" s="36">
        <f>N7/1725*100</f>
        <v>0.11594202898550725</v>
      </c>
      <c r="P7" s="34">
        <v>2</v>
      </c>
      <c r="Q7" s="36">
        <v>0.1</v>
      </c>
      <c r="R7" s="34" t="s">
        <v>15</v>
      </c>
      <c r="S7" s="53" t="s">
        <v>15</v>
      </c>
    </row>
    <row r="8" spans="1:19" ht="11.25">
      <c r="A8" s="46" t="s">
        <v>16</v>
      </c>
      <c r="B8" s="54"/>
      <c r="C8" s="48"/>
      <c r="D8" s="34">
        <v>19</v>
      </c>
      <c r="E8" s="36">
        <f>ROUND((D8/D11)*100,1)</f>
        <v>95</v>
      </c>
      <c r="F8" s="34">
        <v>41</v>
      </c>
      <c r="G8" s="36">
        <v>100</v>
      </c>
      <c r="H8" s="34">
        <v>40</v>
      </c>
      <c r="I8" s="36">
        <v>100</v>
      </c>
      <c r="J8" s="34">
        <v>684</v>
      </c>
      <c r="K8" s="36">
        <f>J8/686*100</f>
        <v>99.70845481049562</v>
      </c>
      <c r="L8" s="34">
        <v>937</v>
      </c>
      <c r="M8" s="36">
        <f>L8/938*100</f>
        <v>99.89339019189765</v>
      </c>
      <c r="N8" s="34">
        <f>D8+F8+H8+J8+L8</f>
        <v>1721</v>
      </c>
      <c r="O8" s="36">
        <f>N8/1725*100</f>
        <v>99.76811594202898</v>
      </c>
      <c r="P8" s="34">
        <v>1723</v>
      </c>
      <c r="Q8" s="36">
        <v>99.7</v>
      </c>
      <c r="R8" s="37">
        <f>N8-P8</f>
        <v>-2</v>
      </c>
      <c r="S8" s="38">
        <f>R8/P8*100</f>
        <v>-0.11607661056297155</v>
      </c>
    </row>
    <row r="9" spans="1:19" ht="11.25">
      <c r="A9" s="46" t="s">
        <v>17</v>
      </c>
      <c r="B9" s="54"/>
      <c r="C9" s="48"/>
      <c r="D9" s="34">
        <v>1</v>
      </c>
      <c r="E9" s="36">
        <f>ROUND((D9/D11)*100,1)</f>
        <v>5</v>
      </c>
      <c r="F9" s="34" t="s">
        <v>15</v>
      </c>
      <c r="G9" s="36" t="s">
        <v>15</v>
      </c>
      <c r="H9" s="34" t="s">
        <v>15</v>
      </c>
      <c r="I9" s="36" t="s">
        <v>15</v>
      </c>
      <c r="J9" s="55">
        <v>1</v>
      </c>
      <c r="K9" s="36">
        <f>J9/686*100</f>
        <v>0.1457725947521866</v>
      </c>
      <c r="L9" s="34" t="s">
        <v>15</v>
      </c>
      <c r="M9" s="36" t="s">
        <v>15</v>
      </c>
      <c r="N9" s="56">
        <f>D9+J9</f>
        <v>2</v>
      </c>
      <c r="O9" s="36">
        <f>N9/1725*100</f>
        <v>0.11594202898550725</v>
      </c>
      <c r="P9" s="34">
        <v>3</v>
      </c>
      <c r="Q9" s="36">
        <v>0.2</v>
      </c>
      <c r="R9" s="37">
        <f>N9-P9</f>
        <v>-1</v>
      </c>
      <c r="S9" s="38">
        <f>R9/P9*100</f>
        <v>-33.33333333333333</v>
      </c>
    </row>
    <row r="10" spans="1:19" ht="11.25">
      <c r="A10" s="46" t="s">
        <v>18</v>
      </c>
      <c r="B10" s="54"/>
      <c r="C10" s="48"/>
      <c r="D10" s="34" t="s">
        <v>15</v>
      </c>
      <c r="E10" s="36" t="s">
        <v>15</v>
      </c>
      <c r="F10" s="34" t="s">
        <v>15</v>
      </c>
      <c r="G10" s="36" t="s">
        <v>15</v>
      </c>
      <c r="H10" s="34" t="s">
        <v>15</v>
      </c>
      <c r="I10" s="36" t="s">
        <v>15</v>
      </c>
      <c r="J10" s="34" t="s">
        <v>15</v>
      </c>
      <c r="K10" s="36" t="s">
        <v>15</v>
      </c>
      <c r="L10" s="34" t="s">
        <v>15</v>
      </c>
      <c r="M10" s="36" t="s">
        <v>15</v>
      </c>
      <c r="N10" s="34" t="s">
        <v>15</v>
      </c>
      <c r="O10" s="36" t="s">
        <v>15</v>
      </c>
      <c r="P10" s="34" t="s">
        <v>15</v>
      </c>
      <c r="Q10" s="36" t="s">
        <v>15</v>
      </c>
      <c r="R10" s="37" t="s">
        <v>15</v>
      </c>
      <c r="S10" s="38" t="s">
        <v>37</v>
      </c>
    </row>
    <row r="11" spans="1:19" ht="11.25">
      <c r="A11" s="46" t="s">
        <v>24</v>
      </c>
      <c r="B11" s="54"/>
      <c r="C11" s="48"/>
      <c r="D11" s="34">
        <v>20</v>
      </c>
      <c r="E11" s="36">
        <v>100</v>
      </c>
      <c r="F11" s="34">
        <v>41</v>
      </c>
      <c r="G11" s="36">
        <v>100</v>
      </c>
      <c r="H11" s="34">
        <v>40</v>
      </c>
      <c r="I11" s="36">
        <v>100</v>
      </c>
      <c r="J11" s="34">
        <v>686</v>
      </c>
      <c r="K11" s="36">
        <v>100</v>
      </c>
      <c r="L11" s="34">
        <v>938</v>
      </c>
      <c r="M11" s="36">
        <v>100</v>
      </c>
      <c r="N11" s="34">
        <f>D11+F11+H11+J11+L11</f>
        <v>1725</v>
      </c>
      <c r="O11" s="36">
        <v>100</v>
      </c>
      <c r="P11" s="34">
        <v>1728</v>
      </c>
      <c r="Q11" s="36">
        <v>100</v>
      </c>
      <c r="R11" s="37">
        <f>N11-P11</f>
        <v>-3</v>
      </c>
      <c r="S11" s="38">
        <f>R11/P11*100</f>
        <v>-0.1736111111111111</v>
      </c>
    </row>
    <row r="12" spans="1:19" ht="11.25">
      <c r="A12" s="46" t="s">
        <v>19</v>
      </c>
      <c r="B12" s="54"/>
      <c r="C12" s="48"/>
      <c r="D12" s="34"/>
      <c r="E12" s="36"/>
      <c r="F12" s="34"/>
      <c r="G12" s="36"/>
      <c r="H12" s="34"/>
      <c r="I12" s="36"/>
      <c r="J12" s="34"/>
      <c r="K12" s="36"/>
      <c r="L12" s="34"/>
      <c r="M12" s="36"/>
      <c r="N12" s="34"/>
      <c r="O12" s="36"/>
      <c r="P12" s="34"/>
      <c r="Q12" s="36"/>
      <c r="R12" s="34"/>
      <c r="S12" s="53"/>
    </row>
    <row r="13" spans="1:19" ht="11.25">
      <c r="A13" s="46" t="s">
        <v>14</v>
      </c>
      <c r="B13" s="47"/>
      <c r="C13" s="48"/>
      <c r="D13" s="34" t="s">
        <v>15</v>
      </c>
      <c r="E13" s="36">
        <v>100</v>
      </c>
      <c r="F13" s="34" t="s">
        <v>15</v>
      </c>
      <c r="G13" s="36" t="s">
        <v>15</v>
      </c>
      <c r="H13" s="34" t="s">
        <v>15</v>
      </c>
      <c r="I13" s="36" t="s">
        <v>15</v>
      </c>
      <c r="J13" s="34">
        <v>1</v>
      </c>
      <c r="K13" s="36">
        <f>J13/686*100</f>
        <v>0.1457725947521866</v>
      </c>
      <c r="L13" s="34">
        <v>1</v>
      </c>
      <c r="M13" s="36">
        <f>L13/L17*0</f>
        <v>0</v>
      </c>
      <c r="N13" s="34">
        <v>2</v>
      </c>
      <c r="O13" s="36">
        <f>N13/N17*100</f>
        <v>0.11594202898550725</v>
      </c>
      <c r="P13" s="34">
        <v>2</v>
      </c>
      <c r="Q13" s="36">
        <v>0.1</v>
      </c>
      <c r="R13" s="34" t="s">
        <v>15</v>
      </c>
      <c r="S13" s="53" t="s">
        <v>15</v>
      </c>
    </row>
    <row r="14" spans="1:19" ht="11.25">
      <c r="A14" s="46" t="s">
        <v>16</v>
      </c>
      <c r="B14" s="54"/>
      <c r="C14" s="48"/>
      <c r="D14" s="34">
        <v>20</v>
      </c>
      <c r="E14" s="36">
        <v>100</v>
      </c>
      <c r="F14" s="34">
        <v>41</v>
      </c>
      <c r="G14" s="36">
        <v>100</v>
      </c>
      <c r="H14" s="34">
        <v>40</v>
      </c>
      <c r="I14" s="36">
        <v>100</v>
      </c>
      <c r="J14" s="34">
        <v>683</v>
      </c>
      <c r="K14" s="36">
        <f>J14/686*100</f>
        <v>99.56268221574344</v>
      </c>
      <c r="L14" s="34">
        <v>937</v>
      </c>
      <c r="M14" s="36">
        <f>L14/L17*100</f>
        <v>99.89339019189765</v>
      </c>
      <c r="N14" s="34">
        <f>D14+F14+H14+J14+L14</f>
        <v>1721</v>
      </c>
      <c r="O14" s="36">
        <f>N14/N17*100</f>
        <v>99.76811594202898</v>
      </c>
      <c r="P14" s="34">
        <v>1724</v>
      </c>
      <c r="Q14" s="36">
        <v>99.8</v>
      </c>
      <c r="R14" s="37">
        <f>N14-P14</f>
        <v>-3</v>
      </c>
      <c r="S14" s="38">
        <f>R14/P14*100</f>
        <v>-0.17401392111368907</v>
      </c>
    </row>
    <row r="15" spans="1:19" ht="11.25">
      <c r="A15" s="46" t="s">
        <v>17</v>
      </c>
      <c r="B15" s="57"/>
      <c r="C15" s="58"/>
      <c r="D15" s="34" t="s">
        <v>15</v>
      </c>
      <c r="E15" s="36" t="s">
        <v>15</v>
      </c>
      <c r="F15" s="34" t="s">
        <v>15</v>
      </c>
      <c r="G15" s="36" t="s">
        <v>15</v>
      </c>
      <c r="H15" s="34" t="s">
        <v>15</v>
      </c>
      <c r="I15" s="36" t="s">
        <v>15</v>
      </c>
      <c r="J15" s="55">
        <v>2</v>
      </c>
      <c r="K15" s="36">
        <f>J15/686*100</f>
        <v>0.2915451895043732</v>
      </c>
      <c r="L15" s="34" t="s">
        <v>15</v>
      </c>
      <c r="M15" s="36" t="s">
        <v>15</v>
      </c>
      <c r="N15" s="55">
        <v>2</v>
      </c>
      <c r="O15" s="36">
        <f>N15/N17*100</f>
        <v>0.11594202898550725</v>
      </c>
      <c r="P15" s="34">
        <v>2</v>
      </c>
      <c r="Q15" s="36">
        <v>0.1</v>
      </c>
      <c r="R15" s="37" t="s">
        <v>15</v>
      </c>
      <c r="S15" s="38" t="s">
        <v>37</v>
      </c>
    </row>
    <row r="16" spans="1:19" ht="11.25">
      <c r="A16" s="46" t="s">
        <v>18</v>
      </c>
      <c r="B16" s="54"/>
      <c r="C16" s="48"/>
      <c r="D16" s="34" t="s">
        <v>15</v>
      </c>
      <c r="E16" s="36" t="s">
        <v>15</v>
      </c>
      <c r="F16" s="34" t="s">
        <v>15</v>
      </c>
      <c r="G16" s="36" t="s">
        <v>15</v>
      </c>
      <c r="H16" s="34" t="s">
        <v>15</v>
      </c>
      <c r="I16" s="36" t="s">
        <v>15</v>
      </c>
      <c r="J16" s="34" t="s">
        <v>15</v>
      </c>
      <c r="K16" s="36" t="s">
        <v>15</v>
      </c>
      <c r="L16" s="34" t="s">
        <v>15</v>
      </c>
      <c r="M16" s="36" t="s">
        <v>15</v>
      </c>
      <c r="N16" s="34" t="s">
        <v>15</v>
      </c>
      <c r="O16" s="36" t="s">
        <v>15</v>
      </c>
      <c r="P16" s="34" t="s">
        <v>15</v>
      </c>
      <c r="Q16" s="36" t="s">
        <v>15</v>
      </c>
      <c r="R16" s="37" t="s">
        <v>15</v>
      </c>
      <c r="S16" s="38" t="s">
        <v>37</v>
      </c>
    </row>
    <row r="17" spans="1:19" ht="11.25">
      <c r="A17" s="46" t="s">
        <v>24</v>
      </c>
      <c r="B17" s="54"/>
      <c r="C17" s="48"/>
      <c r="D17" s="34">
        <v>20</v>
      </c>
      <c r="E17" s="36">
        <v>100</v>
      </c>
      <c r="F17" s="34">
        <v>41</v>
      </c>
      <c r="G17" s="36">
        <v>100</v>
      </c>
      <c r="H17" s="34">
        <v>40</v>
      </c>
      <c r="I17" s="36">
        <v>100</v>
      </c>
      <c r="J17" s="34">
        <v>686</v>
      </c>
      <c r="K17" s="36">
        <v>100</v>
      </c>
      <c r="L17" s="34">
        <v>938</v>
      </c>
      <c r="M17" s="36">
        <v>100</v>
      </c>
      <c r="N17" s="34">
        <f>D17+F17+H17+J17+L17</f>
        <v>1725</v>
      </c>
      <c r="O17" s="36">
        <v>100</v>
      </c>
      <c r="P17" s="34">
        <v>1728</v>
      </c>
      <c r="Q17" s="36">
        <v>100</v>
      </c>
      <c r="R17" s="37">
        <f>N17-P17</f>
        <v>-3</v>
      </c>
      <c r="S17" s="38">
        <f>R17/P17*100</f>
        <v>-0.1736111111111111</v>
      </c>
    </row>
    <row r="18" spans="1:19" ht="11.25">
      <c r="A18" s="13"/>
      <c r="B18" s="16"/>
      <c r="C18" s="15"/>
      <c r="D18" s="45"/>
      <c r="E18" s="36"/>
      <c r="F18" s="34"/>
      <c r="G18" s="36"/>
      <c r="H18" s="34"/>
      <c r="I18" s="36"/>
      <c r="J18" s="34"/>
      <c r="K18" s="36"/>
      <c r="L18" s="34"/>
      <c r="M18" s="36"/>
      <c r="N18" s="34"/>
      <c r="O18" s="36"/>
      <c r="P18" s="34"/>
      <c r="Q18" s="36"/>
      <c r="R18" s="37"/>
      <c r="S18" s="38"/>
    </row>
    <row r="19" spans="1:20" ht="11.25">
      <c r="A19" s="13" t="s">
        <v>20</v>
      </c>
      <c r="B19" s="14"/>
      <c r="C19" s="15"/>
      <c r="D19" s="34"/>
      <c r="E19" s="36"/>
      <c r="F19" s="34"/>
      <c r="G19" s="36"/>
      <c r="H19" s="34"/>
      <c r="I19" s="36"/>
      <c r="J19" s="34"/>
      <c r="K19" s="36"/>
      <c r="L19" s="34"/>
      <c r="M19" s="36"/>
      <c r="N19" s="34"/>
      <c r="O19" s="36"/>
      <c r="P19" s="34"/>
      <c r="Q19" s="36"/>
      <c r="R19" s="37"/>
      <c r="S19" s="38"/>
      <c r="T19" s="44"/>
    </row>
    <row r="20" spans="1:20" ht="11.25">
      <c r="A20" s="13" t="s">
        <v>14</v>
      </c>
      <c r="B20" s="13" t="s">
        <v>36</v>
      </c>
      <c r="C20" s="15"/>
      <c r="D20" s="34" t="s">
        <v>15</v>
      </c>
      <c r="E20" s="36" t="s">
        <v>15</v>
      </c>
      <c r="F20" s="34" t="s">
        <v>15</v>
      </c>
      <c r="G20" s="36" t="s">
        <v>15</v>
      </c>
      <c r="H20" s="34" t="s">
        <v>15</v>
      </c>
      <c r="I20" s="36" t="s">
        <v>15</v>
      </c>
      <c r="J20" s="34" t="s">
        <v>15</v>
      </c>
      <c r="K20" s="36" t="s">
        <v>15</v>
      </c>
      <c r="L20" s="34" t="s">
        <v>15</v>
      </c>
      <c r="M20" s="36" t="s">
        <v>15</v>
      </c>
      <c r="N20" s="56" t="s">
        <v>15</v>
      </c>
      <c r="O20" s="36" t="s">
        <v>15</v>
      </c>
      <c r="P20" s="34">
        <v>1</v>
      </c>
      <c r="Q20" s="36">
        <v>0.1</v>
      </c>
      <c r="R20" s="37">
        <v>-1</v>
      </c>
      <c r="S20" s="38">
        <f>R20/P20*100</f>
        <v>-100</v>
      </c>
      <c r="T20" s="44"/>
    </row>
    <row r="21" spans="1:20" ht="11.25">
      <c r="A21" s="13"/>
      <c r="B21" s="14"/>
      <c r="C21" s="15"/>
      <c r="D21" s="34"/>
      <c r="E21" s="36"/>
      <c r="F21" s="34"/>
      <c r="G21" s="36"/>
      <c r="H21" s="34"/>
      <c r="I21" s="36"/>
      <c r="J21" s="34"/>
      <c r="K21" s="36"/>
      <c r="L21" s="34"/>
      <c r="M21" s="36"/>
      <c r="N21" s="34"/>
      <c r="O21" s="36"/>
      <c r="P21" s="34"/>
      <c r="Q21" s="36"/>
      <c r="R21" s="37"/>
      <c r="S21" s="38"/>
      <c r="T21" s="44"/>
    </row>
    <row r="22" spans="1:20" ht="11.25">
      <c r="A22" s="17"/>
      <c r="B22" s="13" t="s">
        <v>27</v>
      </c>
      <c r="C22" s="15"/>
      <c r="D22" s="35">
        <v>17</v>
      </c>
      <c r="E22" s="36">
        <f>D22/19*100</f>
        <v>89.47368421052632</v>
      </c>
      <c r="F22" s="34">
        <v>26</v>
      </c>
      <c r="G22" s="36">
        <f>F22/41*100</f>
        <v>63.41463414634146</v>
      </c>
      <c r="H22" s="34">
        <v>29</v>
      </c>
      <c r="I22" s="36">
        <f>H22/40*100</f>
        <v>72.5</v>
      </c>
      <c r="J22" s="34">
        <v>508</v>
      </c>
      <c r="K22" s="36">
        <f>J22/686*100</f>
        <v>74.05247813411079</v>
      </c>
      <c r="L22" s="34">
        <v>753</v>
      </c>
      <c r="M22" s="36">
        <f>L22/938*100</f>
        <v>80.2771855010661</v>
      </c>
      <c r="N22" s="34">
        <f aca="true" t="shared" si="0" ref="N22:N30">D22+F22+H22+J22+L22</f>
        <v>1333</v>
      </c>
      <c r="O22" s="36">
        <f>N22/$N$43*100</f>
        <v>77.3201856148492</v>
      </c>
      <c r="P22" s="34">
        <v>1333</v>
      </c>
      <c r="Q22" s="36">
        <v>77.18587145338738</v>
      </c>
      <c r="R22" s="37" t="s">
        <v>15</v>
      </c>
      <c r="S22" s="38" t="s">
        <v>15</v>
      </c>
      <c r="T22" s="44"/>
    </row>
    <row r="23" spans="1:20" ht="11.25">
      <c r="A23" s="17"/>
      <c r="B23" s="13" t="s">
        <v>28</v>
      </c>
      <c r="C23" s="15"/>
      <c r="D23" s="35">
        <v>17</v>
      </c>
      <c r="E23" s="36">
        <f aca="true" t="shared" si="1" ref="E23:E30">D23/19*100</f>
        <v>89.47368421052632</v>
      </c>
      <c r="F23" s="34">
        <v>26</v>
      </c>
      <c r="G23" s="36">
        <f aca="true" t="shared" si="2" ref="G23:G30">F23/41*100</f>
        <v>63.41463414634146</v>
      </c>
      <c r="H23" s="34">
        <v>29</v>
      </c>
      <c r="I23" s="36">
        <f aca="true" t="shared" si="3" ref="I23:I30">H23/40*100</f>
        <v>72.5</v>
      </c>
      <c r="J23" s="34">
        <v>501</v>
      </c>
      <c r="K23" s="36">
        <f aca="true" t="shared" si="4" ref="K23:K30">J23/686*100</f>
        <v>73.03206997084548</v>
      </c>
      <c r="L23" s="34">
        <v>753</v>
      </c>
      <c r="M23" s="36">
        <f aca="true" t="shared" si="5" ref="M23:M30">L23/938*100</f>
        <v>80.2771855010661</v>
      </c>
      <c r="N23" s="34">
        <f t="shared" si="0"/>
        <v>1326</v>
      </c>
      <c r="O23" s="36">
        <f aca="true" t="shared" si="6" ref="O23:O42">N23/$N$43*100</f>
        <v>76.91415313225059</v>
      </c>
      <c r="P23" s="34">
        <v>1326</v>
      </c>
      <c r="Q23" s="36">
        <v>76.78054429646787</v>
      </c>
      <c r="R23" s="37" t="s">
        <v>15</v>
      </c>
      <c r="S23" s="38" t="s">
        <v>15</v>
      </c>
      <c r="T23" s="44"/>
    </row>
    <row r="24" spans="1:20" ht="11.25">
      <c r="A24" s="17"/>
      <c r="B24" s="13" t="s">
        <v>29</v>
      </c>
      <c r="C24" s="15"/>
      <c r="D24" s="35">
        <v>16</v>
      </c>
      <c r="E24" s="36">
        <f t="shared" si="1"/>
        <v>84.21052631578947</v>
      </c>
      <c r="F24" s="34">
        <v>25</v>
      </c>
      <c r="G24" s="36">
        <f t="shared" si="2"/>
        <v>60.97560975609756</v>
      </c>
      <c r="H24" s="34">
        <v>29</v>
      </c>
      <c r="I24" s="36">
        <f t="shared" si="3"/>
        <v>72.5</v>
      </c>
      <c r="J24" s="34">
        <v>501</v>
      </c>
      <c r="K24" s="36">
        <f t="shared" si="4"/>
        <v>73.03206997084548</v>
      </c>
      <c r="L24" s="34">
        <v>753</v>
      </c>
      <c r="M24" s="36">
        <f t="shared" si="5"/>
        <v>80.2771855010661</v>
      </c>
      <c r="N24" s="34">
        <f t="shared" si="0"/>
        <v>1324</v>
      </c>
      <c r="O24" s="36">
        <f t="shared" si="6"/>
        <v>76.79814385150812</v>
      </c>
      <c r="P24" s="34">
        <v>1324</v>
      </c>
      <c r="Q24" s="36">
        <v>76.664736537348</v>
      </c>
      <c r="R24" s="37" t="s">
        <v>15</v>
      </c>
      <c r="S24" s="38" t="s">
        <v>15</v>
      </c>
      <c r="T24" s="44"/>
    </row>
    <row r="25" spans="1:20" ht="11.25">
      <c r="A25" s="17"/>
      <c r="B25" s="13" t="s">
        <v>30</v>
      </c>
      <c r="C25" s="15"/>
      <c r="D25" s="35">
        <v>16</v>
      </c>
      <c r="E25" s="36">
        <f t="shared" si="1"/>
        <v>84.21052631578947</v>
      </c>
      <c r="F25" s="34">
        <v>25</v>
      </c>
      <c r="G25" s="36">
        <f t="shared" si="2"/>
        <v>60.97560975609756</v>
      </c>
      <c r="H25" s="34">
        <v>29</v>
      </c>
      <c r="I25" s="36">
        <f t="shared" si="3"/>
        <v>72.5</v>
      </c>
      <c r="J25" s="34">
        <v>501</v>
      </c>
      <c r="K25" s="36">
        <f t="shared" si="4"/>
        <v>73.03206997084548</v>
      </c>
      <c r="L25" s="34">
        <v>753</v>
      </c>
      <c r="M25" s="36">
        <f t="shared" si="5"/>
        <v>80.2771855010661</v>
      </c>
      <c r="N25" s="34">
        <f t="shared" si="0"/>
        <v>1324</v>
      </c>
      <c r="O25" s="36">
        <f t="shared" si="6"/>
        <v>76.79814385150812</v>
      </c>
      <c r="P25" s="34">
        <v>1324</v>
      </c>
      <c r="Q25" s="36">
        <v>76.664736537348</v>
      </c>
      <c r="R25" s="37" t="s">
        <v>15</v>
      </c>
      <c r="S25" s="38" t="s">
        <v>15</v>
      </c>
      <c r="T25" s="44"/>
    </row>
    <row r="26" spans="1:20" ht="11.25">
      <c r="A26" s="13" t="s">
        <v>16</v>
      </c>
      <c r="B26" s="13" t="s">
        <v>31</v>
      </c>
      <c r="C26" s="15"/>
      <c r="D26" s="35">
        <v>16</v>
      </c>
      <c r="E26" s="36">
        <f t="shared" si="1"/>
        <v>84.21052631578947</v>
      </c>
      <c r="F26" s="34">
        <v>25</v>
      </c>
      <c r="G26" s="36">
        <f t="shared" si="2"/>
        <v>60.97560975609756</v>
      </c>
      <c r="H26" s="34">
        <v>29</v>
      </c>
      <c r="I26" s="36">
        <f t="shared" si="3"/>
        <v>72.5</v>
      </c>
      <c r="J26" s="34">
        <v>499</v>
      </c>
      <c r="K26" s="36">
        <f t="shared" si="4"/>
        <v>72.74052478134111</v>
      </c>
      <c r="L26" s="34">
        <v>753</v>
      </c>
      <c r="M26" s="36">
        <f t="shared" si="5"/>
        <v>80.2771855010661</v>
      </c>
      <c r="N26" s="34">
        <f t="shared" si="0"/>
        <v>1322</v>
      </c>
      <c r="O26" s="36">
        <f t="shared" si="6"/>
        <v>76.68213457076565</v>
      </c>
      <c r="P26" s="34">
        <v>1322</v>
      </c>
      <c r="Q26" s="36">
        <v>76.54892877822815</v>
      </c>
      <c r="R26" s="37" t="s">
        <v>15</v>
      </c>
      <c r="S26" s="38" t="s">
        <v>15</v>
      </c>
      <c r="T26" s="44"/>
    </row>
    <row r="27" spans="1:20" ht="11.25">
      <c r="A27" s="17"/>
      <c r="B27" s="13" t="s">
        <v>32</v>
      </c>
      <c r="C27" s="15"/>
      <c r="D27" s="35">
        <v>16</v>
      </c>
      <c r="E27" s="36">
        <f t="shared" si="1"/>
        <v>84.21052631578947</v>
      </c>
      <c r="F27" s="34">
        <v>25</v>
      </c>
      <c r="G27" s="36">
        <f t="shared" si="2"/>
        <v>60.97560975609756</v>
      </c>
      <c r="H27" s="34">
        <v>29</v>
      </c>
      <c r="I27" s="36">
        <f t="shared" si="3"/>
        <v>72.5</v>
      </c>
      <c r="J27" s="34">
        <v>499</v>
      </c>
      <c r="K27" s="36">
        <f t="shared" si="4"/>
        <v>72.74052478134111</v>
      </c>
      <c r="L27" s="34">
        <v>753</v>
      </c>
      <c r="M27" s="36">
        <f t="shared" si="5"/>
        <v>80.2771855010661</v>
      </c>
      <c r="N27" s="34">
        <f t="shared" si="0"/>
        <v>1322</v>
      </c>
      <c r="O27" s="36">
        <f t="shared" si="6"/>
        <v>76.68213457076565</v>
      </c>
      <c r="P27" s="34">
        <v>1322</v>
      </c>
      <c r="Q27" s="36">
        <v>76.54892877822815</v>
      </c>
      <c r="R27" s="37" t="s">
        <v>15</v>
      </c>
      <c r="S27" s="38" t="s">
        <v>15</v>
      </c>
      <c r="T27" s="44"/>
    </row>
    <row r="28" spans="1:20" ht="11.25">
      <c r="A28" s="17"/>
      <c r="B28" s="13" t="s">
        <v>33</v>
      </c>
      <c r="C28" s="15"/>
      <c r="D28" s="35">
        <v>16</v>
      </c>
      <c r="E28" s="36">
        <f t="shared" si="1"/>
        <v>84.21052631578947</v>
      </c>
      <c r="F28" s="34">
        <v>25</v>
      </c>
      <c r="G28" s="36">
        <f t="shared" si="2"/>
        <v>60.97560975609756</v>
      </c>
      <c r="H28" s="34">
        <v>29</v>
      </c>
      <c r="I28" s="36">
        <f t="shared" si="3"/>
        <v>72.5</v>
      </c>
      <c r="J28" s="34">
        <v>499</v>
      </c>
      <c r="K28" s="36">
        <f t="shared" si="4"/>
        <v>72.74052478134111</v>
      </c>
      <c r="L28" s="34">
        <v>753</v>
      </c>
      <c r="M28" s="36">
        <f t="shared" si="5"/>
        <v>80.2771855010661</v>
      </c>
      <c r="N28" s="34">
        <f t="shared" si="0"/>
        <v>1322</v>
      </c>
      <c r="O28" s="36">
        <f t="shared" si="6"/>
        <v>76.68213457076565</v>
      </c>
      <c r="P28" s="34">
        <v>1322</v>
      </c>
      <c r="Q28" s="36">
        <v>76.54892877822815</v>
      </c>
      <c r="R28" s="37" t="s">
        <v>15</v>
      </c>
      <c r="S28" s="38" t="s">
        <v>15</v>
      </c>
      <c r="T28" s="44"/>
    </row>
    <row r="29" spans="1:20" ht="11.25">
      <c r="A29" s="17"/>
      <c r="B29" s="13" t="s">
        <v>34</v>
      </c>
      <c r="C29" s="15"/>
      <c r="D29" s="35">
        <v>16</v>
      </c>
      <c r="E29" s="36">
        <f t="shared" si="1"/>
        <v>84.21052631578947</v>
      </c>
      <c r="F29" s="34">
        <v>25</v>
      </c>
      <c r="G29" s="36">
        <f t="shared" si="2"/>
        <v>60.97560975609756</v>
      </c>
      <c r="H29" s="34">
        <v>29</v>
      </c>
      <c r="I29" s="36">
        <f t="shared" si="3"/>
        <v>72.5</v>
      </c>
      <c r="J29" s="34">
        <v>499</v>
      </c>
      <c r="K29" s="36">
        <f t="shared" si="4"/>
        <v>72.74052478134111</v>
      </c>
      <c r="L29" s="34">
        <v>753</v>
      </c>
      <c r="M29" s="36">
        <f t="shared" si="5"/>
        <v>80.2771855010661</v>
      </c>
      <c r="N29" s="34">
        <f t="shared" si="0"/>
        <v>1322</v>
      </c>
      <c r="O29" s="36">
        <f t="shared" si="6"/>
        <v>76.68213457076565</v>
      </c>
      <c r="P29" s="34">
        <v>1322</v>
      </c>
      <c r="Q29" s="36">
        <v>76.54892877822815</v>
      </c>
      <c r="R29" s="37" t="s">
        <v>15</v>
      </c>
      <c r="S29" s="38" t="s">
        <v>15</v>
      </c>
      <c r="T29" s="44"/>
    </row>
    <row r="30" spans="1:20" ht="11.25">
      <c r="A30" s="17"/>
      <c r="B30" s="13" t="s">
        <v>26</v>
      </c>
      <c r="C30" s="15"/>
      <c r="D30" s="35">
        <v>16</v>
      </c>
      <c r="E30" s="36">
        <f t="shared" si="1"/>
        <v>84.21052631578947</v>
      </c>
      <c r="F30" s="34">
        <v>25</v>
      </c>
      <c r="G30" s="36">
        <f t="shared" si="2"/>
        <v>60.97560975609756</v>
      </c>
      <c r="H30" s="34">
        <v>29</v>
      </c>
      <c r="I30" s="36">
        <f t="shared" si="3"/>
        <v>72.5</v>
      </c>
      <c r="J30" s="34">
        <v>499</v>
      </c>
      <c r="K30" s="36">
        <f t="shared" si="4"/>
        <v>72.74052478134111</v>
      </c>
      <c r="L30" s="34">
        <v>753</v>
      </c>
      <c r="M30" s="36">
        <f t="shared" si="5"/>
        <v>80.2771855010661</v>
      </c>
      <c r="N30" s="34">
        <f t="shared" si="0"/>
        <v>1322</v>
      </c>
      <c r="O30" s="36">
        <f t="shared" si="6"/>
        <v>76.68213457076565</v>
      </c>
      <c r="P30" s="34">
        <v>1322</v>
      </c>
      <c r="Q30" s="36">
        <v>76.54892877822815</v>
      </c>
      <c r="R30" s="37" t="s">
        <v>15</v>
      </c>
      <c r="S30" s="38" t="s">
        <v>15</v>
      </c>
      <c r="T30" s="44"/>
    </row>
    <row r="31" spans="1:20" ht="11.25">
      <c r="A31" s="17"/>
      <c r="B31" s="14"/>
      <c r="C31" s="15"/>
      <c r="D31" s="35"/>
      <c r="E31" s="36"/>
      <c r="F31" s="34"/>
      <c r="G31" s="36"/>
      <c r="H31" s="34"/>
      <c r="I31" s="36"/>
      <c r="J31" s="34"/>
      <c r="K31" s="36"/>
      <c r="L31" s="34"/>
      <c r="M31" s="36"/>
      <c r="N31" s="34"/>
      <c r="O31" s="36"/>
      <c r="P31" s="34"/>
      <c r="Q31" s="36"/>
      <c r="R31" s="37"/>
      <c r="S31" s="38"/>
      <c r="T31" s="44"/>
    </row>
    <row r="32" spans="1:20" ht="11.25">
      <c r="A32" s="17"/>
      <c r="B32" s="13" t="s">
        <v>27</v>
      </c>
      <c r="C32" s="15"/>
      <c r="D32" s="35">
        <v>2</v>
      </c>
      <c r="E32" s="36">
        <f aca="true" t="shared" si="7" ref="E32:E40">D32/19*100</f>
        <v>10.526315789473683</v>
      </c>
      <c r="F32" s="34">
        <v>15</v>
      </c>
      <c r="G32" s="36">
        <f aca="true" t="shared" si="8" ref="G32:G40">F32/41*100</f>
        <v>36.58536585365854</v>
      </c>
      <c r="H32" s="34">
        <v>11</v>
      </c>
      <c r="I32" s="36">
        <f aca="true" t="shared" si="9" ref="I32:I40">H32/40*100</f>
        <v>27.500000000000004</v>
      </c>
      <c r="J32" s="34">
        <v>178</v>
      </c>
      <c r="K32" s="36">
        <f aca="true" t="shared" si="10" ref="K32:K40">J32/686*100</f>
        <v>25.94752186588921</v>
      </c>
      <c r="L32" s="34">
        <v>185</v>
      </c>
      <c r="M32" s="36">
        <f aca="true" t="shared" si="11" ref="M32:M40">L32/938*100</f>
        <v>19.722814498933904</v>
      </c>
      <c r="N32" s="34">
        <f aca="true" t="shared" si="12" ref="N32:N40">D32+F32+H32+J32+L32</f>
        <v>391</v>
      </c>
      <c r="O32" s="36">
        <f t="shared" si="6"/>
        <v>22.679814385150813</v>
      </c>
      <c r="P32" s="34">
        <v>386</v>
      </c>
      <c r="Q32" s="36">
        <v>22.35089751013318</v>
      </c>
      <c r="R32" s="37">
        <f aca="true" t="shared" si="13" ref="R32:R40">N32-P32</f>
        <v>5</v>
      </c>
      <c r="S32" s="38">
        <f aca="true" t="shared" si="14" ref="S32:S40">R32/P32*100</f>
        <v>1.2953367875647668</v>
      </c>
      <c r="T32" s="44"/>
    </row>
    <row r="33" spans="1:20" ht="11.25">
      <c r="A33" s="17"/>
      <c r="B33" s="13" t="s">
        <v>28</v>
      </c>
      <c r="C33" s="15"/>
      <c r="D33" s="35">
        <v>2</v>
      </c>
      <c r="E33" s="36">
        <f t="shared" si="7"/>
        <v>10.526315789473683</v>
      </c>
      <c r="F33" s="34">
        <v>15</v>
      </c>
      <c r="G33" s="36">
        <f t="shared" si="8"/>
        <v>36.58536585365854</v>
      </c>
      <c r="H33" s="34">
        <v>11</v>
      </c>
      <c r="I33" s="36">
        <f t="shared" si="9"/>
        <v>27.500000000000004</v>
      </c>
      <c r="J33" s="34">
        <v>185</v>
      </c>
      <c r="K33" s="36">
        <f t="shared" si="10"/>
        <v>26.96793002915452</v>
      </c>
      <c r="L33" s="34">
        <v>185</v>
      </c>
      <c r="M33" s="36">
        <f t="shared" si="11"/>
        <v>19.722814498933904</v>
      </c>
      <c r="N33" s="34">
        <f t="shared" si="12"/>
        <v>398</v>
      </c>
      <c r="O33" s="36">
        <f t="shared" si="6"/>
        <v>23.08584686774942</v>
      </c>
      <c r="P33" s="34">
        <v>393</v>
      </c>
      <c r="Q33" s="36">
        <v>22.75622466705269</v>
      </c>
      <c r="R33" s="37">
        <f t="shared" si="13"/>
        <v>5</v>
      </c>
      <c r="S33" s="38">
        <f t="shared" si="14"/>
        <v>1.2722646310432568</v>
      </c>
      <c r="T33" s="44"/>
    </row>
    <row r="34" spans="1:20" ht="11.25">
      <c r="A34" s="17"/>
      <c r="B34" s="13" t="s">
        <v>29</v>
      </c>
      <c r="C34" s="15"/>
      <c r="D34" s="35">
        <v>3</v>
      </c>
      <c r="E34" s="36">
        <f t="shared" si="7"/>
        <v>15.789473684210526</v>
      </c>
      <c r="F34" s="34">
        <v>16</v>
      </c>
      <c r="G34" s="36">
        <f t="shared" si="8"/>
        <v>39.02439024390244</v>
      </c>
      <c r="H34" s="34">
        <v>11</v>
      </c>
      <c r="I34" s="36">
        <f t="shared" si="9"/>
        <v>27.500000000000004</v>
      </c>
      <c r="J34" s="34">
        <v>185</v>
      </c>
      <c r="K34" s="36">
        <f t="shared" si="10"/>
        <v>26.96793002915452</v>
      </c>
      <c r="L34" s="34">
        <v>185</v>
      </c>
      <c r="M34" s="36">
        <f t="shared" si="11"/>
        <v>19.722814498933904</v>
      </c>
      <c r="N34" s="34">
        <f t="shared" si="12"/>
        <v>400</v>
      </c>
      <c r="O34" s="36">
        <f t="shared" si="6"/>
        <v>23.201856148491878</v>
      </c>
      <c r="P34" s="34">
        <v>395</v>
      </c>
      <c r="Q34" s="36">
        <v>22.872032426172552</v>
      </c>
      <c r="R34" s="37">
        <f t="shared" si="13"/>
        <v>5</v>
      </c>
      <c r="S34" s="38">
        <f t="shared" si="14"/>
        <v>1.2658227848101267</v>
      </c>
      <c r="T34" s="44"/>
    </row>
    <row r="35" spans="1:20" ht="11.25">
      <c r="A35" s="17"/>
      <c r="B35" s="13" t="s">
        <v>30</v>
      </c>
      <c r="C35" s="15"/>
      <c r="D35" s="35">
        <v>3</v>
      </c>
      <c r="E35" s="36">
        <f t="shared" si="7"/>
        <v>15.789473684210526</v>
      </c>
      <c r="F35" s="34">
        <v>16</v>
      </c>
      <c r="G35" s="36">
        <f t="shared" si="8"/>
        <v>39.02439024390244</v>
      </c>
      <c r="H35" s="34">
        <v>11</v>
      </c>
      <c r="I35" s="36">
        <f t="shared" si="9"/>
        <v>27.500000000000004</v>
      </c>
      <c r="J35" s="34">
        <v>185</v>
      </c>
      <c r="K35" s="36">
        <f t="shared" si="10"/>
        <v>26.96793002915452</v>
      </c>
      <c r="L35" s="34">
        <v>185</v>
      </c>
      <c r="M35" s="36">
        <f t="shared" si="11"/>
        <v>19.722814498933904</v>
      </c>
      <c r="N35" s="34">
        <f t="shared" si="12"/>
        <v>400</v>
      </c>
      <c r="O35" s="36">
        <f t="shared" si="6"/>
        <v>23.201856148491878</v>
      </c>
      <c r="P35" s="34">
        <v>395</v>
      </c>
      <c r="Q35" s="36">
        <v>22.872032426172552</v>
      </c>
      <c r="R35" s="37">
        <f t="shared" si="13"/>
        <v>5</v>
      </c>
      <c r="S35" s="38">
        <f t="shared" si="14"/>
        <v>1.2658227848101267</v>
      </c>
      <c r="T35" s="44"/>
    </row>
    <row r="36" spans="1:20" ht="11.25">
      <c r="A36" s="13" t="s">
        <v>17</v>
      </c>
      <c r="B36" s="13" t="s">
        <v>31</v>
      </c>
      <c r="C36" s="15"/>
      <c r="D36" s="35">
        <v>3</v>
      </c>
      <c r="E36" s="36">
        <f t="shared" si="7"/>
        <v>15.789473684210526</v>
      </c>
      <c r="F36" s="34">
        <v>16</v>
      </c>
      <c r="G36" s="36">
        <f t="shared" si="8"/>
        <v>39.02439024390244</v>
      </c>
      <c r="H36" s="34">
        <v>11</v>
      </c>
      <c r="I36" s="36">
        <f t="shared" si="9"/>
        <v>27.500000000000004</v>
      </c>
      <c r="J36" s="34">
        <v>187</v>
      </c>
      <c r="K36" s="36">
        <f t="shared" si="10"/>
        <v>27.259475218658892</v>
      </c>
      <c r="L36" s="34">
        <v>185</v>
      </c>
      <c r="M36" s="36">
        <f t="shared" si="11"/>
        <v>19.722814498933904</v>
      </c>
      <c r="N36" s="34">
        <f t="shared" si="12"/>
        <v>402</v>
      </c>
      <c r="O36" s="36">
        <f t="shared" si="6"/>
        <v>23.317865429234338</v>
      </c>
      <c r="P36" s="34">
        <v>397</v>
      </c>
      <c r="Q36" s="36">
        <v>22.987840185292416</v>
      </c>
      <c r="R36" s="37">
        <f t="shared" si="13"/>
        <v>5</v>
      </c>
      <c r="S36" s="38">
        <f t="shared" si="14"/>
        <v>1.2594458438287155</v>
      </c>
      <c r="T36" s="44"/>
    </row>
    <row r="37" spans="1:20" ht="11.25">
      <c r="A37" s="17"/>
      <c r="B37" s="13" t="s">
        <v>32</v>
      </c>
      <c r="C37" s="15"/>
      <c r="D37" s="35">
        <v>3</v>
      </c>
      <c r="E37" s="36">
        <f t="shared" si="7"/>
        <v>15.789473684210526</v>
      </c>
      <c r="F37" s="34">
        <v>16</v>
      </c>
      <c r="G37" s="36">
        <f t="shared" si="8"/>
        <v>39.02439024390244</v>
      </c>
      <c r="H37" s="34">
        <v>11</v>
      </c>
      <c r="I37" s="36">
        <f t="shared" si="9"/>
        <v>27.500000000000004</v>
      </c>
      <c r="J37" s="34">
        <v>187</v>
      </c>
      <c r="K37" s="36">
        <f t="shared" si="10"/>
        <v>27.259475218658892</v>
      </c>
      <c r="L37" s="34">
        <v>185</v>
      </c>
      <c r="M37" s="36">
        <f t="shared" si="11"/>
        <v>19.722814498933904</v>
      </c>
      <c r="N37" s="34">
        <f t="shared" si="12"/>
        <v>402</v>
      </c>
      <c r="O37" s="36">
        <f t="shared" si="6"/>
        <v>23.317865429234338</v>
      </c>
      <c r="P37" s="34">
        <v>397</v>
      </c>
      <c r="Q37" s="36">
        <v>22.987840185292416</v>
      </c>
      <c r="R37" s="37">
        <f t="shared" si="13"/>
        <v>5</v>
      </c>
      <c r="S37" s="38">
        <f t="shared" si="14"/>
        <v>1.2594458438287155</v>
      </c>
      <c r="T37" s="44"/>
    </row>
    <row r="38" spans="1:20" ht="11.25">
      <c r="A38" s="17"/>
      <c r="B38" s="13" t="s">
        <v>33</v>
      </c>
      <c r="C38" s="15"/>
      <c r="D38" s="35">
        <v>3</v>
      </c>
      <c r="E38" s="36">
        <f t="shared" si="7"/>
        <v>15.789473684210526</v>
      </c>
      <c r="F38" s="34">
        <v>16</v>
      </c>
      <c r="G38" s="36">
        <f t="shared" si="8"/>
        <v>39.02439024390244</v>
      </c>
      <c r="H38" s="34">
        <v>11</v>
      </c>
      <c r="I38" s="36">
        <f t="shared" si="9"/>
        <v>27.500000000000004</v>
      </c>
      <c r="J38" s="34">
        <v>187</v>
      </c>
      <c r="K38" s="36">
        <f t="shared" si="10"/>
        <v>27.259475218658892</v>
      </c>
      <c r="L38" s="34">
        <v>185</v>
      </c>
      <c r="M38" s="36">
        <f t="shared" si="11"/>
        <v>19.722814498933904</v>
      </c>
      <c r="N38" s="34">
        <f t="shared" si="12"/>
        <v>402</v>
      </c>
      <c r="O38" s="36">
        <f t="shared" si="6"/>
        <v>23.317865429234338</v>
      </c>
      <c r="P38" s="34">
        <v>397</v>
      </c>
      <c r="Q38" s="36">
        <v>22.987840185292416</v>
      </c>
      <c r="R38" s="37">
        <f t="shared" si="13"/>
        <v>5</v>
      </c>
      <c r="S38" s="38">
        <f t="shared" si="14"/>
        <v>1.2594458438287155</v>
      </c>
      <c r="T38" s="44"/>
    </row>
    <row r="39" spans="1:20" ht="11.25">
      <c r="A39" s="17"/>
      <c r="B39" s="13" t="s">
        <v>34</v>
      </c>
      <c r="C39" s="15"/>
      <c r="D39" s="35">
        <v>3</v>
      </c>
      <c r="E39" s="36">
        <f t="shared" si="7"/>
        <v>15.789473684210526</v>
      </c>
      <c r="F39" s="34">
        <v>16</v>
      </c>
      <c r="G39" s="36">
        <f t="shared" si="8"/>
        <v>39.02439024390244</v>
      </c>
      <c r="H39" s="34">
        <v>11</v>
      </c>
      <c r="I39" s="36">
        <f t="shared" si="9"/>
        <v>27.500000000000004</v>
      </c>
      <c r="J39" s="34">
        <v>187</v>
      </c>
      <c r="K39" s="36">
        <f t="shared" si="10"/>
        <v>27.259475218658892</v>
      </c>
      <c r="L39" s="34">
        <v>185</v>
      </c>
      <c r="M39" s="36">
        <f t="shared" si="11"/>
        <v>19.722814498933904</v>
      </c>
      <c r="N39" s="34">
        <f t="shared" si="12"/>
        <v>402</v>
      </c>
      <c r="O39" s="36">
        <f t="shared" si="6"/>
        <v>23.317865429234338</v>
      </c>
      <c r="P39" s="34">
        <v>397</v>
      </c>
      <c r="Q39" s="36">
        <v>22.987840185292416</v>
      </c>
      <c r="R39" s="37">
        <f t="shared" si="13"/>
        <v>5</v>
      </c>
      <c r="S39" s="38">
        <f t="shared" si="14"/>
        <v>1.2594458438287155</v>
      </c>
      <c r="T39" s="44"/>
    </row>
    <row r="40" spans="1:20" ht="11.25">
      <c r="A40" s="17"/>
      <c r="B40" s="13" t="s">
        <v>26</v>
      </c>
      <c r="C40" s="15"/>
      <c r="D40" s="35">
        <v>3</v>
      </c>
      <c r="E40" s="36">
        <f t="shared" si="7"/>
        <v>15.789473684210526</v>
      </c>
      <c r="F40" s="34">
        <v>16</v>
      </c>
      <c r="G40" s="36">
        <f t="shared" si="8"/>
        <v>39.02439024390244</v>
      </c>
      <c r="H40" s="34">
        <v>11</v>
      </c>
      <c r="I40" s="36">
        <f t="shared" si="9"/>
        <v>27.500000000000004</v>
      </c>
      <c r="J40" s="34">
        <v>266</v>
      </c>
      <c r="K40" s="36">
        <f t="shared" si="10"/>
        <v>38.775510204081634</v>
      </c>
      <c r="L40" s="34">
        <v>185</v>
      </c>
      <c r="M40" s="36">
        <f t="shared" si="11"/>
        <v>19.722814498933904</v>
      </c>
      <c r="N40" s="34">
        <f t="shared" si="12"/>
        <v>481</v>
      </c>
      <c r="O40" s="36">
        <f t="shared" si="6"/>
        <v>27.900232018561482</v>
      </c>
      <c r="P40" s="34">
        <v>397</v>
      </c>
      <c r="Q40" s="36">
        <v>22.987840185292416</v>
      </c>
      <c r="R40" s="37">
        <f t="shared" si="13"/>
        <v>84</v>
      </c>
      <c r="S40" s="38">
        <f t="shared" si="14"/>
        <v>21.158690176322416</v>
      </c>
      <c r="T40" s="44"/>
    </row>
    <row r="41" spans="1:20" ht="11.25">
      <c r="A41" s="17"/>
      <c r="B41" s="14"/>
      <c r="C41" s="15"/>
      <c r="D41" s="35"/>
      <c r="E41" s="36"/>
      <c r="F41" s="34"/>
      <c r="G41" s="36"/>
      <c r="H41" s="34"/>
      <c r="I41" s="36"/>
      <c r="J41" s="34"/>
      <c r="K41" s="36"/>
      <c r="L41" s="34"/>
      <c r="M41" s="36"/>
      <c r="N41" s="34"/>
      <c r="O41" s="36"/>
      <c r="P41" s="34"/>
      <c r="Q41" s="36"/>
      <c r="R41" s="37"/>
      <c r="S41" s="38"/>
      <c r="T41" s="44"/>
    </row>
    <row r="42" spans="1:20" ht="11.25">
      <c r="A42" s="13" t="s">
        <v>18</v>
      </c>
      <c r="B42" s="16"/>
      <c r="C42" s="15"/>
      <c r="D42" s="35" t="s">
        <v>15</v>
      </c>
      <c r="E42" s="36" t="s">
        <v>15</v>
      </c>
      <c r="F42" s="34">
        <v>1</v>
      </c>
      <c r="G42" s="36">
        <f>F42/41*100</f>
        <v>2.4390243902439024</v>
      </c>
      <c r="H42" s="34" t="s">
        <v>37</v>
      </c>
      <c r="I42" s="36" t="s">
        <v>38</v>
      </c>
      <c r="J42" s="34" t="s">
        <v>15</v>
      </c>
      <c r="K42" s="36" t="s">
        <v>15</v>
      </c>
      <c r="L42" s="34" t="s">
        <v>37</v>
      </c>
      <c r="M42" s="36" t="s">
        <v>38</v>
      </c>
      <c r="N42" s="34">
        <v>1</v>
      </c>
      <c r="O42" s="36">
        <f t="shared" si="6"/>
        <v>0.058004640371229696</v>
      </c>
      <c r="P42" s="34">
        <v>7</v>
      </c>
      <c r="Q42" s="36">
        <v>0.4</v>
      </c>
      <c r="R42" s="37">
        <f>N42-P42</f>
        <v>-6</v>
      </c>
      <c r="S42" s="38">
        <f>R42/P42*100</f>
        <v>-85.71428571428571</v>
      </c>
      <c r="T42" s="44"/>
    </row>
    <row r="43" spans="1:20" ht="11.25">
      <c r="A43" s="13" t="s">
        <v>24</v>
      </c>
      <c r="B43" s="16"/>
      <c r="C43" s="15"/>
      <c r="D43" s="35">
        <v>19</v>
      </c>
      <c r="E43" s="36">
        <v>100</v>
      </c>
      <c r="F43" s="34">
        <v>41</v>
      </c>
      <c r="G43" s="36">
        <v>100</v>
      </c>
      <c r="H43" s="34">
        <v>40</v>
      </c>
      <c r="I43" s="36">
        <v>100</v>
      </c>
      <c r="J43" s="34">
        <v>686</v>
      </c>
      <c r="K43" s="36">
        <v>100</v>
      </c>
      <c r="L43" s="34">
        <v>938</v>
      </c>
      <c r="M43" s="36">
        <v>100</v>
      </c>
      <c r="N43" s="34">
        <f>D43+F43+H43+J43+L43</f>
        <v>1724</v>
      </c>
      <c r="O43" s="36">
        <v>100</v>
      </c>
      <c r="P43" s="34">
        <v>1727</v>
      </c>
      <c r="Q43" s="36">
        <v>100</v>
      </c>
      <c r="R43" s="37">
        <f>N43-P43</f>
        <v>-3</v>
      </c>
      <c r="S43" s="38">
        <f>R43/P43*100</f>
        <v>-0.17371163867979156</v>
      </c>
      <c r="T43" s="44"/>
    </row>
    <row r="44" spans="1:19" ht="11.25">
      <c r="A44" s="13"/>
      <c r="B44" s="16"/>
      <c r="C44" s="15"/>
      <c r="D44" s="35"/>
      <c r="E44" s="36"/>
      <c r="F44" s="34"/>
      <c r="G44" s="36"/>
      <c r="H44" s="34"/>
      <c r="I44" s="36"/>
      <c r="J44" s="34"/>
      <c r="K44" s="36"/>
      <c r="L44" s="34"/>
      <c r="M44" s="36"/>
      <c r="N44" s="34"/>
      <c r="O44" s="36"/>
      <c r="P44" s="34"/>
      <c r="Q44" s="36"/>
      <c r="R44" s="37"/>
      <c r="S44" s="38"/>
    </row>
    <row r="45" spans="1:19" ht="11.25">
      <c r="A45" s="13" t="s">
        <v>21</v>
      </c>
      <c r="B45" s="14"/>
      <c r="C45" s="15"/>
      <c r="D45" s="35"/>
      <c r="E45" s="36"/>
      <c r="F45" s="34"/>
      <c r="G45" s="36"/>
      <c r="H45" s="34"/>
      <c r="I45" s="36"/>
      <c r="J45" s="34"/>
      <c r="K45" s="36"/>
      <c r="L45" s="34"/>
      <c r="M45" s="36"/>
      <c r="N45" s="34"/>
      <c r="O45" s="36"/>
      <c r="P45" s="34"/>
      <c r="Q45" s="36"/>
      <c r="R45" s="37"/>
      <c r="S45" s="38"/>
    </row>
    <row r="46" spans="1:19" ht="11.25">
      <c r="A46" s="13" t="s">
        <v>14</v>
      </c>
      <c r="B46" s="14"/>
      <c r="C46" s="15"/>
      <c r="D46" s="35" t="s">
        <v>15</v>
      </c>
      <c r="E46" s="36" t="s">
        <v>15</v>
      </c>
      <c r="F46" s="34" t="s">
        <v>15</v>
      </c>
      <c r="G46" s="36" t="s">
        <v>15</v>
      </c>
      <c r="H46" s="34" t="s">
        <v>15</v>
      </c>
      <c r="I46" s="36" t="s">
        <v>15</v>
      </c>
      <c r="J46" s="34" t="s">
        <v>15</v>
      </c>
      <c r="K46" s="36" t="s">
        <v>15</v>
      </c>
      <c r="L46" s="34" t="s">
        <v>15</v>
      </c>
      <c r="M46" s="36" t="s">
        <v>15</v>
      </c>
      <c r="N46" s="34" t="s">
        <v>15</v>
      </c>
      <c r="O46" s="36" t="s">
        <v>15</v>
      </c>
      <c r="P46" s="34" t="s">
        <v>15</v>
      </c>
      <c r="Q46" s="36" t="s">
        <v>15</v>
      </c>
      <c r="R46" s="37" t="s">
        <v>15</v>
      </c>
      <c r="S46" s="38" t="s">
        <v>15</v>
      </c>
    </row>
    <row r="47" spans="1:20" ht="11.25">
      <c r="A47" s="13" t="s">
        <v>16</v>
      </c>
      <c r="B47" s="16"/>
      <c r="C47" s="15"/>
      <c r="D47" s="35">
        <v>2</v>
      </c>
      <c r="E47" s="36">
        <f>D47/19*100</f>
        <v>10.526315789473683</v>
      </c>
      <c r="F47" s="34">
        <v>5</v>
      </c>
      <c r="G47" s="36">
        <f>F47/41*100</f>
        <v>12.195121951219512</v>
      </c>
      <c r="H47" s="34">
        <v>3</v>
      </c>
      <c r="I47" s="36">
        <f>H47/40*100</f>
        <v>7.5</v>
      </c>
      <c r="J47" s="34">
        <v>164</v>
      </c>
      <c r="K47" s="36">
        <f>J47/686*100</f>
        <v>23.9067055393586</v>
      </c>
      <c r="L47" s="34">
        <v>546</v>
      </c>
      <c r="M47" s="36">
        <f>L47/938*100</f>
        <v>58.2089552238806</v>
      </c>
      <c r="N47" s="34">
        <f>D47+F47+H47+J47+L47</f>
        <v>720</v>
      </c>
      <c r="O47" s="36">
        <f>N47/$N$43*100</f>
        <v>41.76334106728538</v>
      </c>
      <c r="P47" s="34">
        <v>724</v>
      </c>
      <c r="Q47" s="36">
        <v>41.9</v>
      </c>
      <c r="R47" s="37" t="s">
        <v>15</v>
      </c>
      <c r="S47" s="38" t="s">
        <v>15</v>
      </c>
      <c r="T47" s="44"/>
    </row>
    <row r="48" spans="1:20" ht="11.25">
      <c r="A48" s="13" t="s">
        <v>17</v>
      </c>
      <c r="B48" s="16"/>
      <c r="C48" s="15"/>
      <c r="D48" s="35">
        <v>17</v>
      </c>
      <c r="E48" s="36">
        <f>D48/19*100</f>
        <v>89.47368421052632</v>
      </c>
      <c r="F48" s="34">
        <v>36</v>
      </c>
      <c r="G48" s="36">
        <f>F48/41*100</f>
        <v>87.8048780487805</v>
      </c>
      <c r="H48" s="34">
        <v>37</v>
      </c>
      <c r="I48" s="36">
        <f>H48/40*100</f>
        <v>92.5</v>
      </c>
      <c r="J48" s="34">
        <v>522</v>
      </c>
      <c r="K48" s="36">
        <f>J48/686*100</f>
        <v>76.0932944606414</v>
      </c>
      <c r="L48" s="34">
        <v>392</v>
      </c>
      <c r="M48" s="36">
        <f>L48/938*100</f>
        <v>41.7910447761194</v>
      </c>
      <c r="N48" s="34">
        <f>D48+F48+H48+J48+L48</f>
        <v>1004</v>
      </c>
      <c r="O48" s="36">
        <f>N48/$N$43*100</f>
        <v>58.23665893271461</v>
      </c>
      <c r="P48" s="34">
        <v>769</v>
      </c>
      <c r="Q48" s="36">
        <v>44.5</v>
      </c>
      <c r="R48" s="37" t="s">
        <v>15</v>
      </c>
      <c r="S48" s="38" t="s">
        <v>15</v>
      </c>
      <c r="T48" s="44"/>
    </row>
    <row r="49" spans="1:20" ht="11.25">
      <c r="A49" s="13" t="s">
        <v>18</v>
      </c>
      <c r="B49" s="16"/>
      <c r="C49" s="15"/>
      <c r="D49" s="35">
        <v>16</v>
      </c>
      <c r="E49" s="36">
        <f>D49/19*100</f>
        <v>84.21052631578947</v>
      </c>
      <c r="F49" s="34">
        <v>15</v>
      </c>
      <c r="G49" s="36">
        <f>F49/41*100</f>
        <v>36.58536585365854</v>
      </c>
      <c r="H49" s="34">
        <v>21</v>
      </c>
      <c r="I49" s="36">
        <f>H49/40*100</f>
        <v>52.5</v>
      </c>
      <c r="J49" s="34">
        <v>137</v>
      </c>
      <c r="K49" s="36">
        <f>J49/686*100</f>
        <v>19.97084548104956</v>
      </c>
      <c r="L49" s="34">
        <v>31</v>
      </c>
      <c r="M49" s="36">
        <f>L49/938*100</f>
        <v>3.304904051172708</v>
      </c>
      <c r="N49" s="34">
        <f>D49+F49+H49+J49+L49</f>
        <v>220</v>
      </c>
      <c r="O49" s="36">
        <f>N49/$N$43*100</f>
        <v>12.761020881670534</v>
      </c>
      <c r="P49" s="34">
        <v>234</v>
      </c>
      <c r="Q49" s="36">
        <v>13.5</v>
      </c>
      <c r="R49" s="37" t="s">
        <v>15</v>
      </c>
      <c r="S49" s="38" t="s">
        <v>15</v>
      </c>
      <c r="T49" s="44"/>
    </row>
    <row r="50" spans="1:20" ht="11.25">
      <c r="A50" s="13" t="s">
        <v>24</v>
      </c>
      <c r="B50" s="16"/>
      <c r="C50" s="15"/>
      <c r="D50" s="35">
        <v>19</v>
      </c>
      <c r="E50" s="36">
        <v>100</v>
      </c>
      <c r="F50" s="34">
        <v>41</v>
      </c>
      <c r="G50" s="36">
        <v>100</v>
      </c>
      <c r="H50" s="34">
        <v>40</v>
      </c>
      <c r="I50" s="36">
        <v>100</v>
      </c>
      <c r="J50" s="34">
        <v>686</v>
      </c>
      <c r="K50" s="36">
        <v>100</v>
      </c>
      <c r="L50" s="34">
        <v>938</v>
      </c>
      <c r="M50" s="36">
        <v>100</v>
      </c>
      <c r="N50" s="34">
        <f>D50+F50+H50+J50+L50</f>
        <v>1724</v>
      </c>
      <c r="O50" s="36">
        <v>100</v>
      </c>
      <c r="P50" s="34">
        <v>1727</v>
      </c>
      <c r="Q50" s="36">
        <v>100</v>
      </c>
      <c r="R50" s="37">
        <f>N50-P50</f>
        <v>-3</v>
      </c>
      <c r="S50" s="38">
        <f>R50/P50*100</f>
        <v>-0.17371163867979156</v>
      </c>
      <c r="T50" s="44"/>
    </row>
    <row r="51" spans="1:19" ht="11.25">
      <c r="A51" s="13" t="s">
        <v>22</v>
      </c>
      <c r="B51" s="16"/>
      <c r="C51" s="15"/>
      <c r="D51" s="35"/>
      <c r="E51" s="36"/>
      <c r="F51" s="34"/>
      <c r="G51" s="36"/>
      <c r="H51" s="34"/>
      <c r="I51" s="36"/>
      <c r="J51" s="34"/>
      <c r="K51" s="36"/>
      <c r="L51" s="34"/>
      <c r="M51" s="36"/>
      <c r="N51" s="34"/>
      <c r="O51" s="36"/>
      <c r="P51" s="34"/>
      <c r="Q51" s="36"/>
      <c r="R51" s="37"/>
      <c r="S51" s="38"/>
    </row>
    <row r="52" spans="1:19" ht="11.25">
      <c r="A52" s="13" t="s">
        <v>14</v>
      </c>
      <c r="B52" s="14"/>
      <c r="C52" s="15"/>
      <c r="D52" s="35" t="s">
        <v>15</v>
      </c>
      <c r="E52" s="36" t="s">
        <v>15</v>
      </c>
      <c r="F52" s="34" t="s">
        <v>15</v>
      </c>
      <c r="G52" s="36" t="s">
        <v>15</v>
      </c>
      <c r="H52" s="34" t="s">
        <v>15</v>
      </c>
      <c r="I52" s="36" t="s">
        <v>15</v>
      </c>
      <c r="J52" s="34" t="s">
        <v>15</v>
      </c>
      <c r="K52" s="36" t="s">
        <v>15</v>
      </c>
      <c r="L52" s="34" t="s">
        <v>15</v>
      </c>
      <c r="M52" s="36" t="s">
        <v>15</v>
      </c>
      <c r="N52" s="34" t="s">
        <v>15</v>
      </c>
      <c r="O52" s="36" t="s">
        <v>15</v>
      </c>
      <c r="P52" s="34" t="s">
        <v>15</v>
      </c>
      <c r="Q52" s="36" t="s">
        <v>15</v>
      </c>
      <c r="R52" s="37" t="s">
        <v>15</v>
      </c>
      <c r="S52" s="38" t="s">
        <v>15</v>
      </c>
    </row>
    <row r="53" spans="1:20" ht="11.25">
      <c r="A53" s="13" t="s">
        <v>16</v>
      </c>
      <c r="B53" s="16"/>
      <c r="C53" s="15"/>
      <c r="D53" s="35">
        <v>19</v>
      </c>
      <c r="E53" s="36">
        <f>D53/19*100</f>
        <v>100</v>
      </c>
      <c r="F53" s="34">
        <v>38</v>
      </c>
      <c r="G53" s="36">
        <f>F53/41*100</f>
        <v>92.6829268292683</v>
      </c>
      <c r="H53" s="34">
        <v>38</v>
      </c>
      <c r="I53" s="36">
        <f>H53/40*100</f>
        <v>95</v>
      </c>
      <c r="J53" s="34">
        <v>603</v>
      </c>
      <c r="K53" s="36">
        <f>J53/686*100</f>
        <v>87.90087463556851</v>
      </c>
      <c r="L53" s="34">
        <v>866</v>
      </c>
      <c r="M53" s="36">
        <f>L53/938*100</f>
        <v>92.32409381663112</v>
      </c>
      <c r="N53" s="34">
        <f>D53+F53+H53+J53+L53</f>
        <v>1564</v>
      </c>
      <c r="O53" s="36">
        <f>N53/$N$43*100</f>
        <v>90.71925754060325</v>
      </c>
      <c r="P53" s="34">
        <v>1565</v>
      </c>
      <c r="Q53" s="36">
        <v>90.6</v>
      </c>
      <c r="R53" s="37">
        <f>N53-P53</f>
        <v>-1</v>
      </c>
      <c r="S53" s="38">
        <f>R53/P53*100</f>
        <v>-0.06389776357827476</v>
      </c>
      <c r="T53" s="44"/>
    </row>
    <row r="54" spans="1:20" ht="11.25">
      <c r="A54" s="13" t="s">
        <v>17</v>
      </c>
      <c r="B54" s="16"/>
      <c r="C54" s="15"/>
      <c r="D54" s="35" t="s">
        <v>15</v>
      </c>
      <c r="E54" s="36" t="s">
        <v>15</v>
      </c>
      <c r="F54" s="34">
        <v>3</v>
      </c>
      <c r="G54" s="36">
        <f>F54/41*100</f>
        <v>7.317073170731707</v>
      </c>
      <c r="H54" s="34">
        <v>2</v>
      </c>
      <c r="I54" s="36">
        <f>H54/40*100</f>
        <v>5</v>
      </c>
      <c r="J54" s="34">
        <v>83</v>
      </c>
      <c r="K54" s="36">
        <f>J54/686*100</f>
        <v>12.099125364431487</v>
      </c>
      <c r="L54" s="34">
        <v>72</v>
      </c>
      <c r="M54" s="36">
        <f>L54/938*100</f>
        <v>7.675906183368871</v>
      </c>
      <c r="N54" s="34">
        <f>F54+H54+J54+L54</f>
        <v>160</v>
      </c>
      <c r="O54" s="36">
        <f>N54/$N$43*100</f>
        <v>9.280742459396752</v>
      </c>
      <c r="P54" s="34">
        <v>162</v>
      </c>
      <c r="Q54" s="36">
        <v>9.4</v>
      </c>
      <c r="R54" s="37">
        <f>N54-P54</f>
        <v>-2</v>
      </c>
      <c r="S54" s="38">
        <f>R54/P54*100</f>
        <v>-1.2345679012345678</v>
      </c>
      <c r="T54" s="44"/>
    </row>
    <row r="55" spans="1:20" ht="11.25">
      <c r="A55" s="13" t="s">
        <v>24</v>
      </c>
      <c r="B55" s="16"/>
      <c r="C55" s="15"/>
      <c r="D55" s="35">
        <v>19</v>
      </c>
      <c r="E55" s="36">
        <v>100</v>
      </c>
      <c r="F55" s="34">
        <v>41</v>
      </c>
      <c r="G55" s="36">
        <v>100</v>
      </c>
      <c r="H55" s="34">
        <v>40</v>
      </c>
      <c r="I55" s="36">
        <v>100</v>
      </c>
      <c r="J55" s="34">
        <v>686</v>
      </c>
      <c r="K55" s="36">
        <v>100</v>
      </c>
      <c r="L55" s="34">
        <v>938</v>
      </c>
      <c r="M55" s="36">
        <v>100</v>
      </c>
      <c r="N55" s="34">
        <f>D55+F55+H55+J55+L55</f>
        <v>1724</v>
      </c>
      <c r="O55" s="36">
        <v>100</v>
      </c>
      <c r="P55" s="34">
        <v>1727</v>
      </c>
      <c r="Q55" s="36">
        <v>100</v>
      </c>
      <c r="R55" s="37">
        <f>N55-P55</f>
        <v>-3</v>
      </c>
      <c r="S55" s="38">
        <f>R55/P55*100</f>
        <v>-0.17371163867979156</v>
      </c>
      <c r="T55" s="44"/>
    </row>
    <row r="56" spans="1:20" ht="11.25">
      <c r="A56" s="23" t="s">
        <v>25</v>
      </c>
      <c r="B56" s="18"/>
      <c r="C56" s="19"/>
      <c r="D56" s="40">
        <v>12</v>
      </c>
      <c r="E56" s="41">
        <f>D56/19*100</f>
        <v>63.1578947368421</v>
      </c>
      <c r="F56" s="42">
        <v>31</v>
      </c>
      <c r="G56" s="41">
        <f>F56/41*100</f>
        <v>75.60975609756098</v>
      </c>
      <c r="H56" s="42">
        <v>18</v>
      </c>
      <c r="I56" s="41">
        <f>H56/40*100</f>
        <v>45</v>
      </c>
      <c r="J56" s="42">
        <v>81</v>
      </c>
      <c r="K56" s="41">
        <f>J56/686*100</f>
        <v>11.807580174927114</v>
      </c>
      <c r="L56" s="42">
        <v>436</v>
      </c>
      <c r="M56" s="41">
        <f>L56/938*100</f>
        <v>46.481876332622605</v>
      </c>
      <c r="N56" s="42">
        <f>D56+F56+H56+J56+L56</f>
        <v>578</v>
      </c>
      <c r="O56" s="41">
        <f>N56/$N$43*100</f>
        <v>33.52668213457077</v>
      </c>
      <c r="P56" s="42">
        <v>883</v>
      </c>
      <c r="Q56" s="41">
        <v>51.1</v>
      </c>
      <c r="R56" s="43">
        <f>N56-P56</f>
        <v>-305</v>
      </c>
      <c r="S56" s="39">
        <f>R56/P56*100</f>
        <v>-34.54133635334088</v>
      </c>
      <c r="T56" s="44"/>
    </row>
    <row r="57" ht="11.25">
      <c r="A57" s="12" t="s">
        <v>42</v>
      </c>
    </row>
    <row r="58" spans="1:17" ht="11.25">
      <c r="A58" s="12" t="s">
        <v>23</v>
      </c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</row>
    <row r="59" spans="4:17" ht="11.25"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</row>
    <row r="60" spans="4:17" ht="11.25"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</row>
    <row r="61" spans="4:17" ht="11.25"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</row>
    <row r="62" spans="4:15" ht="11.25"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</row>
    <row r="63" spans="4:15" ht="11.25"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</row>
    <row r="64" spans="4:15" ht="11.25"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</row>
    <row r="65" spans="4:15" ht="11.25"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</row>
    <row r="66" spans="4:15" ht="11.25"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</row>
    <row r="67" spans="4:15" ht="11.25"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</row>
    <row r="68" ht="11.25">
      <c r="O68" s="44"/>
    </row>
    <row r="69" ht="11.25">
      <c r="O69" s="44"/>
    </row>
    <row r="70" ht="11.25">
      <c r="O70" s="44"/>
    </row>
    <row r="71" ht="11.25">
      <c r="O71" s="44"/>
    </row>
    <row r="72" ht="11.25">
      <c r="O72" s="44"/>
    </row>
    <row r="73" ht="11.25">
      <c r="O73" s="44"/>
    </row>
    <row r="74" ht="11.25">
      <c r="O74" s="44"/>
    </row>
    <row r="75" ht="11.25">
      <c r="O75" s="44"/>
    </row>
    <row r="76" ht="11.25">
      <c r="O76" s="44"/>
    </row>
    <row r="77" ht="11.25">
      <c r="O77" s="44"/>
    </row>
  </sheetData>
  <sheetProtection/>
  <printOptions horizontalCentered="1" verticalCentered="1"/>
  <pageMargins left="0.3937007874015748" right="0.3937007874015748" top="0.984251968503937" bottom="0.984251968503937" header="0.512" footer="0.512"/>
  <pageSetup horizontalDpi="600" verticalDpi="600" orientation="landscape" paperSize="9" scale="69" r:id="rId1"/>
  <headerFooter alignWithMargins="0">
    <oddHeader>&amp;C&amp;F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浅松　由猛(012642)</dc:creator>
  <cp:keywords/>
  <dc:description/>
  <cp:lastModifiedBy>総務省</cp:lastModifiedBy>
  <cp:lastPrinted>2012-08-17T04:33:18Z</cp:lastPrinted>
  <dcterms:created xsi:type="dcterms:W3CDTF">2013-08-08T14:16:59Z</dcterms:created>
  <dcterms:modified xsi:type="dcterms:W3CDTF">2013-08-20T13:18:10Z</dcterms:modified>
  <cp:category/>
  <cp:version/>
  <cp:contentType/>
  <cp:contentStatus/>
</cp:coreProperties>
</file>