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288" windowWidth="14460" windowHeight="9000" activeTab="0"/>
  </bookViews>
  <sheets>
    <sheet name="H26シート様式" sheetId="1" r:id="rId1"/>
  </sheets>
  <definedNames>
    <definedName name="_xlnm.Print_Area" localSheetId="0">'H26シート様式'!$A$1:$AX$231</definedName>
  </definedNames>
  <calcPr fullCalcOnLoad="1"/>
</workbook>
</file>

<file path=xl/sharedStrings.xml><?xml version="1.0" encoding="utf-8"?>
<sst xmlns="http://schemas.openxmlformats.org/spreadsheetml/2006/main" count="532" uniqueCount="241">
  <si>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</si>
  <si>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</si>
  <si>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</si>
  <si>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</si>
  <si>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</si>
  <si>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</si>
  <si>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</si>
  <si>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</si>
  <si>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</si>
  <si>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</si>
  <si>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</si>
  <si>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</si>
  <si>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</si>
  <si>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</si>
  <si>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</si>
  <si>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</si>
  <si>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</si>
  <si>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</si>
  <si>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</si>
  <si>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</si>
  <si>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</si>
  <si>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</si>
  <si>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</si>
  <si>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</si>
  <si>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</si>
  <si>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C.</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</si>
  <si>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</si>
  <si>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</si>
  <si>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</si>
  <si>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</si>
  <si>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</si>
  <si>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</si>
  <si>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</si>
  <si>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</si>
  <si>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</si>
  <si>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</si>
  <si>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</si>
  <si>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</si>
  <si>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</si>
  <si>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</si>
  <si>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</si>
  <si>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</si>
  <si>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</si>
  <si>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</si>
  <si>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</si>
  <si>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</si>
  <si>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</si>
  <si>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</si>
  <si>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</si>
  <si>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</si>
  <si>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</si>
  <si>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</si>
  <si>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</si>
  <si>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</si>
  <si>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</si>
  <si>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</si>
  <si>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</si>
  <si>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</si>
  <si>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</si>
  <si>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</si>
  <si>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</si>
  <si>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</si>
  <si>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</si>
  <si>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</si>
  <si>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</si>
  <si>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</si>
  <si>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</si>
  <si>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</si>
  <si>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</si>
  <si>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</si>
  <si>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</si>
  <si>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</si>
  <si>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</si>
  <si>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</si>
  <si>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</si>
  <si>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</si>
  <si>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</si>
  <si>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</si>
  <si>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</si>
  <si>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</si>
  <si>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</si>
  <si>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</si>
  <si>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</si>
  <si>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</si>
  <si>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</si>
  <si>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</si>
  <si>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</si>
  <si>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</si>
  <si>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</si>
  <si>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</si>
  <si>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</si>
  <si>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</si>
  <si>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</si>
  <si>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</si>
  <si>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</si>
  <si>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（総務省）</t>
  </si>
  <si>
    <t>□直接実施　　　　　■委託・請負　　　　　□補助　　　　　□負担　　　　　□交付　　　　　□貸付　　　　　□その他</t>
  </si>
  <si>
    <t>情報通信国際戦略局</t>
  </si>
  <si>
    <t>一般会計</t>
  </si>
  <si>
    <t>Ⅴ-1 情報通信技術の研究開発・標準化の推進</t>
  </si>
  <si>
    <t>情報通信技術研究開発委託費</t>
  </si>
  <si>
    <t>電気通信技術研究開発調査費</t>
  </si>
  <si>
    <t>職員旅費</t>
  </si>
  <si>
    <r>
      <t>0</t>
    </r>
    <r>
      <rPr>
        <sz val="11"/>
        <rFont val="ＭＳ Ｐゴシック"/>
        <family val="3"/>
      </rPr>
      <t>0</t>
    </r>
    <r>
      <rPr>
        <sz val="11"/>
        <rFont val="ＭＳ Ｐゴシック"/>
        <family val="3"/>
      </rPr>
      <t>57</t>
    </r>
  </si>
  <si>
    <t>公募・委託</t>
  </si>
  <si>
    <t>ネットワーク仮想化技術の研究開発の実施</t>
  </si>
  <si>
    <t>ネットワーク仮想化技術の研究開発の実施</t>
  </si>
  <si>
    <t>あらた監査法人</t>
  </si>
  <si>
    <t>人件費</t>
  </si>
  <si>
    <t>一般管理費</t>
  </si>
  <si>
    <t>物品費</t>
  </si>
  <si>
    <t>研究員費</t>
  </si>
  <si>
    <t>件</t>
  </si>
  <si>
    <t>百万円</t>
  </si>
  <si>
    <t>国立大学法人佐賀大学</t>
  </si>
  <si>
    <t>国立大学法人九州工業大学</t>
  </si>
  <si>
    <t>ロバストなビッグデータ利活用基盤技術の研究開発の実施</t>
  </si>
  <si>
    <t>膨大な数の極小データの効率的な配送基盤技術の研究開発の実施</t>
  </si>
  <si>
    <t>学校法人慶應義塾</t>
  </si>
  <si>
    <t>その他</t>
  </si>
  <si>
    <t>外注費</t>
  </si>
  <si>
    <t>旅費</t>
  </si>
  <si>
    <t>研究開発に係る経理検査の実施</t>
  </si>
  <si>
    <t>D.</t>
  </si>
  <si>
    <t>E.</t>
  </si>
  <si>
    <t>国立大学法人大阪大学</t>
  </si>
  <si>
    <t>変動する通信状況に適応する省エネなネットワーク制御基盤技術の研究開発の実施</t>
  </si>
  <si>
    <t>①特許出願数</t>
  </si>
  <si>
    <t>②標準化提案数</t>
  </si>
  <si>
    <t>③論文掲載数</t>
  </si>
  <si>
    <t>④研究発表数</t>
  </si>
  <si>
    <t>―</t>
  </si>
  <si>
    <t>―</t>
  </si>
  <si>
    <t>％</t>
  </si>
  <si>
    <t>―</t>
  </si>
  <si>
    <t>当初見込み</t>
  </si>
  <si>
    <t>当初見込み</t>
  </si>
  <si>
    <t>活動実績</t>
  </si>
  <si>
    <t>①技術課題数</t>
  </si>
  <si>
    <t>②研究者数</t>
  </si>
  <si>
    <t>人</t>
  </si>
  <si>
    <t>計算式</t>
  </si>
  <si>
    <t>単位当たり
コスト</t>
  </si>
  <si>
    <t>当該年度の執行額÷当該年度の技術課題数</t>
  </si>
  <si>
    <t>当該年度の執行額÷当該年度の研究者数</t>
  </si>
  <si>
    <t>総務省（職員）</t>
  </si>
  <si>
    <t>経理検査、検査報告書の作成等</t>
  </si>
  <si>
    <t>平成24年度～平成27年度</t>
  </si>
  <si>
    <t>「日本再興戦略 - JAPAN is BACK -」（平成25年６月14日 閣議決定）
「世界最先端ＩＴ国家創造宣言」（平成25年６月14日 閣議決定）
「世界最先端ＩＴ国家創造宣言 工程表」（平成25年６月14日 高度情報通信ネットワーク社会推進戦略本部決定）
「第４期科学技術基本計画」（平成23年８月19日 閣議決定）
「科学技術イノベーション総合戦略 ～新次元日本創造への挑戦～」（平成25年６月７日 閣議決定）
「平成26年度科学技術重要施策アクションプラン」（平成25年９月 総合科学技術会議決定）
「イノベーション創出実現に向けた情報通信技術政策の在り方 ＜平成25年１月18日付け諮問第19号＞ 中間答申」（平成25年７月５日 情報通信審議会）</t>
  </si>
  <si>
    <t>総務省設置法第４条第74号及び第75号</t>
  </si>
  <si>
    <t>通信規格課</t>
  </si>
  <si>
    <t>課長　松井　俊弘</t>
  </si>
  <si>
    <t>　スマートフォンやセンサーなどから集まる多種多量データ（ビッグデータ）の利活用が進展することにより、情報通信ネットワークに流れる通信量（トラヒック）が一層増大し、近い将来にネットワークのトラヒック制御能力が限界を迎える。そのため、ビッグデータの流通を支える情報通信ネットワークの実現に向け、柔軟なネットワーク設定・運用を可能とするネットワーク基盤技術に関する研究開発や国際標準課等を実施する。</t>
  </si>
  <si>
    <t>○</t>
  </si>
  <si>
    <t>　柔軟なネットワーク設定・運用が可能となるネットワーク基盤技術の研究開発等を行うことにより、当該基盤技術等を確立し、我が国経済の再生に向けた新市場・新産業の創出に寄与するとともに、我が国の国際競争力強化に資する。</t>
  </si>
  <si>
    <t>▲2792</t>
  </si>
  <si>
    <t>―</t>
  </si>
  <si>
    <t>―</t>
  </si>
  <si>
    <t>―</t>
  </si>
  <si>
    <t>―</t>
  </si>
  <si>
    <t>―</t>
  </si>
  <si>
    <t>A. 日本電気㈱</t>
  </si>
  <si>
    <t>B. ㈱ＫＤＤＩ研究所</t>
  </si>
  <si>
    <t>D. 日本電気㈱</t>
  </si>
  <si>
    <t>―</t>
  </si>
  <si>
    <t>―</t>
  </si>
  <si>
    <t>―</t>
  </si>
  <si>
    <t>日本電気㈱</t>
  </si>
  <si>
    <t>富士通㈱</t>
  </si>
  <si>
    <t>㈱日立製作所</t>
  </si>
  <si>
    <t>日本電信電話㈱</t>
  </si>
  <si>
    <t>エヌ・ティ・ティ・コミュニケーションズ㈱</t>
  </si>
  <si>
    <t>㈱ネットワーク応用技術研究所</t>
  </si>
  <si>
    <t>㈱Skeed</t>
  </si>
  <si>
    <t>―</t>
  </si>
  <si>
    <t>―</t>
  </si>
  <si>
    <t>―</t>
  </si>
  <si>
    <t>三菱電機㈱</t>
  </si>
  <si>
    <t>㈱三菱総合研究所</t>
  </si>
  <si>
    <t>㈱サイバー創研</t>
  </si>
  <si>
    <t>㈱マクロミル</t>
  </si>
  <si>
    <t>随意契約</t>
  </si>
  <si>
    <t>―</t>
  </si>
  <si>
    <t>C. ㈱Skeed</t>
  </si>
  <si>
    <t>K.</t>
  </si>
  <si>
    <t>Ｉ. ㈱三菱総合研究所</t>
  </si>
  <si>
    <t>Ｈ. ㈱サイバー創研</t>
  </si>
  <si>
    <t>J. ㈱マクロミル</t>
  </si>
  <si>
    <t>K. あらた監査法人</t>
  </si>
  <si>
    <t>L . 日通旅行㈱</t>
  </si>
  <si>
    <t>人件費等</t>
  </si>
  <si>
    <t>E. ㈱野村総合研究所</t>
  </si>
  <si>
    <t>㈱ＫＤＤＩ研究所</t>
  </si>
  <si>
    <t>マルチプローブＩＴＳ調査実証事業の実施</t>
  </si>
  <si>
    <t>G.</t>
  </si>
  <si>
    <t>次世代高速通信衛星技術に関する調査検討を実施</t>
  </si>
  <si>
    <t>H.</t>
  </si>
  <si>
    <t>I.</t>
  </si>
  <si>
    <t>J.</t>
  </si>
  <si>
    <t>L.</t>
  </si>
  <si>
    <t>M.</t>
  </si>
  <si>
    <t>日通旅行㈱</t>
  </si>
  <si>
    <t>M. 総務省（職員）</t>
  </si>
  <si>
    <t>―</t>
  </si>
  <si>
    <t>その他経費</t>
  </si>
  <si>
    <t>研究開発等の運営に係る職員旅費</t>
  </si>
  <si>
    <t>次世代高速通信衛星技術に関する調査検討を実施に係るＷｅｂアンケートを実施</t>
  </si>
  <si>
    <t>次世代高速通信衛星技術に関する調査検討を実施に係る文献調査、アンケート調査等を実施</t>
  </si>
  <si>
    <t>次世代高速通信衛星技術に関する調査検討を実施に係るヒアリング調査を実施</t>
  </si>
  <si>
    <t>G. 三菱電機㈱</t>
  </si>
  <si>
    <t>研究開発等の運営に係る旅費</t>
  </si>
  <si>
    <t xml:space="preserve">N. </t>
  </si>
  <si>
    <t>研究員、検討会委員謝金　等</t>
  </si>
  <si>
    <t>検討会運営、資料・報告書作成、実証実験サーバー運用、国際展示会出展　等</t>
  </si>
  <si>
    <t>実証実験機器、消耗品購入</t>
  </si>
  <si>
    <t>物品費</t>
  </si>
  <si>
    <t>人件費・謝金</t>
  </si>
  <si>
    <t>シンポジウム開催、報告書作成等</t>
  </si>
  <si>
    <t>その他経費</t>
  </si>
  <si>
    <t>シンポジウムの開催等の実施</t>
  </si>
  <si>
    <t>○委託経費の支出先における経費の執行に当たっては、毎年度、外部有識者により、研究開発の実施状況及び次年度の実施計画を評価し、引き続き研究開発を実施することの妥当性を判断することとしている。</t>
  </si>
  <si>
    <t>○本施策は社会活動及び経済活動の根幹である情報通信インフラの高度化を図るものであり、その成果による利益は広く国民に享受されるものであることから、国民のニーズに応えるものと認められる。
○情報通信インフラの高度化は、「日本再興戦略」、「世界最先端ＩＴ国家創造宣言」等の政府戦略においても重点分野として取り扱われ、「世界最先端ＩＴ国家創造宣言」、「科学技術イノベーション総合戦略」等の工程表において、総務省が取り組む事業と明記されている。よって、本事業は、国費を投じて国が実施すべき事業である。
○本分野は、欧米各国において国が大規模かつ戦略的に投資を行って研究開発を進めており、熾烈な国際標準化、開発競争が展開されているところであることから、官民共同で研究開発等に取り組むことで、欧米各国に先駈けて技術を確立し、国際競争の主導権を確保する必要がある。よって、本事業は優先度の高い事業である。</t>
  </si>
  <si>
    <t>○引き続き、実施計画・予算計画等について、定期的に外部有識者の評価を受け、必要に応じて計画の見直しを実施する。</t>
  </si>
  <si>
    <t>㈱野村総合研究所</t>
  </si>
  <si>
    <t>研究員、システムエンジニア等</t>
  </si>
  <si>
    <t>実証実験機器調達、消耗品</t>
  </si>
  <si>
    <t>実証実験サーバー運用、ソフトウェア開発等</t>
  </si>
  <si>
    <t>○委託経費の支出先の選定は、実施希望者を広く公募し、応募のあった研究開発提案について外部有識者からなる評価会において最も優れた評価を得た提案を採択する企画競争方式により行っており、競争性を確保している。
○委託事業の実施に当たっては、支出先においても事業の実施に必要な経費の一部を負担することとしている。また、事業開始前に、外部有識者からなる評価会において事業の実施計画・予算計画の評価を行っており、有効かつ効率的な予算の執行を担保している。
○委託経費の支出先における経費の執行については、事業開始前に、外部有識者からなる評価会において事業の実施計画・予算計画の評価を行っており、また、年度途中及び年度末に委託費の支出に関する証憑書類を提出させ、予算計画・実施計画のとおり執行がされているか総務省担当職員が詳細な確認を行うとともに、検査業務を監査法人に委託し、専門的知見も活用しながら経費の効率性・適正性を担保している。
○請負経費の支出先の選定に当たっては、一般競争入札により実施しており、競争性を確保している。また、支出先から再委託を行う場合には、再委託を行う合理的理由等の審査を行うなどの措置を講じ、その適正な履行を確保している。</t>
  </si>
  <si>
    <t>○本事業は、「日本再興戦略」、「世界最先端ＩＴ国家創造宣言」等の政府戦略において重点分野として取り扱われ、「世界最先端ＩＴ国家創造宣言」、「科学技術イノベーション総合戦略」等の工程表において、総務省が取り組む事業と明記されている。よって、本事業は、国費を投じて国が実施すべき事業である。
○情報通信インフラの高度化は、欧米各国において国が大規模かつ戦略的に投資を行って研究開発を進めており、熾烈な国際標準化、開発競争が展開されているところであることから、官民共同で研究開発等に取り組むことで、欧米各国に先駈けて技術を確立し、国際競争の主導権を確保する必要がある。よって、本事業は優先度の高い事業である。
○委託経費の支出先の選定は、実施希望者を広く公募し、応募のあった研究開発提案について外部有識者からなる評価会において最も優れた評価を得た提案を採択する企画競争方式により行っており、競争性を確保している。
○委託経費の支出先における経費の執行については、事業開始前に、外部有識者からなる評価会において事業の実施計画・予算計画の評価を行っており、また、年度途中及び年度末に委託費の支出に関する証憑書類を提出させ、予算計画・実施計画のとおり執行がされているか総務省担当職員が詳細な確認を行うとともに、検査業務を監査法人に委託し、専門的知見も活用しながら経費の効率性・適正性を担保している。
○請負経費の支出先の選定に当たっては、一般競争入札により実施しており、競争性を確保している。また、支出先から再委託を行う場合には、再委託を行う合理的理由等の審査を行うなどの措置を講じ、その適正な履行を確保している。
○委託経費の支出先における経費の執行に当たっては、毎年度、外部有識者により、研究開発の実施状況及び次年度の実施計画を評価し、引き続き研究開発を実施することの妥当性を判断することとしている。</t>
  </si>
  <si>
    <t>4,137 / 316</t>
  </si>
  <si>
    <t>4,137  / 14</t>
  </si>
  <si>
    <t>百万円/件</t>
  </si>
  <si>
    <t>800/6</t>
  </si>
  <si>
    <t>800/101</t>
  </si>
  <si>
    <t>新25-0018</t>
  </si>
  <si>
    <t>マルチプローブITS調査実証事業の実施に係る通信インタフェースの検討を実施</t>
  </si>
  <si>
    <t>㈱ＮＴＴドコモ</t>
  </si>
  <si>
    <t>目標値
（27年度）</t>
  </si>
  <si>
    <t>F. ㈱ＮＴＴドコモ</t>
  </si>
  <si>
    <t>百万円/人</t>
  </si>
  <si>
    <t>ビッグデータ時代に対応するネットワーク基盤技術の確立等
（平成26年度事業名：ネットワーク仮想化技術の研究開発）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</si>
</sst>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0_ "/>
    <numFmt numFmtId="184" formatCode="0.0%"/>
    <numFmt numFmtId="185" formatCode="#,##0.0_);[Red]\(#,##0.0\)"/>
    <numFmt numFmtId="186" formatCode="#,##0_);[Red]\(#,##0\)"/>
    <numFmt numFmtId="187" formatCode="0.0_);[Red]\(0.0\)"/>
    <numFmt numFmtId="188"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double"/>
      <top>
        <color indexed="63"/>
      </top>
      <bottom style="medium"/>
    </border>
    <border>
      <left>
        <color indexed="63"/>
      </left>
      <right style="double"/>
      <top>
        <color indexed="63"/>
      </top>
      <bottom>
        <color indexed="63"/>
      </bottom>
    </border>
    <border>
      <left style="medium"/>
      <right>
        <color indexed="63"/>
      </right>
      <top>
        <color indexed="63"/>
      </top>
      <bottom style="medium"/>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double"/>
      <top style="hair"/>
      <bottom>
        <color indexed="63"/>
      </bottom>
    </border>
    <border>
      <left>
        <color indexed="63"/>
      </left>
      <right style="double"/>
      <top>
        <color indexed="63"/>
      </top>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double"/>
      <top style="hair"/>
      <bottom style="hair"/>
    </border>
    <border>
      <left style="thin"/>
      <right style="thin"/>
      <top style="thin"/>
      <bottom style="thin"/>
    </border>
    <border>
      <left>
        <color indexed="63"/>
      </left>
      <right>
        <color indexed="63"/>
      </right>
      <top style="thin"/>
      <bottom style="dashed"/>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medium"/>
      <top style="dashed"/>
      <bottom style="hair"/>
    </border>
    <border>
      <left style="thin"/>
      <right>
        <color indexed="63"/>
      </right>
      <top style="hair"/>
      <bottom style="dashed"/>
    </border>
    <border>
      <left>
        <color indexed="63"/>
      </left>
      <right>
        <color indexed="63"/>
      </right>
      <top style="hair"/>
      <bottom style="dashed"/>
    </border>
    <border>
      <left>
        <color indexed="63"/>
      </left>
      <right style="thin"/>
      <top style="hair"/>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hair"/>
      <bottom style="dashed"/>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
      <left style="dashed"/>
      <right>
        <color indexed="63"/>
      </right>
      <top style="thin"/>
      <bottom style="medium"/>
    </border>
    <border>
      <left>
        <color indexed="63"/>
      </left>
      <right style="double"/>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hair"/>
      <bottom style="thin"/>
      <diagonal style="thin"/>
    </border>
    <border diagonalUp="1">
      <left style="thin"/>
      <right style="medium"/>
      <top style="hair"/>
      <bottom style="thin"/>
      <diagonal style="thin"/>
    </border>
    <border>
      <left style="thin"/>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thin"/>
      <bottom style="hair"/>
      <diagonal style="thin"/>
    </border>
    <border diagonalUp="1">
      <left style="thin"/>
      <right style="medium"/>
      <top style="thin"/>
      <bottom style="hair"/>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style="thin"/>
      <top style="dashed"/>
      <bottom style="hair"/>
      <diagonal style="thin"/>
    </border>
    <border diagonalUp="1">
      <left style="thin"/>
      <right style="medium"/>
      <top style="dashed"/>
      <bottom style="hair"/>
      <diagonal style="thin"/>
    </border>
    <border>
      <left style="thin"/>
      <right style="thin"/>
      <top style="dashed"/>
      <bottom style="hair"/>
    </border>
    <border>
      <left style="thin"/>
      <right style="thin"/>
      <top style="hair"/>
      <bottom style="dashed"/>
    </border>
    <border diagonalUp="1">
      <left style="thin"/>
      <right style="thin"/>
      <top style="hair"/>
      <bottom style="dashed"/>
      <diagonal style="thin"/>
    </border>
    <border diagonalUp="1">
      <left style="thin"/>
      <right style="medium"/>
      <top style="hair"/>
      <bottom style="dashed"/>
      <diagonal style="thin"/>
    </border>
    <border>
      <left style="double"/>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ouble"/>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7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176" fontId="0" fillId="0" borderId="0" xfId="0" applyNumberFormat="1" applyFont="1" applyBorder="1" applyAlignment="1">
      <alignment vertical="center" wrapText="1"/>
    </xf>
    <xf numFmtId="176" fontId="0" fillId="0" borderId="0" xfId="0" applyNumberFormat="1" applyFont="1" applyBorder="1" applyAlignment="1">
      <alignment vertical="center"/>
    </xf>
    <xf numFmtId="184" fontId="0" fillId="0" borderId="0" xfId="0" applyNumberFormat="1" applyFont="1" applyBorder="1" applyAlignment="1">
      <alignment vertical="center"/>
    </xf>
    <xf numFmtId="0" fontId="0" fillId="0" borderId="0" xfId="0" applyFont="1" applyFill="1" applyBorder="1" applyAlignment="1">
      <alignment vertical="center"/>
    </xf>
    <xf numFmtId="0" fontId="10" fillId="0" borderId="0" xfId="0" applyFont="1" applyAlignment="1">
      <alignment vertical="center"/>
    </xf>
    <xf numFmtId="0" fontId="0" fillId="35" borderId="0" xfId="0" applyFill="1" applyAlignment="1">
      <alignment vertical="center"/>
    </xf>
    <xf numFmtId="0" fontId="12" fillId="33" borderId="15"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76" fontId="10" fillId="0" borderId="28" xfId="0" applyNumberFormat="1" applyFont="1" applyFill="1" applyBorder="1" applyAlignment="1">
      <alignment horizontal="right" vertical="center"/>
    </xf>
    <xf numFmtId="176" fontId="10" fillId="0" borderId="24" xfId="0" applyNumberFormat="1" applyFont="1" applyFill="1" applyBorder="1" applyAlignment="1">
      <alignment horizontal="right" vertical="center"/>
    </xf>
    <xf numFmtId="176" fontId="10" fillId="0" borderId="29" xfId="0" applyNumberFormat="1" applyFont="1" applyFill="1" applyBorder="1" applyAlignment="1">
      <alignment horizontal="right" vertical="center"/>
    </xf>
    <xf numFmtId="176" fontId="10" fillId="0" borderId="30" xfId="0" applyNumberFormat="1" applyFont="1" applyFill="1" applyBorder="1" applyAlignment="1">
      <alignment horizontal="righ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wrapText="1"/>
    </xf>
    <xf numFmtId="176" fontId="10" fillId="0" borderId="34" xfId="0" applyNumberFormat="1" applyFont="1" applyFill="1" applyBorder="1" applyAlignment="1">
      <alignment horizontal="right" vertical="center"/>
    </xf>
    <xf numFmtId="176" fontId="10" fillId="0" borderId="32" xfId="0" applyNumberFormat="1" applyFont="1" applyFill="1" applyBorder="1" applyAlignment="1">
      <alignment horizontal="right" vertical="center"/>
    </xf>
    <xf numFmtId="176" fontId="10" fillId="0" borderId="35"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vertical="center" wrapText="1"/>
    </xf>
    <xf numFmtId="0" fontId="10" fillId="0" borderId="41" xfId="0" applyFont="1" applyFill="1" applyBorder="1" applyAlignment="1">
      <alignment vertical="center"/>
    </xf>
    <xf numFmtId="0" fontId="10" fillId="0" borderId="42" xfId="0" applyFont="1" applyFill="1" applyBorder="1" applyAlignment="1">
      <alignment vertical="center"/>
    </xf>
    <xf numFmtId="176" fontId="10" fillId="0" borderId="43" xfId="0" applyNumberFormat="1" applyFont="1" applyFill="1" applyBorder="1" applyAlignment="1">
      <alignment horizontal="right" vertical="center"/>
    </xf>
    <xf numFmtId="176" fontId="10" fillId="0" borderId="41" xfId="0" applyNumberFormat="1" applyFont="1" applyFill="1" applyBorder="1" applyAlignment="1">
      <alignment horizontal="right" vertical="center"/>
    </xf>
    <xf numFmtId="176" fontId="10" fillId="0" borderId="44" xfId="0" applyNumberFormat="1" applyFont="1" applyFill="1" applyBorder="1" applyAlignment="1">
      <alignment horizontal="right" vertical="center"/>
    </xf>
    <xf numFmtId="182" fontId="10" fillId="0" borderId="43" xfId="0" applyNumberFormat="1" applyFont="1" applyFill="1" applyBorder="1" applyAlignment="1">
      <alignment horizontal="right" vertical="center"/>
    </xf>
    <xf numFmtId="182" fontId="10" fillId="0" borderId="41" xfId="0" applyNumberFormat="1" applyFont="1" applyFill="1" applyBorder="1" applyAlignment="1">
      <alignment horizontal="right" vertical="center"/>
    </xf>
    <xf numFmtId="182" fontId="10" fillId="0" borderId="45" xfId="0" applyNumberFormat="1" applyFont="1" applyFill="1" applyBorder="1" applyAlignment="1">
      <alignment horizontal="right"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vertical="center" wrapText="1"/>
    </xf>
    <xf numFmtId="0" fontId="10" fillId="0" borderId="47" xfId="0" applyFont="1" applyFill="1" applyBorder="1" applyAlignment="1">
      <alignment vertical="center"/>
    </xf>
    <xf numFmtId="0" fontId="10" fillId="0" borderId="48" xfId="0" applyFont="1" applyFill="1" applyBorder="1" applyAlignment="1">
      <alignment vertical="center"/>
    </xf>
    <xf numFmtId="182" fontId="10" fillId="0" borderId="49" xfId="0" applyNumberFormat="1" applyFont="1" applyFill="1" applyBorder="1" applyAlignment="1">
      <alignment horizontal="right" vertical="center"/>
    </xf>
    <xf numFmtId="182" fontId="10" fillId="0" borderId="47" xfId="0" applyNumberFormat="1" applyFont="1" applyFill="1" applyBorder="1" applyAlignment="1">
      <alignment horizontal="right" vertical="center"/>
    </xf>
    <xf numFmtId="0" fontId="10" fillId="0" borderId="46" xfId="0" applyFont="1" applyFill="1" applyBorder="1" applyAlignment="1">
      <alignment vertical="center"/>
    </xf>
    <xf numFmtId="176" fontId="10" fillId="0" borderId="49" xfId="0" applyNumberFormat="1" applyFont="1" applyFill="1" applyBorder="1" applyAlignment="1">
      <alignment horizontal="right" vertical="center"/>
    </xf>
    <xf numFmtId="176" fontId="10" fillId="0" borderId="47" xfId="0" applyNumberFormat="1" applyFont="1" applyFill="1" applyBorder="1" applyAlignment="1">
      <alignment horizontal="right" vertical="center"/>
    </xf>
    <xf numFmtId="176" fontId="10" fillId="0" borderId="50" xfId="0" applyNumberFormat="1" applyFont="1" applyFill="1" applyBorder="1" applyAlignment="1">
      <alignment horizontal="right" vertical="center"/>
    </xf>
    <xf numFmtId="176" fontId="10" fillId="0" borderId="48" xfId="0" applyNumberFormat="1" applyFont="1" applyFill="1" applyBorder="1" applyAlignment="1">
      <alignment horizontal="right"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176" fontId="10" fillId="0" borderId="57" xfId="0" applyNumberFormat="1" applyFont="1" applyFill="1" applyBorder="1" applyAlignment="1">
      <alignment horizontal="right" vertical="center"/>
    </xf>
    <xf numFmtId="176" fontId="10" fillId="0" borderId="52" xfId="0" applyNumberFormat="1" applyFont="1" applyFill="1" applyBorder="1" applyAlignment="1">
      <alignment horizontal="right" vertical="center"/>
    </xf>
    <xf numFmtId="176" fontId="10" fillId="0" borderId="59" xfId="0" applyNumberFormat="1" applyFont="1" applyFill="1" applyBorder="1" applyAlignment="1">
      <alignment horizontal="right" vertical="center"/>
    </xf>
    <xf numFmtId="176" fontId="10" fillId="0" borderId="58" xfId="0" applyNumberFormat="1" applyFont="1" applyFill="1" applyBorder="1" applyAlignment="1">
      <alignment horizontal="right" vertical="center"/>
    </xf>
    <xf numFmtId="176" fontId="10" fillId="0" borderId="55" xfId="0" applyNumberFormat="1" applyFont="1" applyFill="1" applyBorder="1" applyAlignment="1">
      <alignment horizontal="right" vertical="center"/>
    </xf>
    <xf numFmtId="176" fontId="10" fillId="0" borderId="60" xfId="0"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176" fontId="10" fillId="0" borderId="45" xfId="0" applyNumberFormat="1" applyFont="1" applyFill="1" applyBorder="1" applyAlignment="1">
      <alignment horizontal="right"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176" fontId="10" fillId="0" borderId="66" xfId="0" applyNumberFormat="1" applyFont="1" applyFill="1" applyBorder="1" applyAlignment="1">
      <alignment horizontal="right" vertical="center"/>
    </xf>
    <xf numFmtId="176" fontId="10" fillId="0" borderId="62" xfId="0" applyNumberFormat="1" applyFont="1" applyFill="1" applyBorder="1" applyAlignment="1">
      <alignment horizontal="right" vertical="center"/>
    </xf>
    <xf numFmtId="176" fontId="10" fillId="0" borderId="67" xfId="0" applyNumberFormat="1" applyFont="1" applyFill="1" applyBorder="1" applyAlignment="1">
      <alignment horizontal="right" vertical="center"/>
    </xf>
    <xf numFmtId="176" fontId="10" fillId="0" borderId="68" xfId="0" applyNumberFormat="1" applyFont="1" applyFill="1" applyBorder="1" applyAlignment="1">
      <alignment horizontal="right" vertical="center"/>
    </xf>
    <xf numFmtId="0" fontId="10" fillId="0" borderId="58" xfId="0" applyFont="1" applyFill="1" applyBorder="1" applyAlignment="1">
      <alignment vertical="center" wrapText="1"/>
    </xf>
    <xf numFmtId="0" fontId="10" fillId="0" borderId="55" xfId="0" applyFont="1" applyFill="1" applyBorder="1" applyAlignment="1">
      <alignment vertical="center"/>
    </xf>
    <xf numFmtId="0" fontId="10" fillId="0" borderId="56" xfId="0" applyFont="1" applyFill="1" applyBorder="1" applyAlignment="1">
      <alignment vertical="center"/>
    </xf>
    <xf numFmtId="176" fontId="10" fillId="0" borderId="56" xfId="0" applyNumberFormat="1" applyFont="1" applyFill="1" applyBorder="1" applyAlignment="1">
      <alignment horizontal="right" vertical="center"/>
    </xf>
    <xf numFmtId="0" fontId="10" fillId="0" borderId="47" xfId="0" applyFont="1" applyFill="1" applyBorder="1" applyAlignment="1">
      <alignment vertical="center" wrapText="1"/>
    </xf>
    <xf numFmtId="0" fontId="10" fillId="0" borderId="48" xfId="0" applyFont="1" applyFill="1" applyBorder="1" applyAlignment="1">
      <alignment vertical="center" wrapText="1"/>
    </xf>
    <xf numFmtId="176" fontId="10" fillId="0" borderId="69" xfId="0" applyNumberFormat="1" applyFont="1" applyFill="1" applyBorder="1" applyAlignment="1">
      <alignment horizontal="right" vertical="center"/>
    </xf>
    <xf numFmtId="0" fontId="10" fillId="0" borderId="40" xfId="0" applyFont="1" applyFill="1" applyBorder="1" applyAlignment="1">
      <alignment vertical="center"/>
    </xf>
    <xf numFmtId="176" fontId="0" fillId="0" borderId="70" xfId="0" applyNumberFormat="1" applyFont="1" applyFill="1" applyBorder="1" applyAlignment="1">
      <alignment vertical="center" wrapText="1"/>
    </xf>
    <xf numFmtId="176" fontId="0" fillId="0" borderId="70" xfId="0" applyNumberFormat="1" applyFont="1" applyFill="1" applyBorder="1" applyAlignment="1">
      <alignment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184" fontId="0" fillId="0" borderId="28"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29" xfId="0" applyNumberFormat="1"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9" xfId="0" applyFont="1" applyBorder="1" applyAlignment="1">
      <alignment vertical="center"/>
    </xf>
    <xf numFmtId="0" fontId="0" fillId="33" borderId="70" xfId="0" applyFont="1" applyFill="1" applyBorder="1" applyAlignment="1">
      <alignment vertical="center"/>
    </xf>
    <xf numFmtId="0" fontId="0" fillId="0" borderId="70" xfId="0" applyFont="1" applyFill="1" applyBorder="1" applyAlignment="1">
      <alignment vertical="center" wrapText="1"/>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2" fontId="0" fillId="0" borderId="70" xfId="0" applyNumberFormat="1" applyFont="1" applyFill="1" applyBorder="1" applyAlignment="1">
      <alignment vertical="center" wrapText="1"/>
    </xf>
    <xf numFmtId="182" fontId="0" fillId="0" borderId="70" xfId="0" applyNumberFormat="1" applyFont="1" applyFill="1" applyBorder="1" applyAlignment="1">
      <alignment vertical="center"/>
    </xf>
    <xf numFmtId="176" fontId="57" fillId="0" borderId="70" xfId="0" applyNumberFormat="1" applyFont="1" applyFill="1" applyBorder="1" applyAlignment="1">
      <alignment vertical="center" wrapText="1"/>
    </xf>
    <xf numFmtId="176" fontId="57" fillId="0" borderId="70" xfId="0" applyNumberFormat="1" applyFont="1" applyFill="1" applyBorder="1" applyAlignment="1">
      <alignment vertical="center"/>
    </xf>
    <xf numFmtId="0" fontId="57" fillId="0" borderId="70" xfId="0" applyFont="1" applyFill="1" applyBorder="1" applyAlignment="1">
      <alignment vertical="center" wrapText="1"/>
    </xf>
    <xf numFmtId="0" fontId="57" fillId="0" borderId="70" xfId="0" applyFont="1" applyFill="1" applyBorder="1" applyAlignment="1">
      <alignment vertical="center"/>
    </xf>
    <xf numFmtId="184" fontId="57" fillId="0" borderId="28" xfId="0" applyNumberFormat="1" applyFont="1" applyFill="1" applyBorder="1" applyAlignment="1">
      <alignment vertical="center"/>
    </xf>
    <xf numFmtId="184" fontId="57" fillId="0" borderId="24" xfId="0" applyNumberFormat="1" applyFont="1" applyFill="1" applyBorder="1" applyAlignment="1">
      <alignment vertical="center"/>
    </xf>
    <xf numFmtId="184" fontId="57" fillId="0" borderId="29" xfId="0" applyNumberFormat="1" applyFont="1" applyFill="1" applyBorder="1" applyAlignment="1">
      <alignment vertical="center"/>
    </xf>
    <xf numFmtId="0" fontId="0" fillId="33" borderId="29" xfId="0" applyFont="1" applyFill="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186" fontId="0" fillId="0" borderId="70" xfId="0" applyNumberFormat="1" applyFont="1" applyFill="1" applyBorder="1" applyAlignment="1">
      <alignment vertical="center" wrapText="1"/>
    </xf>
    <xf numFmtId="186" fontId="0" fillId="0" borderId="70" xfId="0" applyNumberFormat="1" applyFont="1" applyFill="1" applyBorder="1" applyAlignment="1">
      <alignment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182" fontId="57" fillId="0" borderId="72" xfId="0" applyNumberFormat="1" applyFont="1" applyFill="1" applyBorder="1" applyAlignment="1">
      <alignment horizontal="center" vertical="center"/>
    </xf>
    <xf numFmtId="182" fontId="57" fillId="0" borderId="73" xfId="0" applyNumberFormat="1" applyFont="1" applyFill="1" applyBorder="1" applyAlignment="1">
      <alignment horizontal="center" vertical="center"/>
    </xf>
    <xf numFmtId="182" fontId="57" fillId="0" borderId="74" xfId="0" applyNumberFormat="1"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7" xfId="0" applyFont="1" applyFill="1" applyBorder="1" applyAlignment="1">
      <alignment horizontal="center" vertical="center"/>
    </xf>
    <xf numFmtId="186" fontId="0" fillId="0" borderId="66" xfId="0" applyNumberFormat="1" applyFont="1" applyFill="1" applyBorder="1" applyAlignment="1">
      <alignment vertical="center"/>
    </xf>
    <xf numFmtId="186" fontId="0" fillId="0" borderId="62" xfId="0" applyNumberFormat="1" applyFont="1" applyFill="1" applyBorder="1" applyAlignment="1">
      <alignment vertical="center"/>
    </xf>
    <xf numFmtId="186" fontId="0" fillId="0" borderId="67" xfId="0" applyNumberFormat="1" applyFont="1" applyFill="1" applyBorder="1" applyAlignment="1">
      <alignment vertical="center"/>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2" xfId="0" applyFont="1" applyFill="1" applyBorder="1" applyAlignment="1">
      <alignment horizontal="center" vertical="top"/>
    </xf>
    <xf numFmtId="0" fontId="0" fillId="0" borderId="19" xfId="0" applyFont="1" applyFill="1" applyBorder="1" applyAlignment="1">
      <alignment horizontal="center" vertical="top"/>
    </xf>
    <xf numFmtId="0" fontId="0" fillId="0" borderId="83" xfId="0" applyFont="1" applyFill="1" applyBorder="1" applyAlignment="1">
      <alignment horizontal="center" vertical="top"/>
    </xf>
    <xf numFmtId="188" fontId="0" fillId="0" borderId="43" xfId="0" applyNumberFormat="1" applyFont="1" applyFill="1" applyBorder="1" applyAlignment="1">
      <alignment horizontal="center" vertical="center"/>
    </xf>
    <xf numFmtId="188" fontId="0" fillId="0" borderId="41" xfId="0" applyNumberFormat="1" applyFill="1" applyBorder="1" applyAlignment="1">
      <alignment horizontal="center" vertical="center"/>
    </xf>
    <xf numFmtId="188" fontId="0" fillId="0" borderId="45" xfId="0" applyNumberFormat="1" applyFill="1" applyBorder="1" applyAlignment="1">
      <alignment horizontal="center" vertical="center"/>
    </xf>
    <xf numFmtId="176" fontId="57" fillId="0" borderId="76" xfId="0" applyNumberFormat="1" applyFont="1" applyFill="1" applyBorder="1" applyAlignment="1">
      <alignment horizontal="center" vertical="center"/>
    </xf>
    <xf numFmtId="176" fontId="57" fillId="0" borderId="77" xfId="0" applyNumberFormat="1" applyFont="1" applyFill="1" applyBorder="1" applyAlignment="1">
      <alignment horizontal="center" vertical="center"/>
    </xf>
    <xf numFmtId="176" fontId="57" fillId="0" borderId="78" xfId="0" applyNumberFormat="1" applyFont="1" applyFill="1" applyBorder="1" applyAlignment="1">
      <alignment horizontal="center" vertical="center"/>
    </xf>
    <xf numFmtId="0" fontId="0" fillId="0" borderId="84" xfId="0" applyFill="1" applyBorder="1" applyAlignment="1">
      <alignment horizontal="center" vertical="center"/>
    </xf>
    <xf numFmtId="0" fontId="7" fillId="33" borderId="85"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86" xfId="0" applyFont="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12" fillId="0" borderId="81" xfId="0" applyFont="1" applyFill="1" applyBorder="1" applyAlignment="1">
      <alignment vertical="center" textRotation="255"/>
    </xf>
    <xf numFmtId="0" fontId="0" fillId="0" borderId="62" xfId="0" applyFont="1" applyFill="1" applyBorder="1" applyAlignment="1">
      <alignment vertical="center"/>
    </xf>
    <xf numFmtId="0" fontId="0" fillId="0" borderId="68" xfId="0" applyFont="1" applyFill="1" applyBorder="1" applyAlignment="1">
      <alignment vertical="center"/>
    </xf>
    <xf numFmtId="0" fontId="0" fillId="0" borderId="62" xfId="0" applyFont="1" applyFill="1" applyBorder="1" applyAlignment="1">
      <alignment vertical="center" textRotation="255"/>
    </xf>
    <xf numFmtId="0" fontId="0" fillId="0" borderId="87" xfId="0" applyFont="1" applyFill="1" applyBorder="1" applyAlignment="1">
      <alignment vertical="center" textRotation="255"/>
    </xf>
    <xf numFmtId="0" fontId="12" fillId="0" borderId="88" xfId="0" applyFont="1" applyFill="1" applyBorder="1" applyAlignment="1">
      <alignment vertical="center" wrapText="1"/>
    </xf>
    <xf numFmtId="0" fontId="0" fillId="0" borderId="62" xfId="0" applyFont="1" applyFill="1" applyBorder="1" applyAlignment="1">
      <alignment vertical="center" wrapText="1"/>
    </xf>
    <xf numFmtId="0" fontId="0" fillId="0" borderId="68" xfId="0" applyFont="1" applyFill="1" applyBorder="1" applyAlignment="1">
      <alignment vertical="center" wrapText="1"/>
    </xf>
    <xf numFmtId="0" fontId="0" fillId="0" borderId="68" xfId="0" applyFont="1" applyFill="1" applyBorder="1" applyAlignment="1">
      <alignment vertical="center" textRotation="255"/>
    </xf>
    <xf numFmtId="182" fontId="10" fillId="0" borderId="28" xfId="0" applyNumberFormat="1" applyFont="1" applyFill="1" applyBorder="1" applyAlignment="1">
      <alignment horizontal="right" vertical="center"/>
    </xf>
    <xf numFmtId="182" fontId="10" fillId="0" borderId="24"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10" fillId="0" borderId="49" xfId="0" applyFont="1" applyFill="1" applyBorder="1" applyAlignment="1">
      <alignment horizontal="left" vertical="center" wrapText="1"/>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176" fontId="0" fillId="0" borderId="48" xfId="0" applyNumberFormat="1" applyFont="1" applyFill="1" applyBorder="1" applyAlignment="1">
      <alignment horizontal="right" vertical="center"/>
    </xf>
    <xf numFmtId="0" fontId="0" fillId="0" borderId="46" xfId="0" applyFont="1" applyFill="1" applyBorder="1" applyAlignment="1">
      <alignmen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176" fontId="0" fillId="0" borderId="45" xfId="0" applyNumberFormat="1" applyFont="1" applyFill="1" applyBorder="1" applyAlignment="1">
      <alignment horizontal="right" vertical="center"/>
    </xf>
    <xf numFmtId="0" fontId="14" fillId="33" borderId="90"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16" fillId="36" borderId="96" xfId="0" applyFont="1" applyFill="1" applyBorder="1" applyAlignment="1">
      <alignment horizontal="center" vertical="center" wrapText="1"/>
    </xf>
    <xf numFmtId="0" fontId="16" fillId="36" borderId="97" xfId="0" applyFont="1" applyFill="1" applyBorder="1" applyAlignment="1">
      <alignment horizontal="center" vertical="center" wrapText="1"/>
    </xf>
    <xf numFmtId="0" fontId="16" fillId="36" borderId="98" xfId="0" applyFont="1" applyFill="1" applyBorder="1" applyAlignment="1">
      <alignment horizontal="center" vertical="center" wrapText="1"/>
    </xf>
    <xf numFmtId="0" fontId="15" fillId="0" borderId="99" xfId="0" applyFont="1" applyFill="1" applyBorder="1" applyAlignment="1">
      <alignment vertical="center"/>
    </xf>
    <xf numFmtId="0" fontId="15" fillId="0" borderId="47" xfId="0" applyFont="1" applyFill="1" applyBorder="1" applyAlignment="1">
      <alignment vertical="center"/>
    </xf>
    <xf numFmtId="0" fontId="15" fillId="0" borderId="48" xfId="0" applyFont="1" applyFill="1" applyBorder="1" applyAlignment="1">
      <alignment vertical="center"/>
    </xf>
    <xf numFmtId="186" fontId="0" fillId="0" borderId="100" xfId="0" applyNumberFormat="1" applyFont="1" applyFill="1" applyBorder="1" applyAlignment="1">
      <alignment vertical="center"/>
    </xf>
    <xf numFmtId="0" fontId="0" fillId="0" borderId="10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5" fontId="0" fillId="0" borderId="100" xfId="0" applyNumberFormat="1" applyFont="1" applyFill="1" applyBorder="1" applyAlignment="1">
      <alignment vertical="center"/>
    </xf>
    <xf numFmtId="186" fontId="0" fillId="0" borderId="100" xfId="0" applyNumberFormat="1" applyFont="1" applyFill="1" applyBorder="1" applyAlignment="1">
      <alignment vertical="center"/>
    </xf>
    <xf numFmtId="182" fontId="0" fillId="0" borderId="100" xfId="0" applyNumberFormat="1" applyFont="1" applyFill="1" applyBorder="1" applyAlignment="1">
      <alignment vertical="center"/>
    </xf>
    <xf numFmtId="0" fontId="0" fillId="36" borderId="90"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9" xfId="0" applyFont="1" applyFill="1" applyBorder="1" applyAlignment="1">
      <alignment horizontal="center" vertical="center"/>
    </xf>
    <xf numFmtId="0" fontId="10" fillId="36" borderId="70"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91" xfId="0" applyFont="1" applyFill="1" applyBorder="1" applyAlignment="1">
      <alignment horizontal="center" vertical="center"/>
    </xf>
    <xf numFmtId="0" fontId="15" fillId="0" borderId="102" xfId="0" applyFont="1" applyFill="1" applyBorder="1" applyAlignment="1">
      <alignment vertical="center"/>
    </xf>
    <xf numFmtId="0" fontId="15" fillId="0" borderId="41" xfId="0" applyFont="1" applyFill="1" applyBorder="1" applyAlignment="1">
      <alignment vertical="center"/>
    </xf>
    <xf numFmtId="0" fontId="15" fillId="0" borderId="42" xfId="0" applyFont="1" applyFill="1" applyBorder="1" applyAlignment="1">
      <alignment vertical="center"/>
    </xf>
    <xf numFmtId="185" fontId="0" fillId="0" borderId="103" xfId="0" applyNumberFormat="1" applyFont="1" applyFill="1" applyBorder="1" applyAlignment="1">
      <alignment vertical="center"/>
    </xf>
    <xf numFmtId="186" fontId="0" fillId="0" borderId="103" xfId="0" applyNumberFormat="1" applyFont="1" applyFill="1" applyBorder="1" applyAlignment="1">
      <alignment vertical="center"/>
    </xf>
    <xf numFmtId="0" fontId="0" fillId="0" borderId="38" xfId="0" applyFont="1" applyFill="1" applyBorder="1" applyAlignment="1">
      <alignment horizontal="center" vertical="top"/>
    </xf>
    <xf numFmtId="0" fontId="0" fillId="0" borderId="37" xfId="0" applyFont="1" applyFill="1" applyBorder="1" applyAlignment="1">
      <alignment horizontal="center" vertical="top"/>
    </xf>
    <xf numFmtId="0" fontId="0" fillId="0" borderId="91" xfId="0" applyFont="1" applyFill="1" applyBorder="1" applyAlignment="1">
      <alignment horizontal="center" vertical="top"/>
    </xf>
    <xf numFmtId="0" fontId="0" fillId="33" borderId="70" xfId="0" applyFont="1" applyFill="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7" fillId="0" borderId="34"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35" xfId="0" applyFont="1" applyFill="1" applyBorder="1" applyAlignment="1">
      <alignment horizontal="center" vertical="center"/>
    </xf>
    <xf numFmtId="0" fontId="0" fillId="0" borderId="103" xfId="0" applyFont="1" applyBorder="1" applyAlignment="1">
      <alignment horizontal="center" vertical="center"/>
    </xf>
    <xf numFmtId="0" fontId="0" fillId="0" borderId="103" xfId="0" applyFont="1" applyBorder="1" applyAlignment="1">
      <alignment horizontal="center" vertical="center"/>
    </xf>
    <xf numFmtId="0" fontId="57" fillId="0" borderId="103"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2" fillId="33" borderId="106"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0"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111"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103" xfId="0" applyFont="1" applyBorder="1" applyAlignment="1">
      <alignment horizontal="center" vertical="center" shrinkToFit="1"/>
    </xf>
    <xf numFmtId="0" fontId="0" fillId="0" borderId="103" xfId="0" applyFont="1" applyBorder="1" applyAlignment="1">
      <alignment horizontal="center" vertical="center" shrinkToFit="1"/>
    </xf>
    <xf numFmtId="0" fontId="10" fillId="33" borderId="34"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10" fillId="33" borderId="49"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187" fontId="57" fillId="0" borderId="70" xfId="0" applyNumberFormat="1"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176" fontId="57" fillId="0" borderId="114"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0" fillId="0" borderId="120" xfId="0" applyFont="1" applyFill="1" applyBorder="1" applyAlignment="1">
      <alignment horizontal="center" vertical="center"/>
    </xf>
    <xf numFmtId="176" fontId="57" fillId="0" borderId="70"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76" fontId="57"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176" fontId="57" fillId="0" borderId="49" xfId="0" applyNumberFormat="1" applyFont="1" applyFill="1" applyBorder="1" applyAlignment="1">
      <alignment horizontal="center" vertical="center"/>
    </xf>
    <xf numFmtId="176" fontId="57" fillId="0" borderId="47" xfId="0" applyNumberFormat="1" applyFont="1" applyFill="1" applyBorder="1" applyAlignment="1">
      <alignment horizontal="center" vertical="center"/>
    </xf>
    <xf numFmtId="176" fontId="57" fillId="0" borderId="48"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176" fontId="57" fillId="0" borderId="103" xfId="0" applyNumberFormat="1" applyFont="1" applyFill="1" applyBorder="1" applyAlignment="1">
      <alignment horizontal="center" vertical="center"/>
    </xf>
    <xf numFmtId="176" fontId="0" fillId="0" borderId="103"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8" fillId="33" borderId="9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128"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125" xfId="63" applyFont="1" applyFill="1" applyBorder="1" applyAlignment="1" applyProtection="1">
      <alignment horizontal="center" vertical="center" wrapText="1"/>
      <protection/>
    </xf>
    <xf numFmtId="0" fontId="8" fillId="33" borderId="12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30"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2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12" fillId="33" borderId="90"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vertical="center" wrapText="1" shrinkToFit="1"/>
      <protection/>
    </xf>
    <xf numFmtId="0" fontId="10" fillId="0" borderId="24" xfId="0" applyFont="1" applyFill="1" applyBorder="1" applyAlignment="1">
      <alignment vertical="center" shrinkToFit="1"/>
    </xf>
    <xf numFmtId="0" fontId="10" fillId="0" borderId="30" xfId="0" applyFont="1" applyFill="1" applyBorder="1" applyAlignment="1">
      <alignment vertical="center" shrinkToFit="1"/>
    </xf>
    <xf numFmtId="0" fontId="20" fillId="0" borderId="131" xfId="61" applyFont="1" applyFill="1" applyBorder="1" applyAlignment="1" applyProtection="1">
      <alignment horizontal="center" vertical="center" wrapText="1" shrinkToFit="1"/>
      <protection/>
    </xf>
    <xf numFmtId="0" fontId="19" fillId="0" borderId="97" xfId="0" applyFont="1" applyFill="1" applyBorder="1" applyAlignment="1">
      <alignment horizontal="center" vertical="center"/>
    </xf>
    <xf numFmtId="0" fontId="8" fillId="33" borderId="132" xfId="61" applyFont="1" applyFill="1" applyBorder="1" applyAlignment="1" applyProtection="1">
      <alignment horizontal="center" vertical="center" wrapText="1" shrinkToFit="1"/>
      <protection/>
    </xf>
    <xf numFmtId="0" fontId="0" fillId="0" borderId="97" xfId="0" applyFont="1" applyBorder="1" applyAlignment="1">
      <alignment horizontal="center" vertical="center"/>
    </xf>
    <xf numFmtId="0" fontId="0" fillId="0" borderId="133" xfId="0" applyFont="1" applyBorder="1" applyAlignment="1">
      <alignment horizontal="center" vertical="center"/>
    </xf>
    <xf numFmtId="0" fontId="1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33" xfId="0" applyFont="1" applyFill="1" applyBorder="1" applyAlignment="1">
      <alignment horizontal="center" vertical="center"/>
    </xf>
    <xf numFmtId="0" fontId="8" fillId="33" borderId="132" xfId="61" applyFont="1" applyFill="1" applyBorder="1" applyAlignment="1" applyProtection="1">
      <alignment horizontal="center" vertical="center"/>
      <protection/>
    </xf>
    <xf numFmtId="0" fontId="0" fillId="0" borderId="98" xfId="0" applyFont="1" applyBorder="1" applyAlignment="1">
      <alignment horizontal="center" vertical="center"/>
    </xf>
    <xf numFmtId="0" fontId="9" fillId="33" borderId="12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30" xfId="63" applyFont="1" applyFill="1" applyBorder="1" applyAlignment="1" applyProtection="1">
      <alignment horizontal="center" vertical="center" shrinkToFit="1"/>
      <protection/>
    </xf>
    <xf numFmtId="0" fontId="11" fillId="0" borderId="23"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8"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8" fillId="33" borderId="96" xfId="63" applyFont="1" applyFill="1" applyBorder="1" applyAlignment="1" applyProtection="1">
      <alignment horizontal="center" vertical="center"/>
      <protection/>
    </xf>
    <xf numFmtId="0" fontId="8" fillId="33" borderId="97" xfId="63" applyFont="1" applyFill="1" applyBorder="1" applyAlignment="1" applyProtection="1">
      <alignment horizontal="center" vertical="center"/>
      <protection/>
    </xf>
    <xf numFmtId="0" fontId="2" fillId="0" borderId="131"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98"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1" fontId="0" fillId="0" borderId="19" xfId="0" applyNumberFormat="1" applyBorder="1" applyAlignment="1">
      <alignment horizontal="center" vertical="center"/>
    </xf>
    <xf numFmtId="0" fontId="0" fillId="0" borderId="32" xfId="0" applyFont="1" applyBorder="1" applyAlignment="1">
      <alignment vertical="center"/>
    </xf>
    <xf numFmtId="0" fontId="16" fillId="37" borderId="96" xfId="0" applyFont="1" applyFill="1" applyBorder="1" applyAlignment="1">
      <alignment horizontal="center" vertical="center"/>
    </xf>
    <xf numFmtId="0" fontId="2" fillId="37" borderId="97" xfId="0" applyFont="1" applyFill="1" applyBorder="1" applyAlignment="1">
      <alignment horizontal="center" vertical="center"/>
    </xf>
    <xf numFmtId="0" fontId="2" fillId="37" borderId="98" xfId="0" applyFont="1" applyFill="1" applyBorder="1" applyAlignment="1">
      <alignment horizontal="center" vertical="center"/>
    </xf>
    <xf numFmtId="0" fontId="12" fillId="0" borderId="9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34" xfId="0" applyFont="1" applyFill="1" applyBorder="1" applyAlignment="1">
      <alignment horizontal="left" vertical="center"/>
    </xf>
    <xf numFmtId="0" fontId="0" fillId="0" borderId="64" xfId="0" applyFont="1" applyFill="1" applyBorder="1" applyAlignment="1">
      <alignment horizontal="left" vertical="center"/>
    </xf>
    <xf numFmtId="0" fontId="0" fillId="36" borderId="66" xfId="0" applyFont="1" applyFill="1" applyBorder="1" applyAlignment="1">
      <alignment horizontal="center" vertical="center"/>
    </xf>
    <xf numFmtId="0" fontId="0" fillId="0" borderId="62" xfId="0" applyFont="1" applyBorder="1" applyAlignment="1">
      <alignment horizontal="center" vertical="center"/>
    </xf>
    <xf numFmtId="0" fontId="0" fillId="0" borderId="67" xfId="0" applyFont="1" applyBorder="1" applyAlignment="1">
      <alignment horizontal="center" vertical="center"/>
    </xf>
    <xf numFmtId="0" fontId="0" fillId="0" borderId="135"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6" fillId="33" borderId="138" xfId="0" applyFont="1" applyFill="1" applyBorder="1" applyAlignment="1">
      <alignment horizontal="center" vertical="center" wrapText="1"/>
    </xf>
    <xf numFmtId="0" fontId="0" fillId="0" borderId="87" xfId="0" applyFont="1" applyFill="1" applyBorder="1" applyAlignment="1">
      <alignment vertical="center"/>
    </xf>
    <xf numFmtId="0" fontId="12" fillId="33" borderId="90" xfId="0" applyFont="1" applyFill="1" applyBorder="1" applyAlignment="1">
      <alignment horizontal="center" vertical="center" textRotation="255" wrapText="1"/>
    </xf>
    <xf numFmtId="0" fontId="12" fillId="33" borderId="104" xfId="0" applyFont="1" applyFill="1" applyBorder="1" applyAlignment="1">
      <alignment horizontal="center" vertical="center" textRotation="255"/>
    </xf>
    <xf numFmtId="0" fontId="0" fillId="0" borderId="22" xfId="0" applyBorder="1" applyAlignment="1">
      <alignment horizontal="center" vertical="center" textRotation="255"/>
    </xf>
    <xf numFmtId="0" fontId="0" fillId="0" borderId="20" xfId="0" applyBorder="1" applyAlignment="1">
      <alignment horizontal="center" vertical="center" textRotation="255"/>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9" xfId="0" applyFill="1" applyBorder="1" applyAlignment="1">
      <alignment horizontal="center" vertical="center"/>
    </xf>
    <xf numFmtId="0" fontId="57" fillId="0" borderId="139" xfId="0" applyFont="1" applyFill="1" applyBorder="1" applyAlignment="1">
      <alignment vertical="center" wrapText="1"/>
    </xf>
    <xf numFmtId="0" fontId="57" fillId="0" borderId="140" xfId="0" applyFont="1" applyFill="1" applyBorder="1" applyAlignment="1">
      <alignment vertical="center" wrapText="1"/>
    </xf>
    <xf numFmtId="0" fontId="57" fillId="0" borderId="141" xfId="0" applyFont="1" applyFill="1" applyBorder="1" applyAlignment="1">
      <alignment vertical="center"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42" xfId="0" applyFont="1" applyFill="1" applyBorder="1" applyAlignment="1">
      <alignment vertical="center" wrapText="1"/>
    </xf>
    <xf numFmtId="0" fontId="0" fillId="0" borderId="143" xfId="0" applyFont="1" applyBorder="1" applyAlignment="1">
      <alignment vertical="center" wrapText="1"/>
    </xf>
    <xf numFmtId="0" fontId="0" fillId="0" borderId="144" xfId="0" applyFont="1" applyBorder="1" applyAlignment="1">
      <alignment vertical="center" wrapText="1"/>
    </xf>
    <xf numFmtId="0" fontId="0" fillId="0" borderId="10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28" xfId="0" applyFont="1" applyBorder="1" applyAlignment="1">
      <alignment vertical="center" wrapText="1"/>
    </xf>
    <xf numFmtId="0" fontId="0" fillId="0" borderId="105" xfId="0" applyFont="1" applyBorder="1" applyAlignment="1">
      <alignment vertical="center" wrapText="1"/>
    </xf>
    <xf numFmtId="0" fontId="0" fillId="0" borderId="138" xfId="0" applyFont="1" applyBorder="1" applyAlignment="1">
      <alignment vertical="center" wrapText="1"/>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91" xfId="0" applyFont="1" applyBorder="1" applyAlignment="1">
      <alignment horizontal="center" vertical="center"/>
    </xf>
    <xf numFmtId="0" fontId="0" fillId="0" borderId="10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8" xfId="0" applyFont="1" applyBorder="1" applyAlignment="1">
      <alignment horizontal="center" vertical="center"/>
    </xf>
    <xf numFmtId="0" fontId="0" fillId="0" borderId="105" xfId="0" applyFont="1" applyBorder="1" applyAlignment="1">
      <alignment horizontal="center" vertical="center"/>
    </xf>
    <xf numFmtId="0" fontId="0" fillId="0" borderId="138" xfId="0" applyFont="1" applyBorder="1" applyAlignment="1">
      <alignment horizontal="center" vertical="center"/>
    </xf>
    <xf numFmtId="0" fontId="0" fillId="36" borderId="145" xfId="0" applyFont="1" applyFill="1" applyBorder="1" applyAlignment="1">
      <alignment horizontal="center" vertical="center" wrapText="1"/>
    </xf>
    <xf numFmtId="0" fontId="0" fillId="0" borderId="0" xfId="0" applyFont="1" applyBorder="1" applyAlignment="1">
      <alignment vertical="center"/>
    </xf>
    <xf numFmtId="0" fontId="18" fillId="0" borderId="146" xfId="0" applyFont="1" applyFill="1" applyBorder="1" applyAlignment="1">
      <alignment vertical="center"/>
    </xf>
    <xf numFmtId="0" fontId="0" fillId="0" borderId="147" xfId="0" applyFont="1" applyBorder="1" applyAlignment="1">
      <alignment vertical="center"/>
    </xf>
    <xf numFmtId="0" fontId="18" fillId="0" borderId="148" xfId="0" applyFont="1" applyFill="1" applyBorder="1" applyAlignment="1">
      <alignment vertical="center"/>
    </xf>
    <xf numFmtId="0" fontId="0" fillId="0" borderId="149" xfId="0" applyFont="1" applyBorder="1" applyAlignment="1">
      <alignment vertical="center"/>
    </xf>
    <xf numFmtId="0" fontId="57" fillId="0" borderId="38" xfId="0" applyFont="1" applyFill="1" applyBorder="1" applyAlignment="1">
      <alignment vertical="center" wrapText="1"/>
    </xf>
    <xf numFmtId="0" fontId="57" fillId="0" borderId="37" xfId="0" applyFont="1" applyFill="1" applyBorder="1" applyAlignment="1">
      <alignment vertical="center" wrapText="1"/>
    </xf>
    <xf numFmtId="0" fontId="57" fillId="0" borderId="91" xfId="0" applyFont="1" applyFill="1" applyBorder="1" applyAlignment="1">
      <alignment vertical="center" wrapText="1"/>
    </xf>
    <xf numFmtId="0" fontId="57" fillId="0" borderId="101" xfId="0" applyFont="1" applyFill="1" applyBorder="1" applyAlignment="1">
      <alignment vertical="center" wrapText="1"/>
    </xf>
    <xf numFmtId="0" fontId="57" fillId="0" borderId="0" xfId="0" applyFont="1" applyFill="1" applyBorder="1" applyAlignment="1">
      <alignment vertical="center" wrapText="1"/>
    </xf>
    <xf numFmtId="0" fontId="57" fillId="0" borderId="12" xfId="0" applyFont="1" applyFill="1" applyBorder="1" applyAlignment="1">
      <alignment vertical="center" wrapText="1"/>
    </xf>
    <xf numFmtId="0" fontId="57" fillId="0" borderId="128" xfId="0" applyFont="1" applyFill="1" applyBorder="1" applyAlignment="1">
      <alignment vertical="center" wrapText="1"/>
    </xf>
    <xf numFmtId="0" fontId="57" fillId="0" borderId="105" xfId="0" applyFont="1" applyFill="1" applyBorder="1" applyAlignment="1">
      <alignment vertical="center" wrapText="1"/>
    </xf>
    <xf numFmtId="0" fontId="57" fillId="0" borderId="138" xfId="0" applyFont="1" applyFill="1" applyBorder="1" applyAlignment="1">
      <alignment vertical="center" wrapText="1"/>
    </xf>
    <xf numFmtId="0" fontId="0" fillId="0" borderId="38" xfId="0" applyFont="1" applyFill="1" applyBorder="1" applyAlignment="1">
      <alignment vertical="center" wrapText="1"/>
    </xf>
    <xf numFmtId="0" fontId="0" fillId="0" borderId="37" xfId="0" applyFont="1" applyBorder="1" applyAlignment="1">
      <alignment vertical="center" wrapText="1"/>
    </xf>
    <xf numFmtId="0" fontId="0" fillId="0" borderId="91" xfId="0" applyFont="1" applyBorder="1" applyAlignment="1">
      <alignment vertical="center" wrapText="1"/>
    </xf>
    <xf numFmtId="0" fontId="18" fillId="0" borderId="150" xfId="0" applyFont="1" applyFill="1" applyBorder="1" applyAlignment="1">
      <alignment vertical="center"/>
    </xf>
    <xf numFmtId="0" fontId="0" fillId="0" borderId="151" xfId="0" applyFont="1" applyBorder="1" applyAlignment="1">
      <alignment vertical="center"/>
    </xf>
    <xf numFmtId="0" fontId="0" fillId="0" borderId="104" xfId="0" applyFont="1" applyBorder="1" applyAlignment="1">
      <alignment horizontal="center" vertical="center" textRotation="255" wrapText="1"/>
    </xf>
    <xf numFmtId="0" fontId="18" fillId="36" borderId="152" xfId="0" applyFont="1" applyFill="1" applyBorder="1" applyAlignment="1">
      <alignment horizontal="center" vertical="center" wrapText="1"/>
    </xf>
    <xf numFmtId="0" fontId="0" fillId="36" borderId="153" xfId="0" applyFont="1" applyFill="1" applyBorder="1" applyAlignment="1">
      <alignment horizontal="center" vertical="center" wrapText="1"/>
    </xf>
    <xf numFmtId="0" fontId="18" fillId="36" borderId="154"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155" xfId="0" applyFont="1" applyBorder="1" applyAlignment="1">
      <alignment horizontal="center" vertical="center" wrapText="1"/>
    </xf>
    <xf numFmtId="49" fontId="0" fillId="0" borderId="66"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0" fontId="0" fillId="0" borderId="32" xfId="0" applyFont="1" applyBorder="1" applyAlignment="1">
      <alignment horizontal="center" vertical="center"/>
    </xf>
    <xf numFmtId="186" fontId="0" fillId="0" borderId="34" xfId="0" applyNumberFormat="1" applyFont="1" applyFill="1" applyBorder="1" applyAlignment="1">
      <alignment vertical="center"/>
    </xf>
    <xf numFmtId="186" fontId="0" fillId="0" borderId="32" xfId="0" applyNumberFormat="1" applyFont="1" applyFill="1" applyBorder="1" applyAlignment="1">
      <alignment vertical="center"/>
    </xf>
    <xf numFmtId="186" fontId="0" fillId="0" borderId="33" xfId="0" applyNumberFormat="1" applyFont="1" applyFill="1" applyBorder="1" applyAlignment="1">
      <alignment vertical="center"/>
    </xf>
    <xf numFmtId="0" fontId="15" fillId="0" borderId="156" xfId="0" applyFont="1" applyFill="1" applyBorder="1" applyAlignment="1">
      <alignment vertical="center"/>
    </xf>
    <xf numFmtId="0" fontId="15" fillId="0" borderId="32" xfId="0" applyFont="1" applyFill="1" applyBorder="1" applyAlignment="1">
      <alignment vertical="center"/>
    </xf>
    <xf numFmtId="0" fontId="15" fillId="0" borderId="33" xfId="0" applyFont="1" applyFill="1" applyBorder="1" applyAlignment="1">
      <alignment vertical="center"/>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8" xfId="0" applyFont="1" applyBorder="1" applyAlignment="1">
      <alignment vertical="center"/>
    </xf>
    <xf numFmtId="0" fontId="0" fillId="0" borderId="157" xfId="0" applyFont="1" applyBorder="1" applyAlignment="1">
      <alignment vertical="center"/>
    </xf>
    <xf numFmtId="0" fontId="0" fillId="0" borderId="105" xfId="0" applyFont="1" applyBorder="1" applyAlignment="1">
      <alignment vertical="center"/>
    </xf>
    <xf numFmtId="0" fontId="18" fillId="0" borderId="158" xfId="0" applyFont="1" applyFill="1" applyBorder="1" applyAlignment="1">
      <alignment vertical="center"/>
    </xf>
    <xf numFmtId="0" fontId="0" fillId="0" borderId="159" xfId="0" applyFont="1" applyBorder="1" applyAlignment="1">
      <alignment vertical="center"/>
    </xf>
    <xf numFmtId="0" fontId="16" fillId="36" borderId="96" xfId="0" applyFont="1" applyFill="1" applyBorder="1" applyAlignment="1">
      <alignment horizontal="center" vertical="center"/>
    </xf>
    <xf numFmtId="0" fontId="16" fillId="36" borderId="97" xfId="0" applyFont="1" applyFill="1" applyBorder="1" applyAlignment="1">
      <alignment horizontal="center" vertical="center"/>
    </xf>
    <xf numFmtId="0" fontId="16" fillId="36"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16" fillId="33" borderId="96"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34"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57" fillId="0" borderId="100" xfId="0" applyFont="1" applyFill="1" applyBorder="1" applyAlignment="1">
      <alignment horizontal="center" vertical="center"/>
    </xf>
    <xf numFmtId="0" fontId="57" fillId="0" borderId="162" xfId="0"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47" xfId="0" applyNumberFormat="1" applyFill="1" applyBorder="1" applyAlignment="1">
      <alignment horizontal="center" vertical="center"/>
    </xf>
    <xf numFmtId="176" fontId="0" fillId="0" borderId="48" xfId="0" applyNumberForma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ill="1" applyBorder="1" applyAlignment="1">
      <alignment horizontal="center" vertical="center"/>
    </xf>
    <xf numFmtId="0" fontId="0" fillId="0" borderId="165" xfId="0" applyFill="1" applyBorder="1" applyAlignment="1">
      <alignment horizontal="center" vertical="center"/>
    </xf>
    <xf numFmtId="0" fontId="0" fillId="0" borderId="50" xfId="0" applyFill="1" applyBorder="1" applyAlignment="1">
      <alignment horizontal="center" vertical="center"/>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82" fontId="57" fillId="0" borderId="43" xfId="0" applyNumberFormat="1" applyFont="1" applyFill="1" applyBorder="1" applyAlignment="1">
      <alignment horizontal="center" vertical="center"/>
    </xf>
    <xf numFmtId="182" fontId="57" fillId="0" borderId="41" xfId="0" applyNumberFormat="1" applyFont="1" applyFill="1" applyBorder="1" applyAlignment="1">
      <alignment horizontal="center" vertical="center"/>
    </xf>
    <xf numFmtId="182" fontId="57" fillId="0" borderId="42" xfId="0" applyNumberFormat="1" applyFont="1" applyFill="1" applyBorder="1" applyAlignment="1">
      <alignment horizontal="center" vertical="center"/>
    </xf>
    <xf numFmtId="184" fontId="57" fillId="0" borderId="114" xfId="0" applyNumberFormat="1" applyFont="1" applyBorder="1" applyAlignment="1">
      <alignment horizontal="center" vertical="center"/>
    </xf>
    <xf numFmtId="176" fontId="57" fillId="0" borderId="34" xfId="0" applyNumberFormat="1" applyFont="1" applyFill="1" applyBorder="1" applyAlignment="1">
      <alignment horizontal="center" vertical="center"/>
    </xf>
    <xf numFmtId="176" fontId="57" fillId="0" borderId="32" xfId="0" applyNumberFormat="1" applyFont="1" applyFill="1" applyBorder="1" applyAlignment="1">
      <alignment horizontal="center" vertical="center"/>
    </xf>
    <xf numFmtId="176" fontId="57" fillId="0" borderId="33" xfId="0" applyNumberFormat="1" applyFont="1" applyFill="1" applyBorder="1" applyAlignment="1">
      <alignment horizontal="center" vertical="center"/>
    </xf>
    <xf numFmtId="0" fontId="0" fillId="0" borderId="166" xfId="0" applyFont="1" applyFill="1" applyBorder="1" applyAlignment="1">
      <alignment horizontal="center" vertical="center" wrapText="1"/>
    </xf>
    <xf numFmtId="0" fontId="0" fillId="0" borderId="167" xfId="0" applyFill="1" applyBorder="1" applyAlignment="1">
      <alignment horizontal="center" vertical="center"/>
    </xf>
    <xf numFmtId="0" fontId="0" fillId="0" borderId="168" xfId="0" applyFill="1" applyBorder="1" applyAlignment="1">
      <alignment horizontal="center" vertical="center"/>
    </xf>
    <xf numFmtId="0" fontId="0" fillId="0" borderId="167" xfId="0" applyFont="1" applyFill="1" applyBorder="1" applyAlignment="1">
      <alignment vertical="center"/>
    </xf>
    <xf numFmtId="0" fontId="0" fillId="0" borderId="169" xfId="0" applyFont="1" applyFill="1" applyBorder="1" applyAlignment="1">
      <alignment vertical="center"/>
    </xf>
    <xf numFmtId="0" fontId="0" fillId="0" borderId="43" xfId="0" applyFon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4"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7" xfId="0" applyBorder="1" applyAlignment="1">
      <alignment horizontal="center" vertical="center"/>
    </xf>
    <xf numFmtId="0" fontId="0" fillId="0" borderId="10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94" xfId="0" applyBorder="1" applyAlignment="1">
      <alignment horizontal="center" vertical="center"/>
    </xf>
    <xf numFmtId="0" fontId="0" fillId="0" borderId="105" xfId="0" applyBorder="1" applyAlignment="1">
      <alignment horizontal="center" vertical="center"/>
    </xf>
    <xf numFmtId="0" fontId="0" fillId="0" borderId="95" xfId="0" applyBorder="1" applyAlignment="1">
      <alignment horizontal="center" vertical="center"/>
    </xf>
    <xf numFmtId="0" fontId="0" fillId="33" borderId="24" xfId="0" applyFont="1" applyFill="1" applyBorder="1" applyAlignment="1">
      <alignment horizontal="center" vertical="center"/>
    </xf>
    <xf numFmtId="0" fontId="0" fillId="0" borderId="70" xfId="0" applyFont="1" applyFill="1" applyBorder="1" applyAlignment="1">
      <alignment vertical="center"/>
    </xf>
    <xf numFmtId="184" fontId="0" fillId="0" borderId="28" xfId="0" applyNumberFormat="1" applyFont="1" applyFill="1" applyBorder="1" applyAlignment="1">
      <alignment vertical="center"/>
    </xf>
    <xf numFmtId="184" fontId="0" fillId="0" borderId="24" xfId="0" applyNumberFormat="1" applyFont="1" applyFill="1" applyBorder="1" applyAlignment="1">
      <alignment vertical="center"/>
    </xf>
    <xf numFmtId="184" fontId="0" fillId="0" borderId="29" xfId="0" applyNumberFormat="1" applyFont="1" applyFill="1" applyBorder="1" applyAlignment="1">
      <alignment vertical="center"/>
    </xf>
    <xf numFmtId="0" fontId="0" fillId="33" borderId="72"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10" fillId="33" borderId="76" xfId="0" applyFont="1" applyFill="1" applyBorder="1" applyAlignment="1">
      <alignment horizontal="center" vertical="center"/>
    </xf>
    <xf numFmtId="0" fontId="10" fillId="33" borderId="77" xfId="0" applyFont="1" applyFill="1" applyBorder="1" applyAlignment="1">
      <alignment horizontal="center" vertical="center"/>
    </xf>
    <xf numFmtId="0" fontId="10" fillId="33" borderId="78" xfId="0" applyFont="1" applyFill="1" applyBorder="1" applyAlignment="1">
      <alignment horizontal="center" vertical="center"/>
    </xf>
    <xf numFmtId="0" fontId="57" fillId="0" borderId="170" xfId="0" applyFont="1" applyFill="1" applyBorder="1" applyAlignment="1">
      <alignment horizontal="center" vertical="center"/>
    </xf>
    <xf numFmtId="0" fontId="57" fillId="0" borderId="171" xfId="0" applyFont="1" applyFill="1" applyBorder="1" applyAlignment="1">
      <alignment horizontal="center" vertical="center"/>
    </xf>
    <xf numFmtId="0" fontId="0" fillId="0" borderId="172" xfId="0" applyFont="1" applyBorder="1" applyAlignment="1">
      <alignment horizontal="center" vertical="center" shrinkToFit="1"/>
    </xf>
    <xf numFmtId="0" fontId="0" fillId="0" borderId="172" xfId="0" applyFont="1" applyBorder="1" applyAlignment="1">
      <alignment horizontal="center" vertical="center" shrinkToFit="1"/>
    </xf>
    <xf numFmtId="0" fontId="0" fillId="0" borderId="172" xfId="0" applyFont="1" applyBorder="1" applyAlignment="1">
      <alignment horizontal="center" vertical="center"/>
    </xf>
    <xf numFmtId="0" fontId="0" fillId="0" borderId="172" xfId="0" applyFont="1" applyBorder="1" applyAlignment="1">
      <alignment horizontal="center" vertical="center"/>
    </xf>
    <xf numFmtId="0" fontId="57"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0" borderId="173" xfId="0" applyFont="1" applyBorder="1" applyAlignment="1">
      <alignment horizontal="center" vertical="center"/>
    </xf>
    <xf numFmtId="184" fontId="57" fillId="0" borderId="173" xfId="0" applyNumberFormat="1" applyFont="1" applyFill="1" applyBorder="1" applyAlignment="1">
      <alignment horizontal="center" vertical="center"/>
    </xf>
    <xf numFmtId="0" fontId="57" fillId="0" borderId="174" xfId="0" applyFont="1" applyFill="1" applyBorder="1" applyAlignment="1">
      <alignment horizontal="center" vertical="center"/>
    </xf>
    <xf numFmtId="0" fontId="57" fillId="0" borderId="175" xfId="0" applyFont="1" applyFill="1" applyBorder="1" applyAlignment="1">
      <alignment horizontal="center" vertical="center"/>
    </xf>
    <xf numFmtId="0" fontId="0" fillId="0" borderId="79" xfId="0" applyFont="1" applyBorder="1" applyAlignment="1">
      <alignment vertical="center" wrapText="1"/>
    </xf>
    <xf numFmtId="0" fontId="0" fillId="0" borderId="71" xfId="0" applyFont="1" applyBorder="1" applyAlignment="1">
      <alignment vertical="center" wrapText="1"/>
    </xf>
    <xf numFmtId="0" fontId="0" fillId="0" borderId="80" xfId="0" applyFont="1" applyBorder="1" applyAlignment="1">
      <alignment vertical="center" wrapText="1"/>
    </xf>
    <xf numFmtId="0" fontId="0" fillId="0" borderId="176" xfId="0" applyFont="1" applyBorder="1" applyAlignment="1">
      <alignment vertical="center" wrapText="1"/>
    </xf>
    <xf numFmtId="0" fontId="0" fillId="0" borderId="177" xfId="0" applyFont="1" applyBorder="1" applyAlignment="1">
      <alignment vertical="center" wrapText="1"/>
    </xf>
    <xf numFmtId="0" fontId="0" fillId="0" borderId="178" xfId="0" applyFont="1" applyBorder="1" applyAlignment="1">
      <alignment vertical="center" wrapText="1"/>
    </xf>
    <xf numFmtId="0" fontId="0" fillId="0" borderId="179" xfId="0" applyFont="1" applyBorder="1" applyAlignment="1">
      <alignment vertical="center" wrapText="1"/>
    </xf>
    <xf numFmtId="0" fontId="0" fillId="0" borderId="180" xfId="0" applyFont="1" applyBorder="1" applyAlignment="1">
      <alignment vertical="center" wrapText="1"/>
    </xf>
    <xf numFmtId="0" fontId="0" fillId="0" borderId="181" xfId="0" applyFont="1" applyBorder="1" applyAlignment="1">
      <alignment vertical="center" wrapText="1"/>
    </xf>
    <xf numFmtId="0" fontId="57" fillId="0" borderId="76" xfId="0" applyFont="1" applyFill="1" applyBorder="1" applyAlignment="1">
      <alignment horizontal="center" vertical="center"/>
    </xf>
    <xf numFmtId="0" fontId="57" fillId="0" borderId="77" xfId="0" applyFont="1" applyFill="1" applyBorder="1" applyAlignment="1">
      <alignment horizontal="center" vertical="center"/>
    </xf>
    <xf numFmtId="0" fontId="57" fillId="0" borderId="84" xfId="0" applyFont="1" applyFill="1" applyBorder="1" applyAlignment="1">
      <alignment horizontal="center" vertical="center"/>
    </xf>
    <xf numFmtId="0" fontId="57" fillId="0" borderId="78" xfId="0" applyFont="1" applyFill="1" applyBorder="1" applyAlignment="1">
      <alignment horizontal="center" vertical="center"/>
    </xf>
    <xf numFmtId="0" fontId="19" fillId="33" borderId="43" xfId="0" applyFont="1" applyFill="1" applyBorder="1" applyAlignment="1">
      <alignment horizontal="center" vertical="center" wrapText="1" shrinkToFit="1"/>
    </xf>
    <xf numFmtId="0" fontId="19" fillId="33" borderId="41" xfId="0" applyFont="1" applyFill="1" applyBorder="1" applyAlignment="1">
      <alignment horizontal="center" vertical="center" wrapText="1" shrinkToFit="1"/>
    </xf>
    <xf numFmtId="0" fontId="19" fillId="33" borderId="42" xfId="0" applyFont="1" applyFill="1" applyBorder="1" applyAlignment="1">
      <alignment horizontal="center" vertical="center" wrapText="1" shrinkToFit="1"/>
    </xf>
    <xf numFmtId="0" fontId="19" fillId="33" borderId="76" xfId="0" applyFont="1" applyFill="1" applyBorder="1" applyAlignment="1">
      <alignment horizontal="center" vertical="center" wrapText="1" shrinkToFit="1"/>
    </xf>
    <xf numFmtId="0" fontId="19" fillId="33" borderId="77" xfId="0" applyFont="1" applyFill="1" applyBorder="1" applyAlignment="1">
      <alignment horizontal="center" vertical="center" wrapText="1" shrinkToFit="1"/>
    </xf>
    <xf numFmtId="0" fontId="19" fillId="33" borderId="78" xfId="0" applyFont="1" applyFill="1" applyBorder="1" applyAlignment="1">
      <alignment horizontal="center" vertical="center" wrapText="1" shrinkToFit="1"/>
    </xf>
    <xf numFmtId="0" fontId="19" fillId="33" borderId="72" xfId="0" applyFont="1" applyFill="1" applyBorder="1" applyAlignment="1">
      <alignment horizontal="center" vertical="center" wrapText="1" shrinkToFit="1"/>
    </xf>
    <xf numFmtId="0" fontId="19" fillId="33" borderId="73" xfId="0" applyFont="1" applyFill="1" applyBorder="1" applyAlignment="1">
      <alignment horizontal="center" vertical="center" wrapText="1" shrinkToFit="1"/>
    </xf>
    <xf numFmtId="0" fontId="19" fillId="33" borderId="74" xfId="0" applyFont="1" applyFill="1" applyBorder="1" applyAlignment="1">
      <alignment horizontal="center" vertical="center" wrapText="1" shrinkToFit="1"/>
    </xf>
    <xf numFmtId="0" fontId="57" fillId="0" borderId="72"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75" xfId="0" applyFont="1" applyFill="1" applyBorder="1" applyAlignment="1">
      <alignment horizontal="center" vertical="center"/>
    </xf>
    <xf numFmtId="0" fontId="57" fillId="0" borderId="74" xfId="0" applyFont="1" applyFill="1" applyBorder="1" applyAlignment="1">
      <alignment horizontal="center" vertical="center"/>
    </xf>
    <xf numFmtId="0" fontId="19" fillId="33" borderId="34" xfId="0" applyFont="1" applyFill="1" applyBorder="1" applyAlignment="1">
      <alignment horizontal="center" vertical="center" wrapText="1" shrinkToFit="1"/>
    </xf>
    <xf numFmtId="0" fontId="19" fillId="33" borderId="32" xfId="0" applyFont="1" applyFill="1" applyBorder="1" applyAlignment="1">
      <alignment horizontal="center" vertical="center" wrapText="1" shrinkToFit="1"/>
    </xf>
    <xf numFmtId="0" fontId="19" fillId="33" borderId="33" xfId="0" applyFont="1" applyFill="1" applyBorder="1" applyAlignment="1">
      <alignment horizontal="center" vertical="center" wrapText="1" shrinkToFit="1"/>
    </xf>
    <xf numFmtId="0" fontId="0" fillId="0" borderId="79" xfId="0" applyFont="1" applyFill="1" applyBorder="1" applyAlignment="1">
      <alignment vertical="center" wrapText="1"/>
    </xf>
    <xf numFmtId="0" fontId="0" fillId="0" borderId="71" xfId="0" applyFont="1" applyFill="1" applyBorder="1" applyAlignment="1">
      <alignment vertical="center" wrapText="1"/>
    </xf>
    <xf numFmtId="0" fontId="0" fillId="0" borderId="80" xfId="0" applyFont="1" applyFill="1" applyBorder="1" applyAlignment="1">
      <alignment vertical="center" wrapText="1"/>
    </xf>
    <xf numFmtId="0" fontId="0" fillId="0" borderId="176" xfId="0" applyFont="1" applyFill="1" applyBorder="1" applyAlignment="1">
      <alignment vertical="center" wrapText="1"/>
    </xf>
    <xf numFmtId="0" fontId="0" fillId="0" borderId="177" xfId="0" applyFont="1" applyFill="1" applyBorder="1" applyAlignment="1">
      <alignment vertical="center" wrapText="1"/>
    </xf>
    <xf numFmtId="0" fontId="0" fillId="0" borderId="178" xfId="0" applyFont="1" applyFill="1" applyBorder="1" applyAlignment="1">
      <alignment vertical="center" wrapText="1"/>
    </xf>
    <xf numFmtId="0" fontId="0" fillId="0" borderId="179" xfId="0" applyFont="1" applyFill="1" applyBorder="1" applyAlignment="1">
      <alignment vertical="center" wrapText="1"/>
    </xf>
    <xf numFmtId="0" fontId="0" fillId="0" borderId="180" xfId="0" applyFont="1" applyFill="1" applyBorder="1" applyAlignment="1">
      <alignment vertical="center" wrapText="1"/>
    </xf>
    <xf numFmtId="0" fontId="0" fillId="0" borderId="18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161925</xdr:colOff>
      <xdr:row>85</xdr:row>
      <xdr:rowOff>323850</xdr:rowOff>
    </xdr:from>
    <xdr:ext cx="2000250" cy="647700"/>
    <xdr:sp>
      <xdr:nvSpPr>
        <xdr:cNvPr id="1" name="大かっこ 4"/>
        <xdr:cNvSpPr>
          <a:spLocks/>
        </xdr:cNvSpPr>
      </xdr:nvSpPr>
      <xdr:spPr>
        <a:xfrm>
          <a:off x="2362200" y="31765875"/>
          <a:ext cx="2000250" cy="64770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ネットワーク仮想化</a:t>
          </a:r>
          <a:r>
            <a:rPr lang="en-US" cap="none" sz="1050" b="0" i="0" u="none" baseline="0">
              <a:solidFill>
                <a:srgbClr val="000000"/>
              </a:solidFill>
              <a:latin typeface="ＭＳ Ｐゴシック"/>
              <a:ea typeface="ＭＳ Ｐゴシック"/>
              <a:cs typeface="ＭＳ Ｐゴシック"/>
            </a:rPr>
            <a:t>技術の研究開発の実施</a:t>
          </a:r>
        </a:p>
      </xdr:txBody>
    </xdr:sp>
    <xdr:clientData/>
  </xdr:oneCellAnchor>
  <xdr:twoCellAnchor>
    <xdr:from>
      <xdr:col>33</xdr:col>
      <xdr:colOff>171450</xdr:colOff>
      <xdr:row>85</xdr:row>
      <xdr:rowOff>257175</xdr:rowOff>
    </xdr:from>
    <xdr:to>
      <xdr:col>33</xdr:col>
      <xdr:colOff>171450</xdr:colOff>
      <xdr:row>87</xdr:row>
      <xdr:rowOff>19050</xdr:rowOff>
    </xdr:to>
    <xdr:sp>
      <xdr:nvSpPr>
        <xdr:cNvPr id="2" name="直線矢印コネクタ 13"/>
        <xdr:cNvSpPr>
          <a:spLocks/>
        </xdr:cNvSpPr>
      </xdr:nvSpPr>
      <xdr:spPr>
        <a:xfrm flipV="1">
          <a:off x="6772275" y="31699200"/>
          <a:ext cx="0" cy="109537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133350</xdr:colOff>
      <xdr:row>86</xdr:row>
      <xdr:rowOff>285750</xdr:rowOff>
    </xdr:from>
    <xdr:ext cx="1152525" cy="276225"/>
    <xdr:sp>
      <xdr:nvSpPr>
        <xdr:cNvPr id="3" name="テキスト ボックス 17"/>
        <xdr:cNvSpPr txBox="1">
          <a:spLocks noChangeArrowheads="1"/>
        </xdr:cNvSpPr>
      </xdr:nvSpPr>
      <xdr:spPr>
        <a:xfrm>
          <a:off x="2133600" y="32394525"/>
          <a:ext cx="11525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17</xdr:col>
      <xdr:colOff>190500</xdr:colOff>
      <xdr:row>101</xdr:row>
      <xdr:rowOff>476250</xdr:rowOff>
    </xdr:from>
    <xdr:to>
      <xdr:col>33</xdr:col>
      <xdr:colOff>190500</xdr:colOff>
      <xdr:row>102</xdr:row>
      <xdr:rowOff>152400</xdr:rowOff>
    </xdr:to>
    <xdr:sp>
      <xdr:nvSpPr>
        <xdr:cNvPr id="4" name="テキスト ボックス 31"/>
        <xdr:cNvSpPr txBox="1">
          <a:spLocks noChangeArrowheads="1"/>
        </xdr:cNvSpPr>
      </xdr:nvSpPr>
      <xdr:spPr>
        <a:xfrm>
          <a:off x="3590925" y="42586275"/>
          <a:ext cx="3200400" cy="34290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端数処理の関係で合計額が一致しない。</a:t>
          </a:r>
        </a:p>
      </xdr:txBody>
    </xdr:sp>
    <xdr:clientData/>
  </xdr:twoCellAnchor>
  <xdr:oneCellAnchor>
    <xdr:from>
      <xdr:col>11</xdr:col>
      <xdr:colOff>171450</xdr:colOff>
      <xdr:row>84</xdr:row>
      <xdr:rowOff>352425</xdr:rowOff>
    </xdr:from>
    <xdr:ext cx="1952625" cy="581025"/>
    <xdr:sp>
      <xdr:nvSpPr>
        <xdr:cNvPr id="5" name="テキスト ボックス 28"/>
        <xdr:cNvSpPr txBox="1">
          <a:spLocks noChangeArrowheads="1"/>
        </xdr:cNvSpPr>
      </xdr:nvSpPr>
      <xdr:spPr>
        <a:xfrm>
          <a:off x="2371725" y="31127700"/>
          <a:ext cx="1952625" cy="5810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Ａ．民間企業（５機関）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3,631</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161925</xdr:colOff>
      <xdr:row>87</xdr:row>
      <xdr:rowOff>19050</xdr:rowOff>
    </xdr:from>
    <xdr:ext cx="1962150" cy="581025"/>
    <xdr:sp>
      <xdr:nvSpPr>
        <xdr:cNvPr id="6" name="テキスト ボックス 37"/>
        <xdr:cNvSpPr txBox="1">
          <a:spLocks noChangeArrowheads="1"/>
        </xdr:cNvSpPr>
      </xdr:nvSpPr>
      <xdr:spPr>
        <a:xfrm>
          <a:off x="2362200" y="32794575"/>
          <a:ext cx="1962150" cy="5810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Ｂ．民間企業・大学（４機関）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98</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10</xdr:col>
      <xdr:colOff>104775</xdr:colOff>
      <xdr:row>84</xdr:row>
      <xdr:rowOff>19050</xdr:rowOff>
    </xdr:from>
    <xdr:ext cx="1162050" cy="276225"/>
    <xdr:sp>
      <xdr:nvSpPr>
        <xdr:cNvPr id="7" name="テキスト ボックス 39"/>
        <xdr:cNvSpPr txBox="1">
          <a:spLocks noChangeArrowheads="1"/>
        </xdr:cNvSpPr>
      </xdr:nvSpPr>
      <xdr:spPr>
        <a:xfrm>
          <a:off x="2105025" y="30794325"/>
          <a:ext cx="11620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161925</xdr:colOff>
      <xdr:row>89</xdr:row>
      <xdr:rowOff>361950</xdr:rowOff>
    </xdr:from>
    <xdr:ext cx="1971675" cy="590550"/>
    <xdr:sp>
      <xdr:nvSpPr>
        <xdr:cNvPr id="8" name="テキスト ボックス 54"/>
        <xdr:cNvSpPr txBox="1">
          <a:spLocks noChangeArrowheads="1"/>
        </xdr:cNvSpPr>
      </xdr:nvSpPr>
      <xdr:spPr>
        <a:xfrm>
          <a:off x="2362200" y="34470975"/>
          <a:ext cx="1971675" cy="5905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Ｃ．民間企業・大学（２機関）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98</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161925</xdr:colOff>
      <xdr:row>88</xdr:row>
      <xdr:rowOff>9525</xdr:rowOff>
    </xdr:from>
    <xdr:ext cx="2000250" cy="628650"/>
    <xdr:sp>
      <xdr:nvSpPr>
        <xdr:cNvPr id="9" name="大かっこ 55"/>
        <xdr:cNvSpPr>
          <a:spLocks/>
        </xdr:cNvSpPr>
      </xdr:nvSpPr>
      <xdr:spPr>
        <a:xfrm>
          <a:off x="2362200" y="33451800"/>
          <a:ext cx="2000250" cy="62865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膨大な数の極小データの効率的な配送基盤技術の研究開発の実施</a:t>
          </a:r>
        </a:p>
      </xdr:txBody>
    </xdr:sp>
    <xdr:clientData/>
  </xdr:oneCellAnchor>
  <xdr:oneCellAnchor>
    <xdr:from>
      <xdr:col>10</xdr:col>
      <xdr:colOff>133350</xdr:colOff>
      <xdr:row>88</xdr:row>
      <xdr:rowOff>647700</xdr:rowOff>
    </xdr:from>
    <xdr:ext cx="1152525" cy="276225"/>
    <xdr:sp>
      <xdr:nvSpPr>
        <xdr:cNvPr id="10" name="テキスト ボックス 56"/>
        <xdr:cNvSpPr txBox="1">
          <a:spLocks noChangeArrowheads="1"/>
        </xdr:cNvSpPr>
      </xdr:nvSpPr>
      <xdr:spPr>
        <a:xfrm>
          <a:off x="2133600" y="34089975"/>
          <a:ext cx="11525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161925</xdr:colOff>
      <xdr:row>90</xdr:row>
      <xdr:rowOff>314325</xdr:rowOff>
    </xdr:from>
    <xdr:ext cx="2000250" cy="676275"/>
    <xdr:sp>
      <xdr:nvSpPr>
        <xdr:cNvPr id="11" name="大かっこ 57"/>
        <xdr:cNvSpPr>
          <a:spLocks/>
        </xdr:cNvSpPr>
      </xdr:nvSpPr>
      <xdr:spPr>
        <a:xfrm>
          <a:off x="2362200" y="35090100"/>
          <a:ext cx="2000250" cy="676275"/>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ロバストなビッグデータ利活用基盤技術の研究開発の実施</a:t>
          </a:r>
        </a:p>
      </xdr:txBody>
    </xdr:sp>
    <xdr:clientData/>
  </xdr:oneCellAnchor>
  <xdr:oneCellAnchor>
    <xdr:from>
      <xdr:col>11</xdr:col>
      <xdr:colOff>161925</xdr:colOff>
      <xdr:row>91</xdr:row>
      <xdr:rowOff>657225</xdr:rowOff>
    </xdr:from>
    <xdr:ext cx="1971675" cy="571500"/>
    <xdr:sp>
      <xdr:nvSpPr>
        <xdr:cNvPr id="12" name="テキスト ボックス 58"/>
        <xdr:cNvSpPr txBox="1">
          <a:spLocks noChangeArrowheads="1"/>
        </xdr:cNvSpPr>
      </xdr:nvSpPr>
      <xdr:spPr>
        <a:xfrm>
          <a:off x="2362200" y="36099750"/>
          <a:ext cx="1971675"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Ｄ．民間企業・大学（２機関）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146</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10</xdr:col>
      <xdr:colOff>133350</xdr:colOff>
      <xdr:row>91</xdr:row>
      <xdr:rowOff>304800</xdr:rowOff>
    </xdr:from>
    <xdr:ext cx="1152525" cy="276225"/>
    <xdr:sp>
      <xdr:nvSpPr>
        <xdr:cNvPr id="13" name="テキスト ボックス 59"/>
        <xdr:cNvSpPr txBox="1">
          <a:spLocks noChangeArrowheads="1"/>
        </xdr:cNvSpPr>
      </xdr:nvSpPr>
      <xdr:spPr>
        <a:xfrm>
          <a:off x="2133600" y="35747325"/>
          <a:ext cx="11525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161925</xdr:colOff>
      <xdr:row>92</xdr:row>
      <xdr:rowOff>628650</xdr:rowOff>
    </xdr:from>
    <xdr:ext cx="2000250" cy="657225"/>
    <xdr:sp>
      <xdr:nvSpPr>
        <xdr:cNvPr id="14" name="大かっこ 60"/>
        <xdr:cNvSpPr>
          <a:spLocks/>
        </xdr:cNvSpPr>
      </xdr:nvSpPr>
      <xdr:spPr>
        <a:xfrm>
          <a:off x="2362200" y="36737925"/>
          <a:ext cx="2000250" cy="657225"/>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変動する通信状況に適応する省エネなネットワーク制御基盤技術の研究開発の実施</a:t>
          </a:r>
        </a:p>
      </xdr:txBody>
    </xdr:sp>
    <xdr:clientData/>
  </xdr:oneCellAnchor>
  <xdr:oneCellAnchor>
    <xdr:from>
      <xdr:col>39</xdr:col>
      <xdr:colOff>38100</xdr:colOff>
      <xdr:row>84</xdr:row>
      <xdr:rowOff>314325</xdr:rowOff>
    </xdr:from>
    <xdr:ext cx="2019300" cy="638175"/>
    <xdr:sp>
      <xdr:nvSpPr>
        <xdr:cNvPr id="15" name="大かっこ 61"/>
        <xdr:cNvSpPr>
          <a:spLocks/>
        </xdr:cNvSpPr>
      </xdr:nvSpPr>
      <xdr:spPr>
        <a:xfrm>
          <a:off x="7839075" y="31089600"/>
          <a:ext cx="2019300" cy="638175"/>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マルチプローブＩＴＳ調査実証事業の実施</a:t>
          </a:r>
        </a:p>
      </xdr:txBody>
    </xdr:sp>
    <xdr:clientData/>
  </xdr:oneCellAnchor>
  <xdr:oneCellAnchor>
    <xdr:from>
      <xdr:col>28</xdr:col>
      <xdr:colOff>180975</xdr:colOff>
      <xdr:row>84</xdr:row>
      <xdr:rowOff>352425</xdr:rowOff>
    </xdr:from>
    <xdr:ext cx="1981200" cy="581025"/>
    <xdr:sp>
      <xdr:nvSpPr>
        <xdr:cNvPr id="16" name="テキスト ボックス 62"/>
        <xdr:cNvSpPr txBox="1">
          <a:spLocks noChangeArrowheads="1"/>
        </xdr:cNvSpPr>
      </xdr:nvSpPr>
      <xdr:spPr>
        <a:xfrm>
          <a:off x="5781675" y="31127700"/>
          <a:ext cx="1981200" cy="5810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Ｅ．㈱野村総合研究所</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112</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104775</xdr:colOff>
      <xdr:row>83</xdr:row>
      <xdr:rowOff>628650</xdr:rowOff>
    </xdr:from>
    <xdr:ext cx="1390650" cy="285750"/>
    <xdr:sp>
      <xdr:nvSpPr>
        <xdr:cNvPr id="17" name="テキスト ボックス 63"/>
        <xdr:cNvSpPr txBox="1">
          <a:spLocks noChangeArrowheads="1"/>
        </xdr:cNvSpPr>
      </xdr:nvSpPr>
      <xdr:spPr>
        <a:xfrm>
          <a:off x="5505450" y="30737175"/>
          <a:ext cx="1390650" cy="2857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38100</xdr:colOff>
      <xdr:row>89</xdr:row>
      <xdr:rowOff>333375</xdr:rowOff>
    </xdr:from>
    <xdr:ext cx="2019300" cy="647700"/>
    <xdr:sp>
      <xdr:nvSpPr>
        <xdr:cNvPr id="18" name="大かっこ 76"/>
        <xdr:cNvSpPr>
          <a:spLocks/>
        </xdr:cNvSpPr>
      </xdr:nvSpPr>
      <xdr:spPr>
        <a:xfrm>
          <a:off x="7839075" y="34442400"/>
          <a:ext cx="2019300" cy="64770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次世代高速通信衛星技術に関する調査検討を実施</a:t>
          </a:r>
        </a:p>
      </xdr:txBody>
    </xdr:sp>
    <xdr:clientData/>
  </xdr:oneCellAnchor>
  <xdr:oneCellAnchor>
    <xdr:from>
      <xdr:col>28</xdr:col>
      <xdr:colOff>180975</xdr:colOff>
      <xdr:row>89</xdr:row>
      <xdr:rowOff>371475</xdr:rowOff>
    </xdr:from>
    <xdr:ext cx="1981200" cy="571500"/>
    <xdr:sp>
      <xdr:nvSpPr>
        <xdr:cNvPr id="19" name="テキスト ボックス 77"/>
        <xdr:cNvSpPr txBox="1">
          <a:spLocks noChangeArrowheads="1"/>
        </xdr:cNvSpPr>
      </xdr:nvSpPr>
      <xdr:spPr>
        <a:xfrm>
          <a:off x="5781675" y="34480500"/>
          <a:ext cx="1981200"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Ｇ．三菱電機㈱</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47</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161925</xdr:colOff>
      <xdr:row>94</xdr:row>
      <xdr:rowOff>361950</xdr:rowOff>
    </xdr:from>
    <xdr:ext cx="1971675" cy="571500"/>
    <xdr:sp>
      <xdr:nvSpPr>
        <xdr:cNvPr id="20" name="テキスト ボックス 96"/>
        <xdr:cNvSpPr txBox="1">
          <a:spLocks noChangeArrowheads="1"/>
        </xdr:cNvSpPr>
      </xdr:nvSpPr>
      <xdr:spPr>
        <a:xfrm>
          <a:off x="2362200" y="37804725"/>
          <a:ext cx="1971675"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Ｋ．あらた監査法人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２百万円</a:t>
          </a:r>
        </a:p>
      </xdr:txBody>
    </xdr:sp>
    <xdr:clientData/>
  </xdr:oneCellAnchor>
  <xdr:oneCellAnchor>
    <xdr:from>
      <xdr:col>10</xdr:col>
      <xdr:colOff>133350</xdr:colOff>
      <xdr:row>93</xdr:row>
      <xdr:rowOff>647700</xdr:rowOff>
    </xdr:from>
    <xdr:ext cx="1381125" cy="276225"/>
    <xdr:sp>
      <xdr:nvSpPr>
        <xdr:cNvPr id="21" name="テキスト ボックス 97"/>
        <xdr:cNvSpPr txBox="1">
          <a:spLocks noChangeArrowheads="1"/>
        </xdr:cNvSpPr>
      </xdr:nvSpPr>
      <xdr:spPr>
        <a:xfrm>
          <a:off x="2133600" y="37423725"/>
          <a:ext cx="13811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161925</xdr:colOff>
      <xdr:row>95</xdr:row>
      <xdr:rowOff>342900</xdr:rowOff>
    </xdr:from>
    <xdr:ext cx="2000250" cy="647700"/>
    <xdr:sp>
      <xdr:nvSpPr>
        <xdr:cNvPr id="22" name="大かっこ 98"/>
        <xdr:cNvSpPr>
          <a:spLocks/>
        </xdr:cNvSpPr>
      </xdr:nvSpPr>
      <xdr:spPr>
        <a:xfrm>
          <a:off x="2362200" y="38452425"/>
          <a:ext cx="2000250" cy="64770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研究開発に係る経理検査の実施</a:t>
          </a:r>
        </a:p>
      </xdr:txBody>
    </xdr:sp>
    <xdr:clientData/>
  </xdr:oneCellAnchor>
  <xdr:oneCellAnchor>
    <xdr:from>
      <xdr:col>11</xdr:col>
      <xdr:colOff>161925</xdr:colOff>
      <xdr:row>97</xdr:row>
      <xdr:rowOff>57150</xdr:rowOff>
    </xdr:from>
    <xdr:ext cx="1971675" cy="571500"/>
    <xdr:sp>
      <xdr:nvSpPr>
        <xdr:cNvPr id="23" name="テキスト ボックス 99"/>
        <xdr:cNvSpPr txBox="1">
          <a:spLocks noChangeArrowheads="1"/>
        </xdr:cNvSpPr>
      </xdr:nvSpPr>
      <xdr:spPr>
        <a:xfrm>
          <a:off x="2362200" y="39500175"/>
          <a:ext cx="1971675"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Ｌ．日通旅行㈱</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３百万円</a:t>
          </a:r>
        </a:p>
      </xdr:txBody>
    </xdr:sp>
    <xdr:clientData/>
  </xdr:oneCellAnchor>
  <xdr:oneCellAnchor>
    <xdr:from>
      <xdr:col>10</xdr:col>
      <xdr:colOff>104775</xdr:colOff>
      <xdr:row>96</xdr:row>
      <xdr:rowOff>314325</xdr:rowOff>
    </xdr:from>
    <xdr:ext cx="1400175" cy="285750"/>
    <xdr:sp>
      <xdr:nvSpPr>
        <xdr:cNvPr id="24" name="テキスト ボックス 100"/>
        <xdr:cNvSpPr txBox="1">
          <a:spLocks noChangeArrowheads="1"/>
        </xdr:cNvSpPr>
      </xdr:nvSpPr>
      <xdr:spPr>
        <a:xfrm>
          <a:off x="2105025" y="39090600"/>
          <a:ext cx="1400175" cy="285750"/>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161925</xdr:colOff>
      <xdr:row>98</xdr:row>
      <xdr:rowOff>38100</xdr:rowOff>
    </xdr:from>
    <xdr:ext cx="2000250" cy="657225"/>
    <xdr:sp>
      <xdr:nvSpPr>
        <xdr:cNvPr id="25" name="大かっこ 101"/>
        <xdr:cNvSpPr>
          <a:spLocks/>
        </xdr:cNvSpPr>
      </xdr:nvSpPr>
      <xdr:spPr>
        <a:xfrm>
          <a:off x="2362200" y="40147875"/>
          <a:ext cx="2000250" cy="657225"/>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シンポジウムの開催等の実施</a:t>
          </a:r>
        </a:p>
      </xdr:txBody>
    </xdr:sp>
    <xdr:clientData/>
  </xdr:oneCellAnchor>
  <xdr:oneCellAnchor>
    <xdr:from>
      <xdr:col>28</xdr:col>
      <xdr:colOff>171450</xdr:colOff>
      <xdr:row>87</xdr:row>
      <xdr:rowOff>628650</xdr:rowOff>
    </xdr:from>
    <xdr:ext cx="2028825" cy="752475"/>
    <xdr:sp>
      <xdr:nvSpPr>
        <xdr:cNvPr id="26" name="大かっこ 102"/>
        <xdr:cNvSpPr>
          <a:spLocks/>
        </xdr:cNvSpPr>
      </xdr:nvSpPr>
      <xdr:spPr>
        <a:xfrm>
          <a:off x="5772150" y="33404175"/>
          <a:ext cx="2028825" cy="752475"/>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マルチプローブ</a:t>
          </a:r>
          <a:r>
            <a:rPr lang="en-US" cap="none" sz="1050" b="0" i="0" u="none" baseline="0">
              <a:solidFill>
                <a:srgbClr val="000000"/>
              </a:solidFill>
              <a:latin typeface="ＭＳ Ｐゴシック"/>
              <a:ea typeface="ＭＳ Ｐゴシック"/>
              <a:cs typeface="ＭＳ Ｐゴシック"/>
            </a:rPr>
            <a:t>ITS</a:t>
          </a:r>
          <a:r>
            <a:rPr lang="en-US" cap="none" sz="1050" b="0" i="0" u="none" baseline="0">
              <a:solidFill>
                <a:srgbClr val="000000"/>
              </a:solidFill>
              <a:latin typeface="ＭＳ Ｐゴシック"/>
              <a:ea typeface="ＭＳ Ｐゴシック"/>
              <a:cs typeface="ＭＳ Ｐゴシック"/>
            </a:rPr>
            <a:t>調査実証事業の実施に係る通信インタフェースの検討を実施</a:t>
          </a:r>
        </a:p>
      </xdr:txBody>
    </xdr:sp>
    <xdr:clientData/>
  </xdr:oneCellAnchor>
  <xdr:oneCellAnchor>
    <xdr:from>
      <xdr:col>28</xdr:col>
      <xdr:colOff>171450</xdr:colOff>
      <xdr:row>87</xdr:row>
      <xdr:rowOff>19050</xdr:rowOff>
    </xdr:from>
    <xdr:ext cx="1981200" cy="571500"/>
    <xdr:sp>
      <xdr:nvSpPr>
        <xdr:cNvPr id="27" name="テキスト ボックス 103"/>
        <xdr:cNvSpPr txBox="1">
          <a:spLocks noChangeArrowheads="1"/>
        </xdr:cNvSpPr>
      </xdr:nvSpPr>
      <xdr:spPr>
        <a:xfrm>
          <a:off x="5772150" y="32794575"/>
          <a:ext cx="1981200"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Ｆ．㈱</a:t>
          </a:r>
          <a:r>
            <a:rPr lang="en-US" cap="none" sz="1050" b="0" i="0" u="none" baseline="0">
              <a:solidFill>
                <a:srgbClr val="000000"/>
              </a:solidFill>
              <a:latin typeface="ＭＳ Ｐゴシック"/>
              <a:ea typeface="ＭＳ Ｐゴシック"/>
              <a:cs typeface="ＭＳ Ｐゴシック"/>
            </a:rPr>
            <a:t>NTT</a:t>
          </a:r>
          <a:r>
            <a:rPr lang="en-US" cap="none" sz="1050" b="0" i="0" u="none" baseline="0">
              <a:solidFill>
                <a:srgbClr val="000000"/>
              </a:solidFill>
              <a:latin typeface="ＭＳ Ｐゴシック"/>
              <a:ea typeface="ＭＳ Ｐゴシック"/>
              <a:cs typeface="ＭＳ Ｐゴシック"/>
            </a:rPr>
            <a:t>ドコモ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35</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57150</xdr:colOff>
      <xdr:row>86</xdr:row>
      <xdr:rowOff>285750</xdr:rowOff>
    </xdr:from>
    <xdr:ext cx="1076325" cy="276225"/>
    <xdr:sp>
      <xdr:nvSpPr>
        <xdr:cNvPr id="28" name="テキスト ボックス 104"/>
        <xdr:cNvSpPr txBox="1">
          <a:spLocks noChangeArrowheads="1"/>
        </xdr:cNvSpPr>
      </xdr:nvSpPr>
      <xdr:spPr>
        <a:xfrm>
          <a:off x="5457825" y="32394525"/>
          <a:ext cx="10763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27</xdr:col>
      <xdr:colOff>104775</xdr:colOff>
      <xdr:row>89</xdr:row>
      <xdr:rowOff>19050</xdr:rowOff>
    </xdr:from>
    <xdr:ext cx="1390650" cy="276225"/>
    <xdr:sp>
      <xdr:nvSpPr>
        <xdr:cNvPr id="29" name="テキスト ボックス 106"/>
        <xdr:cNvSpPr txBox="1">
          <a:spLocks noChangeArrowheads="1"/>
        </xdr:cNvSpPr>
      </xdr:nvSpPr>
      <xdr:spPr>
        <a:xfrm>
          <a:off x="5505450" y="34128075"/>
          <a:ext cx="13906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33</xdr:col>
      <xdr:colOff>190500</xdr:colOff>
      <xdr:row>83</xdr:row>
      <xdr:rowOff>314325</xdr:rowOff>
    </xdr:from>
    <xdr:to>
      <xdr:col>33</xdr:col>
      <xdr:colOff>190500</xdr:colOff>
      <xdr:row>84</xdr:row>
      <xdr:rowOff>323850</xdr:rowOff>
    </xdr:to>
    <xdr:sp>
      <xdr:nvSpPr>
        <xdr:cNvPr id="30" name="直線矢印コネクタ 107"/>
        <xdr:cNvSpPr>
          <a:spLocks/>
        </xdr:cNvSpPr>
      </xdr:nvSpPr>
      <xdr:spPr>
        <a:xfrm flipV="1">
          <a:off x="6791325" y="30422850"/>
          <a:ext cx="0" cy="67627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83</xdr:row>
      <xdr:rowOff>304800</xdr:rowOff>
    </xdr:from>
    <xdr:to>
      <xdr:col>33</xdr:col>
      <xdr:colOff>171450</xdr:colOff>
      <xdr:row>83</xdr:row>
      <xdr:rowOff>304800</xdr:rowOff>
    </xdr:to>
    <xdr:sp>
      <xdr:nvSpPr>
        <xdr:cNvPr id="31" name="直線コネクタ 22"/>
        <xdr:cNvSpPr>
          <a:spLocks/>
        </xdr:cNvSpPr>
      </xdr:nvSpPr>
      <xdr:spPr>
        <a:xfrm flipV="1">
          <a:off x="2552700" y="30413325"/>
          <a:ext cx="42195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83</xdr:row>
      <xdr:rowOff>600075</xdr:rowOff>
    </xdr:from>
    <xdr:to>
      <xdr:col>9</xdr:col>
      <xdr:colOff>133350</xdr:colOff>
      <xdr:row>99</xdr:row>
      <xdr:rowOff>638175</xdr:rowOff>
    </xdr:to>
    <xdr:sp>
      <xdr:nvSpPr>
        <xdr:cNvPr id="32" name="直線コネクタ 115"/>
        <xdr:cNvSpPr>
          <a:spLocks/>
        </xdr:cNvSpPr>
      </xdr:nvSpPr>
      <xdr:spPr>
        <a:xfrm flipH="1">
          <a:off x="1933575" y="30708600"/>
          <a:ext cx="0" cy="10706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84</xdr:row>
      <xdr:rowOff>647700</xdr:rowOff>
    </xdr:from>
    <xdr:to>
      <xdr:col>11</xdr:col>
      <xdr:colOff>171450</xdr:colOff>
      <xdr:row>84</xdr:row>
      <xdr:rowOff>647700</xdr:rowOff>
    </xdr:to>
    <xdr:sp>
      <xdr:nvSpPr>
        <xdr:cNvPr id="33" name="直線矢印コネクタ 121"/>
        <xdr:cNvSpPr>
          <a:spLocks/>
        </xdr:cNvSpPr>
      </xdr:nvSpPr>
      <xdr:spPr>
        <a:xfrm flipH="1">
          <a:off x="1952625" y="31422975"/>
          <a:ext cx="419100"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87</xdr:row>
      <xdr:rowOff>304800</xdr:rowOff>
    </xdr:from>
    <xdr:to>
      <xdr:col>11</xdr:col>
      <xdr:colOff>161925</xdr:colOff>
      <xdr:row>87</xdr:row>
      <xdr:rowOff>304800</xdr:rowOff>
    </xdr:to>
    <xdr:sp>
      <xdr:nvSpPr>
        <xdr:cNvPr id="34" name="直線矢印コネクタ 127"/>
        <xdr:cNvSpPr>
          <a:spLocks/>
        </xdr:cNvSpPr>
      </xdr:nvSpPr>
      <xdr:spPr>
        <a:xfrm flipH="1">
          <a:off x="1943100" y="33080325"/>
          <a:ext cx="419100"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89</xdr:row>
      <xdr:rowOff>657225</xdr:rowOff>
    </xdr:from>
    <xdr:to>
      <xdr:col>11</xdr:col>
      <xdr:colOff>171450</xdr:colOff>
      <xdr:row>89</xdr:row>
      <xdr:rowOff>657225</xdr:rowOff>
    </xdr:to>
    <xdr:sp>
      <xdr:nvSpPr>
        <xdr:cNvPr id="35" name="直線矢印コネクタ 131"/>
        <xdr:cNvSpPr>
          <a:spLocks/>
        </xdr:cNvSpPr>
      </xdr:nvSpPr>
      <xdr:spPr>
        <a:xfrm flipH="1">
          <a:off x="1943100" y="34766250"/>
          <a:ext cx="428625"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92</xdr:row>
      <xdr:rowOff>266700</xdr:rowOff>
    </xdr:from>
    <xdr:to>
      <xdr:col>11</xdr:col>
      <xdr:colOff>171450</xdr:colOff>
      <xdr:row>92</xdr:row>
      <xdr:rowOff>266700</xdr:rowOff>
    </xdr:to>
    <xdr:sp>
      <xdr:nvSpPr>
        <xdr:cNvPr id="36" name="直線矢印コネクタ 134"/>
        <xdr:cNvSpPr>
          <a:spLocks/>
        </xdr:cNvSpPr>
      </xdr:nvSpPr>
      <xdr:spPr>
        <a:xfrm flipH="1">
          <a:off x="1952625" y="36375975"/>
          <a:ext cx="419100"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94</xdr:row>
      <xdr:rowOff>657225</xdr:rowOff>
    </xdr:from>
    <xdr:to>
      <xdr:col>11</xdr:col>
      <xdr:colOff>171450</xdr:colOff>
      <xdr:row>94</xdr:row>
      <xdr:rowOff>657225</xdr:rowOff>
    </xdr:to>
    <xdr:sp>
      <xdr:nvSpPr>
        <xdr:cNvPr id="37" name="直線矢印コネクタ 137"/>
        <xdr:cNvSpPr>
          <a:spLocks/>
        </xdr:cNvSpPr>
      </xdr:nvSpPr>
      <xdr:spPr>
        <a:xfrm flipH="1">
          <a:off x="1943100" y="38100000"/>
          <a:ext cx="428625"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97</xdr:row>
      <xdr:rowOff>352425</xdr:rowOff>
    </xdr:from>
    <xdr:to>
      <xdr:col>11</xdr:col>
      <xdr:colOff>161925</xdr:colOff>
      <xdr:row>97</xdr:row>
      <xdr:rowOff>352425</xdr:rowOff>
    </xdr:to>
    <xdr:sp>
      <xdr:nvSpPr>
        <xdr:cNvPr id="38" name="直線矢印コネクタ 140"/>
        <xdr:cNvSpPr>
          <a:spLocks/>
        </xdr:cNvSpPr>
      </xdr:nvSpPr>
      <xdr:spPr>
        <a:xfrm flipH="1">
          <a:off x="1933575" y="39795450"/>
          <a:ext cx="428625"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83</xdr:row>
      <xdr:rowOff>314325</xdr:rowOff>
    </xdr:from>
    <xdr:to>
      <xdr:col>24</xdr:col>
      <xdr:colOff>190500</xdr:colOff>
      <xdr:row>89</xdr:row>
      <xdr:rowOff>647700</xdr:rowOff>
    </xdr:to>
    <xdr:sp>
      <xdr:nvSpPr>
        <xdr:cNvPr id="39" name="直線コネクタ 148"/>
        <xdr:cNvSpPr>
          <a:spLocks/>
        </xdr:cNvSpPr>
      </xdr:nvSpPr>
      <xdr:spPr>
        <a:xfrm>
          <a:off x="4991100" y="30422850"/>
          <a:ext cx="0" cy="4333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90</xdr:row>
      <xdr:rowOff>266700</xdr:rowOff>
    </xdr:from>
    <xdr:to>
      <xdr:col>33</xdr:col>
      <xdr:colOff>180975</xdr:colOff>
      <xdr:row>94</xdr:row>
      <xdr:rowOff>371475</xdr:rowOff>
    </xdr:to>
    <xdr:sp>
      <xdr:nvSpPr>
        <xdr:cNvPr id="40" name="直線矢印コネクタ 152"/>
        <xdr:cNvSpPr>
          <a:spLocks/>
        </xdr:cNvSpPr>
      </xdr:nvSpPr>
      <xdr:spPr>
        <a:xfrm flipV="1">
          <a:off x="6781800" y="35042475"/>
          <a:ext cx="0" cy="277177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161925</xdr:colOff>
      <xdr:row>91</xdr:row>
      <xdr:rowOff>666750</xdr:rowOff>
    </xdr:from>
    <xdr:ext cx="1952625" cy="571500"/>
    <xdr:sp>
      <xdr:nvSpPr>
        <xdr:cNvPr id="41" name="テキスト ボックス 165"/>
        <xdr:cNvSpPr txBox="1">
          <a:spLocks noChangeArrowheads="1"/>
        </xdr:cNvSpPr>
      </xdr:nvSpPr>
      <xdr:spPr>
        <a:xfrm>
          <a:off x="7562850" y="36109275"/>
          <a:ext cx="1952625"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Ｈ．㈱サイバー創研</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２百万円</a:t>
          </a:r>
        </a:p>
      </xdr:txBody>
    </xdr:sp>
    <xdr:clientData/>
  </xdr:oneCellAnchor>
  <xdr:oneCellAnchor>
    <xdr:from>
      <xdr:col>36</xdr:col>
      <xdr:colOff>104775</xdr:colOff>
      <xdr:row>91</xdr:row>
      <xdr:rowOff>266700</xdr:rowOff>
    </xdr:from>
    <xdr:ext cx="1085850" cy="276225"/>
    <xdr:sp>
      <xdr:nvSpPr>
        <xdr:cNvPr id="42" name="テキスト ボックス 166"/>
        <xdr:cNvSpPr txBox="1">
          <a:spLocks noChangeArrowheads="1"/>
        </xdr:cNvSpPr>
      </xdr:nvSpPr>
      <xdr:spPr>
        <a:xfrm>
          <a:off x="7305675" y="35709225"/>
          <a:ext cx="10858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37</xdr:col>
      <xdr:colOff>161925</xdr:colOff>
      <xdr:row>92</xdr:row>
      <xdr:rowOff>628650</xdr:rowOff>
    </xdr:from>
    <xdr:ext cx="2009775" cy="647700"/>
    <xdr:sp>
      <xdr:nvSpPr>
        <xdr:cNvPr id="43" name="大かっこ 167"/>
        <xdr:cNvSpPr>
          <a:spLocks/>
        </xdr:cNvSpPr>
      </xdr:nvSpPr>
      <xdr:spPr>
        <a:xfrm>
          <a:off x="7562850" y="36737925"/>
          <a:ext cx="2009775" cy="64770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次世代高速通信衛星技術に関する調査検討を実施に係るヒアリング調査を実施</a:t>
          </a:r>
        </a:p>
      </xdr:txBody>
    </xdr:sp>
    <xdr:clientData/>
  </xdr:oneCellAnchor>
  <xdr:oneCellAnchor>
    <xdr:from>
      <xdr:col>28</xdr:col>
      <xdr:colOff>161925</xdr:colOff>
      <xdr:row>94</xdr:row>
      <xdr:rowOff>371475</xdr:rowOff>
    </xdr:from>
    <xdr:ext cx="1962150" cy="571500"/>
    <xdr:sp>
      <xdr:nvSpPr>
        <xdr:cNvPr id="44" name="テキスト ボックス 172"/>
        <xdr:cNvSpPr txBox="1">
          <a:spLocks noChangeArrowheads="1"/>
        </xdr:cNvSpPr>
      </xdr:nvSpPr>
      <xdr:spPr>
        <a:xfrm>
          <a:off x="5762625" y="37814250"/>
          <a:ext cx="1962150"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Ｉ．㈱三菱総合研究所</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17</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104775</xdr:colOff>
      <xdr:row>93</xdr:row>
      <xdr:rowOff>647700</xdr:rowOff>
    </xdr:from>
    <xdr:ext cx="1085850" cy="276225"/>
    <xdr:sp>
      <xdr:nvSpPr>
        <xdr:cNvPr id="45" name="テキスト ボックス 173"/>
        <xdr:cNvSpPr txBox="1">
          <a:spLocks noChangeArrowheads="1"/>
        </xdr:cNvSpPr>
      </xdr:nvSpPr>
      <xdr:spPr>
        <a:xfrm>
          <a:off x="5505450" y="37423725"/>
          <a:ext cx="10858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47625</xdr:colOff>
      <xdr:row>94</xdr:row>
      <xdr:rowOff>285750</xdr:rowOff>
    </xdr:from>
    <xdr:ext cx="2019300" cy="762000"/>
    <xdr:sp>
      <xdr:nvSpPr>
        <xdr:cNvPr id="46" name="大かっこ 174"/>
        <xdr:cNvSpPr>
          <a:spLocks/>
        </xdr:cNvSpPr>
      </xdr:nvSpPr>
      <xdr:spPr>
        <a:xfrm>
          <a:off x="7848600" y="37728525"/>
          <a:ext cx="2019300" cy="76200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次世代高速通信衛星技術に関する調査検討を実施に係る文献調査、アンケート調査等を実施</a:t>
          </a:r>
        </a:p>
      </xdr:txBody>
    </xdr:sp>
    <xdr:clientData/>
  </xdr:oneCellAnchor>
  <xdr:oneCellAnchor>
    <xdr:from>
      <xdr:col>28</xdr:col>
      <xdr:colOff>161925</xdr:colOff>
      <xdr:row>97</xdr:row>
      <xdr:rowOff>57150</xdr:rowOff>
    </xdr:from>
    <xdr:ext cx="1971675" cy="561975"/>
    <xdr:sp>
      <xdr:nvSpPr>
        <xdr:cNvPr id="47" name="テキスト ボックス 175"/>
        <xdr:cNvSpPr txBox="1">
          <a:spLocks noChangeArrowheads="1"/>
        </xdr:cNvSpPr>
      </xdr:nvSpPr>
      <xdr:spPr>
        <a:xfrm>
          <a:off x="5762625" y="39500175"/>
          <a:ext cx="1971675" cy="5619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Ｊ．㈱マクロミル</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２百万円</a:t>
          </a:r>
        </a:p>
      </xdr:txBody>
    </xdr:sp>
    <xdr:clientData/>
  </xdr:oneCellAnchor>
  <xdr:oneCellAnchor>
    <xdr:from>
      <xdr:col>27</xdr:col>
      <xdr:colOff>104775</xdr:colOff>
      <xdr:row>96</xdr:row>
      <xdr:rowOff>323850</xdr:rowOff>
    </xdr:from>
    <xdr:ext cx="1085850" cy="276225"/>
    <xdr:sp>
      <xdr:nvSpPr>
        <xdr:cNvPr id="48" name="テキスト ボックス 176"/>
        <xdr:cNvSpPr txBox="1">
          <a:spLocks noChangeArrowheads="1"/>
        </xdr:cNvSpPr>
      </xdr:nvSpPr>
      <xdr:spPr>
        <a:xfrm>
          <a:off x="5505450" y="39100125"/>
          <a:ext cx="10858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28</xdr:col>
      <xdr:colOff>161925</xdr:colOff>
      <xdr:row>98</xdr:row>
      <xdr:rowOff>38100</xdr:rowOff>
    </xdr:from>
    <xdr:ext cx="2000250" cy="647700"/>
    <xdr:sp>
      <xdr:nvSpPr>
        <xdr:cNvPr id="49" name="大かっこ 177"/>
        <xdr:cNvSpPr>
          <a:spLocks/>
        </xdr:cNvSpPr>
      </xdr:nvSpPr>
      <xdr:spPr>
        <a:xfrm>
          <a:off x="5762625" y="40147875"/>
          <a:ext cx="2000250" cy="64770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次世代高速通信衛星技術に関する調査検討を実施に係るＷｅｂアンケートを実施</a:t>
          </a:r>
        </a:p>
      </xdr:txBody>
    </xdr:sp>
    <xdr:clientData/>
  </xdr:oneCellAnchor>
  <xdr:twoCellAnchor>
    <xdr:from>
      <xdr:col>33</xdr:col>
      <xdr:colOff>161925</xdr:colOff>
      <xdr:row>95</xdr:row>
      <xdr:rowOff>266700</xdr:rowOff>
    </xdr:from>
    <xdr:to>
      <xdr:col>33</xdr:col>
      <xdr:colOff>161925</xdr:colOff>
      <xdr:row>97</xdr:row>
      <xdr:rowOff>57150</xdr:rowOff>
    </xdr:to>
    <xdr:sp>
      <xdr:nvSpPr>
        <xdr:cNvPr id="50" name="直線矢印コネクタ 180"/>
        <xdr:cNvSpPr>
          <a:spLocks/>
        </xdr:cNvSpPr>
      </xdr:nvSpPr>
      <xdr:spPr>
        <a:xfrm flipH="1" flipV="1">
          <a:off x="6762750" y="38376225"/>
          <a:ext cx="0" cy="112395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89</xdr:row>
      <xdr:rowOff>647700</xdr:rowOff>
    </xdr:from>
    <xdr:to>
      <xdr:col>28</xdr:col>
      <xdr:colOff>180975</xdr:colOff>
      <xdr:row>89</xdr:row>
      <xdr:rowOff>647700</xdr:rowOff>
    </xdr:to>
    <xdr:sp>
      <xdr:nvSpPr>
        <xdr:cNvPr id="51" name="直線矢印コネクタ 184"/>
        <xdr:cNvSpPr>
          <a:spLocks/>
        </xdr:cNvSpPr>
      </xdr:nvSpPr>
      <xdr:spPr>
        <a:xfrm flipH="1">
          <a:off x="5010150" y="34756725"/>
          <a:ext cx="771525"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92</xdr:row>
      <xdr:rowOff>285750</xdr:rowOff>
    </xdr:from>
    <xdr:to>
      <xdr:col>37</xdr:col>
      <xdr:colOff>161925</xdr:colOff>
      <xdr:row>92</xdr:row>
      <xdr:rowOff>285750</xdr:rowOff>
    </xdr:to>
    <xdr:sp>
      <xdr:nvSpPr>
        <xdr:cNvPr id="52" name="直線矢印コネクタ 190"/>
        <xdr:cNvSpPr>
          <a:spLocks/>
        </xdr:cNvSpPr>
      </xdr:nvSpPr>
      <xdr:spPr>
        <a:xfrm flipH="1">
          <a:off x="6800850" y="36395025"/>
          <a:ext cx="762000"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161925</xdr:colOff>
      <xdr:row>99</xdr:row>
      <xdr:rowOff>342900</xdr:rowOff>
    </xdr:from>
    <xdr:ext cx="1962150" cy="590550"/>
    <xdr:sp>
      <xdr:nvSpPr>
        <xdr:cNvPr id="53" name="テキスト ボックス 194"/>
        <xdr:cNvSpPr txBox="1">
          <a:spLocks noChangeArrowheads="1"/>
        </xdr:cNvSpPr>
      </xdr:nvSpPr>
      <xdr:spPr>
        <a:xfrm>
          <a:off x="2362200" y="41119425"/>
          <a:ext cx="1962150" cy="5905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Ｍ．総務省（職員）</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０．６百万円</a:t>
          </a:r>
        </a:p>
      </xdr:txBody>
    </xdr:sp>
    <xdr:clientData/>
  </xdr:oneCellAnchor>
  <xdr:oneCellAnchor>
    <xdr:from>
      <xdr:col>11</xdr:col>
      <xdr:colOff>161925</xdr:colOff>
      <xdr:row>100</xdr:row>
      <xdr:rowOff>314325</xdr:rowOff>
    </xdr:from>
    <xdr:ext cx="2000250" cy="666750"/>
    <xdr:sp>
      <xdr:nvSpPr>
        <xdr:cNvPr id="54" name="大かっこ 196"/>
        <xdr:cNvSpPr>
          <a:spLocks/>
        </xdr:cNvSpPr>
      </xdr:nvSpPr>
      <xdr:spPr>
        <a:xfrm>
          <a:off x="2362200" y="41757600"/>
          <a:ext cx="2000250" cy="666750"/>
        </a:xfrm>
        <a:prstGeom prst="bracketPair">
          <a:avLst>
            <a:gd name="adj" fmla="val -34662"/>
          </a:avLst>
        </a:prstGeom>
        <a:noFill/>
        <a:ln w="9525" cmpd="sng">
          <a:solidFill>
            <a:srgbClr val="000000"/>
          </a:solidFill>
          <a:headEnd type="none"/>
          <a:tailEnd type="none"/>
        </a:ln>
      </xdr:spPr>
      <xdr:txBody>
        <a:bodyPr vertOverflow="clip" wrap="square" lIns="36000" tIns="0" rIns="36000" bIns="0" anchor="ctr"/>
        <a:p>
          <a:pPr algn="l">
            <a:defRPr/>
          </a:pPr>
          <a:r>
            <a:rPr lang="en-US" cap="none" sz="1050" b="0" i="0" u="none" baseline="0">
              <a:solidFill>
                <a:srgbClr val="000000"/>
              </a:solidFill>
              <a:latin typeface="ＭＳ Ｐゴシック"/>
              <a:ea typeface="ＭＳ Ｐゴシック"/>
              <a:cs typeface="ＭＳ Ｐゴシック"/>
            </a:rPr>
            <a:t>研究開発等の運営に係る職員旅費</a:t>
          </a:r>
        </a:p>
      </xdr:txBody>
    </xdr:sp>
    <xdr:clientData/>
  </xdr:oneCellAnchor>
  <xdr:twoCellAnchor>
    <xdr:from>
      <xdr:col>9</xdr:col>
      <xdr:colOff>133350</xdr:colOff>
      <xdr:row>99</xdr:row>
      <xdr:rowOff>628650</xdr:rowOff>
    </xdr:from>
    <xdr:to>
      <xdr:col>11</xdr:col>
      <xdr:colOff>161925</xdr:colOff>
      <xdr:row>99</xdr:row>
      <xdr:rowOff>628650</xdr:rowOff>
    </xdr:to>
    <xdr:sp>
      <xdr:nvSpPr>
        <xdr:cNvPr id="55" name="直線矢印コネクタ 197"/>
        <xdr:cNvSpPr>
          <a:spLocks/>
        </xdr:cNvSpPr>
      </xdr:nvSpPr>
      <xdr:spPr>
        <a:xfrm flipH="1">
          <a:off x="1933575" y="41405175"/>
          <a:ext cx="428625" cy="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114300</xdr:colOff>
      <xdr:row>83</xdr:row>
      <xdr:rowOff>38100</xdr:rowOff>
    </xdr:from>
    <xdr:ext cx="1238250" cy="571500"/>
    <xdr:sp>
      <xdr:nvSpPr>
        <xdr:cNvPr id="56" name="テキスト ボックス 7"/>
        <xdr:cNvSpPr txBox="1">
          <a:spLocks noChangeArrowheads="1"/>
        </xdr:cNvSpPr>
      </xdr:nvSpPr>
      <xdr:spPr>
        <a:xfrm>
          <a:off x="1314450" y="30146625"/>
          <a:ext cx="1238250" cy="5715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ゴシック"/>
              <a:ea typeface="ＭＳ ゴシック"/>
              <a:cs typeface="ＭＳ ゴシック"/>
            </a:rPr>
            <a:t>総務省</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4,137</a:t>
          </a:r>
          <a:r>
            <a:rPr lang="en-US" cap="none" sz="1050" b="0" i="0" u="none" baseline="0">
              <a:solidFill>
                <a:srgbClr val="000000"/>
              </a:solidFill>
              <a:latin typeface="ＭＳ ゴシック"/>
              <a:ea typeface="ＭＳ ゴシック"/>
              <a:cs typeface="ＭＳ ゴシック"/>
            </a:rPr>
            <a:t>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1"/>
  <sheetViews>
    <sheetView tabSelected="1" view="pageBreakPreview" zoomScale="70" zoomScaleNormal="75" zoomScaleSheetLayoutView="70" zoomScalePageLayoutView="70" workbookViewId="0" topLeftCell="A1">
      <selection activeCell="G7" sqref="G7:X7"/>
    </sheetView>
  </sheetViews>
  <sheetFormatPr defaultColWidth="9.00390625" defaultRowHeight="13.5"/>
  <cols>
    <col min="1" max="50" width="2.625" style="0" customWidth="1"/>
    <col min="51" max="57" width="2.25390625" style="0" customWidth="1"/>
  </cols>
  <sheetData>
    <row r="1" spans="42:49" ht="23.25" customHeight="1">
      <c r="AP1" s="468"/>
      <c r="AQ1" s="468"/>
      <c r="AR1" s="468"/>
      <c r="AS1" s="468"/>
      <c r="AT1" s="468"/>
      <c r="AU1" s="468"/>
      <c r="AV1" s="468"/>
      <c r="AW1" s="8"/>
    </row>
    <row r="2" spans="36:50" ht="21.75" customHeight="1" thickBot="1">
      <c r="AJ2" s="469" t="s">
        <v>0</v>
      </c>
      <c r="AK2" s="469"/>
      <c r="AL2" s="469"/>
      <c r="AM2" s="469"/>
      <c r="AN2" s="469"/>
      <c r="AO2" s="469"/>
      <c r="AP2" s="469"/>
      <c r="AQ2" s="470">
        <v>55</v>
      </c>
      <c r="AR2" s="470"/>
      <c r="AS2" s="470"/>
      <c r="AT2" s="470"/>
      <c r="AU2" s="470"/>
      <c r="AV2" s="470"/>
      <c r="AW2" s="470"/>
      <c r="AX2" s="470"/>
    </row>
    <row r="3" spans="1:50" ht="21" customHeight="1" thickBot="1">
      <c r="A3" s="197" t="s">
        <v>73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9" t="s">
        <v>95</v>
      </c>
      <c r="AP3" s="198"/>
      <c r="AQ3" s="198"/>
      <c r="AR3" s="198"/>
      <c r="AS3" s="198"/>
      <c r="AT3" s="198"/>
      <c r="AU3" s="198"/>
      <c r="AV3" s="198"/>
      <c r="AW3" s="198"/>
      <c r="AX3" s="200"/>
    </row>
    <row r="4" spans="1:50" ht="24.75" customHeight="1">
      <c r="A4" s="462" t="s">
        <v>33</v>
      </c>
      <c r="B4" s="463"/>
      <c r="C4" s="463"/>
      <c r="D4" s="463"/>
      <c r="E4" s="463"/>
      <c r="F4" s="463"/>
      <c r="G4" s="438" t="s">
        <v>240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97</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34</v>
      </c>
      <c r="B5" s="449"/>
      <c r="C5" s="449"/>
      <c r="D5" s="449"/>
      <c r="E5" s="449"/>
      <c r="F5" s="450"/>
      <c r="G5" s="451" t="s">
        <v>147</v>
      </c>
      <c r="H5" s="452"/>
      <c r="I5" s="452"/>
      <c r="J5" s="452"/>
      <c r="K5" s="452"/>
      <c r="L5" s="452"/>
      <c r="M5" s="452"/>
      <c r="N5" s="452"/>
      <c r="O5" s="452"/>
      <c r="P5" s="452"/>
      <c r="Q5" s="452"/>
      <c r="R5" s="452"/>
      <c r="S5" s="452"/>
      <c r="T5" s="452"/>
      <c r="U5" s="452"/>
      <c r="V5" s="423"/>
      <c r="W5" s="423"/>
      <c r="X5" s="423"/>
      <c r="Y5" s="453" t="s">
        <v>3</v>
      </c>
      <c r="Z5" s="454"/>
      <c r="AA5" s="454"/>
      <c r="AB5" s="454"/>
      <c r="AC5" s="454"/>
      <c r="AD5" s="455"/>
      <c r="AE5" s="456" t="s">
        <v>150</v>
      </c>
      <c r="AF5" s="457"/>
      <c r="AG5" s="457"/>
      <c r="AH5" s="457"/>
      <c r="AI5" s="457"/>
      <c r="AJ5" s="457"/>
      <c r="AK5" s="457"/>
      <c r="AL5" s="457"/>
      <c r="AM5" s="457"/>
      <c r="AN5" s="457"/>
      <c r="AO5" s="457"/>
      <c r="AP5" s="458"/>
      <c r="AQ5" s="459" t="s">
        <v>151</v>
      </c>
      <c r="AR5" s="460"/>
      <c r="AS5" s="460"/>
      <c r="AT5" s="460"/>
      <c r="AU5" s="460"/>
      <c r="AV5" s="460"/>
      <c r="AW5" s="460"/>
      <c r="AX5" s="461"/>
    </row>
    <row r="6" spans="1:50" ht="30" customHeight="1">
      <c r="A6" s="420" t="s">
        <v>4</v>
      </c>
      <c r="B6" s="421"/>
      <c r="C6" s="421"/>
      <c r="D6" s="421"/>
      <c r="E6" s="421"/>
      <c r="F6" s="421"/>
      <c r="G6" s="422" t="s">
        <v>98</v>
      </c>
      <c r="H6" s="423"/>
      <c r="I6" s="423"/>
      <c r="J6" s="423"/>
      <c r="K6" s="423"/>
      <c r="L6" s="423"/>
      <c r="M6" s="423"/>
      <c r="N6" s="423"/>
      <c r="O6" s="423"/>
      <c r="P6" s="423"/>
      <c r="Q6" s="423"/>
      <c r="R6" s="423"/>
      <c r="S6" s="423"/>
      <c r="T6" s="423"/>
      <c r="U6" s="423"/>
      <c r="V6" s="423"/>
      <c r="W6" s="423"/>
      <c r="X6" s="423"/>
      <c r="Y6" s="424" t="s">
        <v>72</v>
      </c>
      <c r="Z6" s="425"/>
      <c r="AA6" s="425"/>
      <c r="AB6" s="425"/>
      <c r="AC6" s="425"/>
      <c r="AD6" s="426"/>
      <c r="AE6" s="427" t="s">
        <v>99</v>
      </c>
      <c r="AF6" s="427"/>
      <c r="AG6" s="427"/>
      <c r="AH6" s="427"/>
      <c r="AI6" s="427"/>
      <c r="AJ6" s="427"/>
      <c r="AK6" s="427"/>
      <c r="AL6" s="427"/>
      <c r="AM6" s="427"/>
      <c r="AN6" s="427"/>
      <c r="AO6" s="427"/>
      <c r="AP6" s="427"/>
      <c r="AQ6" s="146"/>
      <c r="AR6" s="146"/>
      <c r="AS6" s="146"/>
      <c r="AT6" s="146"/>
      <c r="AU6" s="146"/>
      <c r="AV6" s="146"/>
      <c r="AW6" s="146"/>
      <c r="AX6" s="428"/>
    </row>
    <row r="7" spans="1:50" ht="159.75" customHeight="1">
      <c r="A7" s="429" t="s">
        <v>28</v>
      </c>
      <c r="B7" s="430"/>
      <c r="C7" s="430"/>
      <c r="D7" s="430"/>
      <c r="E7" s="430"/>
      <c r="F7" s="430"/>
      <c r="G7" s="431" t="s">
        <v>149</v>
      </c>
      <c r="H7" s="432"/>
      <c r="I7" s="432"/>
      <c r="J7" s="432"/>
      <c r="K7" s="432"/>
      <c r="L7" s="432"/>
      <c r="M7" s="432"/>
      <c r="N7" s="432"/>
      <c r="O7" s="432"/>
      <c r="P7" s="432"/>
      <c r="Q7" s="432"/>
      <c r="R7" s="432"/>
      <c r="S7" s="432"/>
      <c r="T7" s="432"/>
      <c r="U7" s="432"/>
      <c r="V7" s="433"/>
      <c r="W7" s="433"/>
      <c r="X7" s="433"/>
      <c r="Y7" s="434" t="s">
        <v>5</v>
      </c>
      <c r="Z7" s="158"/>
      <c r="AA7" s="158"/>
      <c r="AB7" s="158"/>
      <c r="AC7" s="158"/>
      <c r="AD7" s="159"/>
      <c r="AE7" s="435" t="s">
        <v>148</v>
      </c>
      <c r="AF7" s="436"/>
      <c r="AG7" s="436"/>
      <c r="AH7" s="436"/>
      <c r="AI7" s="436"/>
      <c r="AJ7" s="436"/>
      <c r="AK7" s="436"/>
      <c r="AL7" s="436"/>
      <c r="AM7" s="436"/>
      <c r="AN7" s="436"/>
      <c r="AO7" s="436"/>
      <c r="AP7" s="436"/>
      <c r="AQ7" s="436"/>
      <c r="AR7" s="436"/>
      <c r="AS7" s="436"/>
      <c r="AT7" s="436"/>
      <c r="AU7" s="436"/>
      <c r="AV7" s="436"/>
      <c r="AW7" s="436"/>
      <c r="AX7" s="437"/>
    </row>
    <row r="8" spans="1:50" ht="69.75" customHeight="1">
      <c r="A8" s="411" t="s">
        <v>29</v>
      </c>
      <c r="B8" s="412"/>
      <c r="C8" s="412"/>
      <c r="D8" s="412"/>
      <c r="E8" s="412"/>
      <c r="F8" s="412"/>
      <c r="G8" s="413" t="s">
        <v>154</v>
      </c>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5"/>
    </row>
    <row r="9" spans="1:50" ht="69.75" customHeight="1">
      <c r="A9" s="411" t="s">
        <v>41</v>
      </c>
      <c r="B9" s="412"/>
      <c r="C9" s="412"/>
      <c r="D9" s="412"/>
      <c r="E9" s="412"/>
      <c r="F9" s="412"/>
      <c r="G9" s="413" t="s">
        <v>152</v>
      </c>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5"/>
    </row>
    <row r="10" spans="1:50" ht="19.5" customHeight="1">
      <c r="A10" s="411" t="s">
        <v>6</v>
      </c>
      <c r="B10" s="412"/>
      <c r="C10" s="412"/>
      <c r="D10" s="412"/>
      <c r="E10" s="412"/>
      <c r="F10" s="416"/>
      <c r="G10" s="417" t="s">
        <v>96</v>
      </c>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9"/>
    </row>
    <row r="11" spans="1:50" ht="21" customHeight="1">
      <c r="A11" s="397" t="s">
        <v>30</v>
      </c>
      <c r="B11" s="398"/>
      <c r="C11" s="398"/>
      <c r="D11" s="398"/>
      <c r="E11" s="398"/>
      <c r="F11" s="399"/>
      <c r="G11" s="406"/>
      <c r="H11" s="407"/>
      <c r="I11" s="407"/>
      <c r="J11" s="407"/>
      <c r="K11" s="407"/>
      <c r="L11" s="407"/>
      <c r="M11" s="407"/>
      <c r="N11" s="407"/>
      <c r="O11" s="407"/>
      <c r="P11" s="381" t="s">
        <v>74</v>
      </c>
      <c r="Q11" s="141"/>
      <c r="R11" s="141"/>
      <c r="S11" s="141"/>
      <c r="T11" s="141"/>
      <c r="U11" s="141"/>
      <c r="V11" s="157"/>
      <c r="W11" s="381" t="s">
        <v>75</v>
      </c>
      <c r="X11" s="141"/>
      <c r="Y11" s="141"/>
      <c r="Z11" s="141"/>
      <c r="AA11" s="141"/>
      <c r="AB11" s="141"/>
      <c r="AC11" s="157"/>
      <c r="AD11" s="381" t="s">
        <v>76</v>
      </c>
      <c r="AE11" s="141"/>
      <c r="AF11" s="141"/>
      <c r="AG11" s="141"/>
      <c r="AH11" s="141"/>
      <c r="AI11" s="141"/>
      <c r="AJ11" s="157"/>
      <c r="AK11" s="381" t="s">
        <v>77</v>
      </c>
      <c r="AL11" s="141"/>
      <c r="AM11" s="141"/>
      <c r="AN11" s="141"/>
      <c r="AO11" s="141"/>
      <c r="AP11" s="141"/>
      <c r="AQ11" s="157"/>
      <c r="AR11" s="381" t="s">
        <v>78</v>
      </c>
      <c r="AS11" s="141"/>
      <c r="AT11" s="141"/>
      <c r="AU11" s="141"/>
      <c r="AV11" s="141"/>
      <c r="AW11" s="141"/>
      <c r="AX11" s="382"/>
    </row>
    <row r="12" spans="1:50" ht="15" customHeight="1">
      <c r="A12" s="400"/>
      <c r="B12" s="401"/>
      <c r="C12" s="401"/>
      <c r="D12" s="401"/>
      <c r="E12" s="401"/>
      <c r="F12" s="402"/>
      <c r="G12" s="383" t="s">
        <v>7</v>
      </c>
      <c r="H12" s="384"/>
      <c r="I12" s="389" t="s">
        <v>8</v>
      </c>
      <c r="J12" s="390"/>
      <c r="K12" s="390"/>
      <c r="L12" s="390"/>
      <c r="M12" s="390"/>
      <c r="N12" s="390"/>
      <c r="O12" s="391"/>
      <c r="P12" s="392" t="s">
        <v>156</v>
      </c>
      <c r="Q12" s="393"/>
      <c r="R12" s="393"/>
      <c r="S12" s="393"/>
      <c r="T12" s="393"/>
      <c r="U12" s="393"/>
      <c r="V12" s="393"/>
      <c r="W12" s="394">
        <v>0</v>
      </c>
      <c r="X12" s="394"/>
      <c r="Y12" s="394"/>
      <c r="Z12" s="394"/>
      <c r="AA12" s="394"/>
      <c r="AB12" s="394"/>
      <c r="AC12" s="394"/>
      <c r="AD12" s="394">
        <f>1266.854+149.697+0.604+5.214</f>
        <v>1422.369</v>
      </c>
      <c r="AE12" s="394"/>
      <c r="AF12" s="394"/>
      <c r="AG12" s="394"/>
      <c r="AH12" s="394"/>
      <c r="AI12" s="394"/>
      <c r="AJ12" s="394"/>
      <c r="AK12" s="395">
        <f>800</f>
        <v>800</v>
      </c>
      <c r="AL12" s="395"/>
      <c r="AM12" s="395"/>
      <c r="AN12" s="395"/>
      <c r="AO12" s="395"/>
      <c r="AP12" s="395"/>
      <c r="AQ12" s="395"/>
      <c r="AR12" s="393"/>
      <c r="AS12" s="393"/>
      <c r="AT12" s="393"/>
      <c r="AU12" s="393"/>
      <c r="AV12" s="393"/>
      <c r="AW12" s="393"/>
      <c r="AX12" s="396"/>
    </row>
    <row r="13" spans="1:50" ht="15" customHeight="1">
      <c r="A13" s="400"/>
      <c r="B13" s="401"/>
      <c r="C13" s="401"/>
      <c r="D13" s="401"/>
      <c r="E13" s="401"/>
      <c r="F13" s="402"/>
      <c r="G13" s="385"/>
      <c r="H13" s="386"/>
      <c r="I13" s="368" t="s">
        <v>9</v>
      </c>
      <c r="J13" s="369"/>
      <c r="K13" s="369"/>
      <c r="L13" s="369"/>
      <c r="M13" s="369"/>
      <c r="N13" s="369"/>
      <c r="O13" s="370"/>
      <c r="P13" s="351" t="s">
        <v>132</v>
      </c>
      <c r="Q13" s="352"/>
      <c r="R13" s="352"/>
      <c r="S13" s="352"/>
      <c r="T13" s="352"/>
      <c r="U13" s="352"/>
      <c r="V13" s="352"/>
      <c r="W13" s="371">
        <v>2792</v>
      </c>
      <c r="X13" s="371"/>
      <c r="Y13" s="371"/>
      <c r="Z13" s="371"/>
      <c r="AA13" s="371"/>
      <c r="AB13" s="371"/>
      <c r="AC13" s="371"/>
      <c r="AD13" s="371">
        <v>0</v>
      </c>
      <c r="AE13" s="371"/>
      <c r="AF13" s="371"/>
      <c r="AG13" s="371"/>
      <c r="AH13" s="371"/>
      <c r="AI13" s="371"/>
      <c r="AJ13" s="371"/>
      <c r="AK13" s="372">
        <v>0</v>
      </c>
      <c r="AL13" s="372"/>
      <c r="AM13" s="372"/>
      <c r="AN13" s="372"/>
      <c r="AO13" s="372"/>
      <c r="AP13" s="372"/>
      <c r="AQ13" s="372"/>
      <c r="AR13" s="366"/>
      <c r="AS13" s="366"/>
      <c r="AT13" s="366"/>
      <c r="AU13" s="366"/>
      <c r="AV13" s="366"/>
      <c r="AW13" s="366"/>
      <c r="AX13" s="367"/>
    </row>
    <row r="14" spans="1:50" ht="15" customHeight="1">
      <c r="A14" s="400"/>
      <c r="B14" s="401"/>
      <c r="C14" s="401"/>
      <c r="D14" s="401"/>
      <c r="E14" s="401"/>
      <c r="F14" s="402"/>
      <c r="G14" s="385"/>
      <c r="H14" s="386"/>
      <c r="I14" s="368" t="s">
        <v>89</v>
      </c>
      <c r="J14" s="373"/>
      <c r="K14" s="373"/>
      <c r="L14" s="373"/>
      <c r="M14" s="373"/>
      <c r="N14" s="373"/>
      <c r="O14" s="374"/>
      <c r="P14" s="375" t="s">
        <v>132</v>
      </c>
      <c r="Q14" s="376"/>
      <c r="R14" s="376"/>
      <c r="S14" s="376"/>
      <c r="T14" s="376"/>
      <c r="U14" s="376"/>
      <c r="V14" s="377"/>
      <c r="W14" s="378">
        <v>0</v>
      </c>
      <c r="X14" s="379"/>
      <c r="Y14" s="379"/>
      <c r="Z14" s="379"/>
      <c r="AA14" s="379"/>
      <c r="AB14" s="379"/>
      <c r="AC14" s="380"/>
      <c r="AD14" s="378">
        <v>2792</v>
      </c>
      <c r="AE14" s="379"/>
      <c r="AF14" s="379"/>
      <c r="AG14" s="379"/>
      <c r="AH14" s="379"/>
      <c r="AI14" s="379"/>
      <c r="AJ14" s="380"/>
      <c r="AK14" s="602">
        <v>0</v>
      </c>
      <c r="AL14" s="603"/>
      <c r="AM14" s="603"/>
      <c r="AN14" s="603"/>
      <c r="AO14" s="603"/>
      <c r="AP14" s="603"/>
      <c r="AQ14" s="604"/>
      <c r="AR14" s="375"/>
      <c r="AS14" s="376"/>
      <c r="AT14" s="376"/>
      <c r="AU14" s="376"/>
      <c r="AV14" s="376"/>
      <c r="AW14" s="376"/>
      <c r="AX14" s="608"/>
    </row>
    <row r="15" spans="1:50" ht="15" customHeight="1">
      <c r="A15" s="400"/>
      <c r="B15" s="401"/>
      <c r="C15" s="401"/>
      <c r="D15" s="401"/>
      <c r="E15" s="401"/>
      <c r="F15" s="402"/>
      <c r="G15" s="385"/>
      <c r="H15" s="386"/>
      <c r="I15" s="368" t="s">
        <v>90</v>
      </c>
      <c r="J15" s="373"/>
      <c r="K15" s="373"/>
      <c r="L15" s="373"/>
      <c r="M15" s="373"/>
      <c r="N15" s="373"/>
      <c r="O15" s="374"/>
      <c r="P15" s="375" t="s">
        <v>157</v>
      </c>
      <c r="Q15" s="376"/>
      <c r="R15" s="376"/>
      <c r="S15" s="376"/>
      <c r="T15" s="376"/>
      <c r="U15" s="376"/>
      <c r="V15" s="377"/>
      <c r="W15" s="378" t="s">
        <v>155</v>
      </c>
      <c r="X15" s="379"/>
      <c r="Y15" s="379"/>
      <c r="Z15" s="379"/>
      <c r="AA15" s="379"/>
      <c r="AB15" s="379"/>
      <c r="AC15" s="380"/>
      <c r="AD15" s="378">
        <v>0</v>
      </c>
      <c r="AE15" s="379"/>
      <c r="AF15" s="379"/>
      <c r="AG15" s="379"/>
      <c r="AH15" s="379"/>
      <c r="AI15" s="379"/>
      <c r="AJ15" s="380"/>
      <c r="AK15" s="602">
        <v>0</v>
      </c>
      <c r="AL15" s="603"/>
      <c r="AM15" s="603"/>
      <c r="AN15" s="603"/>
      <c r="AO15" s="603"/>
      <c r="AP15" s="603"/>
      <c r="AQ15" s="604"/>
      <c r="AR15" s="605"/>
      <c r="AS15" s="606"/>
      <c r="AT15" s="606"/>
      <c r="AU15" s="606"/>
      <c r="AV15" s="606"/>
      <c r="AW15" s="606"/>
      <c r="AX15" s="607"/>
    </row>
    <row r="16" spans="1:50" ht="15" customHeight="1">
      <c r="A16" s="400"/>
      <c r="B16" s="401"/>
      <c r="C16" s="401"/>
      <c r="D16" s="401"/>
      <c r="E16" s="401"/>
      <c r="F16" s="402"/>
      <c r="G16" s="385"/>
      <c r="H16" s="386"/>
      <c r="I16" s="368" t="s">
        <v>88</v>
      </c>
      <c r="J16" s="369"/>
      <c r="K16" s="369"/>
      <c r="L16" s="369"/>
      <c r="M16" s="369"/>
      <c r="N16" s="369"/>
      <c r="O16" s="370"/>
      <c r="P16" s="351" t="s">
        <v>158</v>
      </c>
      <c r="Q16" s="352"/>
      <c r="R16" s="352"/>
      <c r="S16" s="352"/>
      <c r="T16" s="352"/>
      <c r="U16" s="352"/>
      <c r="V16" s="352"/>
      <c r="W16" s="371">
        <v>0</v>
      </c>
      <c r="X16" s="371"/>
      <c r="Y16" s="371"/>
      <c r="Z16" s="371"/>
      <c r="AA16" s="371"/>
      <c r="AB16" s="371"/>
      <c r="AC16" s="371"/>
      <c r="AD16" s="371">
        <v>0</v>
      </c>
      <c r="AE16" s="371"/>
      <c r="AF16" s="371"/>
      <c r="AG16" s="371"/>
      <c r="AH16" s="371"/>
      <c r="AI16" s="371"/>
      <c r="AJ16" s="371"/>
      <c r="AK16" s="372">
        <v>0</v>
      </c>
      <c r="AL16" s="372"/>
      <c r="AM16" s="372"/>
      <c r="AN16" s="372"/>
      <c r="AO16" s="372"/>
      <c r="AP16" s="372"/>
      <c r="AQ16" s="372"/>
      <c r="AR16" s="366"/>
      <c r="AS16" s="366"/>
      <c r="AT16" s="366"/>
      <c r="AU16" s="366"/>
      <c r="AV16" s="366"/>
      <c r="AW16" s="366"/>
      <c r="AX16" s="367"/>
    </row>
    <row r="17" spans="1:50" ht="15" customHeight="1">
      <c r="A17" s="400"/>
      <c r="B17" s="401"/>
      <c r="C17" s="401"/>
      <c r="D17" s="401"/>
      <c r="E17" s="401"/>
      <c r="F17" s="402"/>
      <c r="G17" s="387"/>
      <c r="H17" s="388"/>
      <c r="I17" s="408" t="s">
        <v>23</v>
      </c>
      <c r="J17" s="409"/>
      <c r="K17" s="409"/>
      <c r="L17" s="409"/>
      <c r="M17" s="409"/>
      <c r="N17" s="409"/>
      <c r="O17" s="410"/>
      <c r="P17" s="360" t="s">
        <v>159</v>
      </c>
      <c r="Q17" s="361"/>
      <c r="R17" s="361"/>
      <c r="S17" s="361"/>
      <c r="T17" s="361"/>
      <c r="U17" s="361"/>
      <c r="V17" s="361"/>
      <c r="W17" s="362">
        <v>0</v>
      </c>
      <c r="X17" s="362"/>
      <c r="Y17" s="362"/>
      <c r="Z17" s="362"/>
      <c r="AA17" s="362"/>
      <c r="AB17" s="362"/>
      <c r="AC17" s="362"/>
      <c r="AD17" s="362">
        <v>4214</v>
      </c>
      <c r="AE17" s="362"/>
      <c r="AF17" s="362"/>
      <c r="AG17" s="362"/>
      <c r="AH17" s="362"/>
      <c r="AI17" s="362"/>
      <c r="AJ17" s="362"/>
      <c r="AK17" s="363">
        <f>SUM(AK12:AQ16)</f>
        <v>800</v>
      </c>
      <c r="AL17" s="363"/>
      <c r="AM17" s="363"/>
      <c r="AN17" s="363"/>
      <c r="AO17" s="363"/>
      <c r="AP17" s="363"/>
      <c r="AQ17" s="363"/>
      <c r="AR17" s="361"/>
      <c r="AS17" s="361"/>
      <c r="AT17" s="361"/>
      <c r="AU17" s="361"/>
      <c r="AV17" s="361"/>
      <c r="AW17" s="361"/>
      <c r="AX17" s="364"/>
    </row>
    <row r="18" spans="1:50" ht="15" customHeight="1">
      <c r="A18" s="400"/>
      <c r="B18" s="401"/>
      <c r="C18" s="401"/>
      <c r="D18" s="401"/>
      <c r="E18" s="401"/>
      <c r="F18" s="402"/>
      <c r="G18" s="355" t="s">
        <v>10</v>
      </c>
      <c r="H18" s="356"/>
      <c r="I18" s="356"/>
      <c r="J18" s="356"/>
      <c r="K18" s="356"/>
      <c r="L18" s="356"/>
      <c r="M18" s="356"/>
      <c r="N18" s="356"/>
      <c r="O18" s="356"/>
      <c r="P18" s="133" t="s">
        <v>160</v>
      </c>
      <c r="Q18" s="134"/>
      <c r="R18" s="134"/>
      <c r="S18" s="134"/>
      <c r="T18" s="134"/>
      <c r="U18" s="134"/>
      <c r="V18" s="134"/>
      <c r="W18" s="365">
        <v>0</v>
      </c>
      <c r="X18" s="365"/>
      <c r="Y18" s="365"/>
      <c r="Z18" s="365"/>
      <c r="AA18" s="365"/>
      <c r="AB18" s="365"/>
      <c r="AC18" s="365"/>
      <c r="AD18" s="365">
        <v>4137</v>
      </c>
      <c r="AE18" s="365"/>
      <c r="AF18" s="365"/>
      <c r="AG18" s="365"/>
      <c r="AH18" s="365"/>
      <c r="AI18" s="365"/>
      <c r="AJ18" s="365"/>
      <c r="AK18" s="353"/>
      <c r="AL18" s="353"/>
      <c r="AM18" s="353"/>
      <c r="AN18" s="353"/>
      <c r="AO18" s="353"/>
      <c r="AP18" s="353"/>
      <c r="AQ18" s="353"/>
      <c r="AR18" s="353"/>
      <c r="AS18" s="353"/>
      <c r="AT18" s="353"/>
      <c r="AU18" s="353"/>
      <c r="AV18" s="353"/>
      <c r="AW18" s="353"/>
      <c r="AX18" s="354"/>
    </row>
    <row r="19" spans="1:50" ht="15" customHeight="1">
      <c r="A19" s="403"/>
      <c r="B19" s="404"/>
      <c r="C19" s="404"/>
      <c r="D19" s="404"/>
      <c r="E19" s="404"/>
      <c r="F19" s="405"/>
      <c r="G19" s="355" t="s">
        <v>11</v>
      </c>
      <c r="H19" s="356"/>
      <c r="I19" s="356"/>
      <c r="J19" s="356"/>
      <c r="K19" s="356"/>
      <c r="L19" s="356"/>
      <c r="M19" s="356"/>
      <c r="N19" s="356"/>
      <c r="O19" s="356"/>
      <c r="P19" s="133" t="s">
        <v>159</v>
      </c>
      <c r="Q19" s="134"/>
      <c r="R19" s="134"/>
      <c r="S19" s="134"/>
      <c r="T19" s="134"/>
      <c r="U19" s="134"/>
      <c r="V19" s="134"/>
      <c r="W19" s="357">
        <v>0</v>
      </c>
      <c r="X19" s="357"/>
      <c r="Y19" s="357"/>
      <c r="Z19" s="357"/>
      <c r="AA19" s="357"/>
      <c r="AB19" s="357"/>
      <c r="AC19" s="357"/>
      <c r="AD19" s="357">
        <v>98.2</v>
      </c>
      <c r="AE19" s="357"/>
      <c r="AF19" s="357"/>
      <c r="AG19" s="357"/>
      <c r="AH19" s="357"/>
      <c r="AI19" s="357"/>
      <c r="AJ19" s="357"/>
      <c r="AK19" s="353"/>
      <c r="AL19" s="353"/>
      <c r="AM19" s="353"/>
      <c r="AN19" s="353"/>
      <c r="AO19" s="353"/>
      <c r="AP19" s="353"/>
      <c r="AQ19" s="353"/>
      <c r="AR19" s="353"/>
      <c r="AS19" s="353"/>
      <c r="AT19" s="353"/>
      <c r="AU19" s="353"/>
      <c r="AV19" s="353"/>
      <c r="AW19" s="353"/>
      <c r="AX19" s="354"/>
    </row>
    <row r="20" spans="1:50" ht="26.25" customHeight="1">
      <c r="A20" s="327" t="s">
        <v>13</v>
      </c>
      <c r="B20" s="328"/>
      <c r="C20" s="328"/>
      <c r="D20" s="328"/>
      <c r="E20" s="328"/>
      <c r="F20" s="329"/>
      <c r="G20" s="314" t="s">
        <v>44</v>
      </c>
      <c r="H20" s="141"/>
      <c r="I20" s="141"/>
      <c r="J20" s="141"/>
      <c r="K20" s="141"/>
      <c r="L20" s="141"/>
      <c r="M20" s="141"/>
      <c r="N20" s="141"/>
      <c r="O20" s="141"/>
      <c r="P20" s="141"/>
      <c r="Q20" s="141"/>
      <c r="R20" s="141"/>
      <c r="S20" s="141"/>
      <c r="T20" s="141"/>
      <c r="U20" s="141"/>
      <c r="V20" s="141"/>
      <c r="W20" s="141"/>
      <c r="X20" s="157"/>
      <c r="Y20" s="315"/>
      <c r="Z20" s="316"/>
      <c r="AA20" s="317"/>
      <c r="AB20" s="140" t="s">
        <v>12</v>
      </c>
      <c r="AC20" s="141"/>
      <c r="AD20" s="157"/>
      <c r="AE20" s="288" t="s">
        <v>74</v>
      </c>
      <c r="AF20" s="139"/>
      <c r="AG20" s="139"/>
      <c r="AH20" s="139"/>
      <c r="AI20" s="139"/>
      <c r="AJ20" s="288" t="s">
        <v>75</v>
      </c>
      <c r="AK20" s="139"/>
      <c r="AL20" s="139"/>
      <c r="AM20" s="139"/>
      <c r="AN20" s="139"/>
      <c r="AO20" s="288" t="s">
        <v>76</v>
      </c>
      <c r="AP20" s="139"/>
      <c r="AQ20" s="139"/>
      <c r="AR20" s="139"/>
      <c r="AS20" s="139"/>
      <c r="AT20" s="334" t="s">
        <v>237</v>
      </c>
      <c r="AU20" s="139"/>
      <c r="AV20" s="139"/>
      <c r="AW20" s="139"/>
      <c r="AX20" s="335"/>
    </row>
    <row r="21" spans="1:50" ht="15" customHeight="1">
      <c r="A21" s="330"/>
      <c r="B21" s="328"/>
      <c r="C21" s="328"/>
      <c r="D21" s="328"/>
      <c r="E21" s="328"/>
      <c r="F21" s="329"/>
      <c r="G21" s="664" t="s">
        <v>127</v>
      </c>
      <c r="H21" s="665"/>
      <c r="I21" s="665"/>
      <c r="J21" s="665"/>
      <c r="K21" s="665"/>
      <c r="L21" s="665"/>
      <c r="M21" s="665"/>
      <c r="N21" s="665"/>
      <c r="O21" s="665"/>
      <c r="P21" s="665"/>
      <c r="Q21" s="665"/>
      <c r="R21" s="665"/>
      <c r="S21" s="665"/>
      <c r="T21" s="665"/>
      <c r="U21" s="665"/>
      <c r="V21" s="665"/>
      <c r="W21" s="665"/>
      <c r="X21" s="666"/>
      <c r="Y21" s="336" t="s">
        <v>14</v>
      </c>
      <c r="Z21" s="337"/>
      <c r="AA21" s="338"/>
      <c r="AB21" s="339" t="s">
        <v>112</v>
      </c>
      <c r="AC21" s="340"/>
      <c r="AD21" s="340"/>
      <c r="AE21" s="299" t="s">
        <v>132</v>
      </c>
      <c r="AF21" s="300"/>
      <c r="AG21" s="300"/>
      <c r="AH21" s="300"/>
      <c r="AI21" s="300"/>
      <c r="AJ21" s="299" t="s">
        <v>131</v>
      </c>
      <c r="AK21" s="300"/>
      <c r="AL21" s="300"/>
      <c r="AM21" s="300"/>
      <c r="AN21" s="300"/>
      <c r="AO21" s="301">
        <v>33</v>
      </c>
      <c r="AP21" s="301"/>
      <c r="AQ21" s="301"/>
      <c r="AR21" s="301"/>
      <c r="AS21" s="301"/>
      <c r="AT21" s="358"/>
      <c r="AU21" s="358"/>
      <c r="AV21" s="358"/>
      <c r="AW21" s="358"/>
      <c r="AX21" s="359"/>
    </row>
    <row r="22" spans="1:50" ht="15" customHeight="1">
      <c r="A22" s="331"/>
      <c r="B22" s="332"/>
      <c r="C22" s="332"/>
      <c r="D22" s="332"/>
      <c r="E22" s="332"/>
      <c r="F22" s="333"/>
      <c r="G22" s="667"/>
      <c r="H22" s="668"/>
      <c r="I22" s="668"/>
      <c r="J22" s="668"/>
      <c r="K22" s="668"/>
      <c r="L22" s="668"/>
      <c r="M22" s="668"/>
      <c r="N22" s="668"/>
      <c r="O22" s="668"/>
      <c r="P22" s="668"/>
      <c r="Q22" s="668"/>
      <c r="R22" s="668"/>
      <c r="S22" s="668"/>
      <c r="T22" s="668"/>
      <c r="U22" s="668"/>
      <c r="V22" s="668"/>
      <c r="W22" s="668"/>
      <c r="X22" s="669"/>
      <c r="Y22" s="348" t="s">
        <v>92</v>
      </c>
      <c r="Z22" s="349"/>
      <c r="AA22" s="350"/>
      <c r="AB22" s="351" t="s">
        <v>112</v>
      </c>
      <c r="AC22" s="352"/>
      <c r="AD22" s="352"/>
      <c r="AE22" s="351" t="s">
        <v>131</v>
      </c>
      <c r="AF22" s="352"/>
      <c r="AG22" s="352"/>
      <c r="AH22" s="352"/>
      <c r="AI22" s="352"/>
      <c r="AJ22" s="351" t="s">
        <v>131</v>
      </c>
      <c r="AK22" s="352"/>
      <c r="AL22" s="352"/>
      <c r="AM22" s="352"/>
      <c r="AN22" s="352"/>
      <c r="AO22" s="600">
        <v>39</v>
      </c>
      <c r="AP22" s="600"/>
      <c r="AQ22" s="600"/>
      <c r="AR22" s="600"/>
      <c r="AS22" s="600"/>
      <c r="AT22" s="600">
        <v>15</v>
      </c>
      <c r="AU22" s="600"/>
      <c r="AV22" s="600"/>
      <c r="AW22" s="600"/>
      <c r="AX22" s="601"/>
    </row>
    <row r="23" spans="1:50" ht="15" customHeight="1">
      <c r="A23" s="331"/>
      <c r="B23" s="332"/>
      <c r="C23" s="332"/>
      <c r="D23" s="332"/>
      <c r="E23" s="332"/>
      <c r="F23" s="333"/>
      <c r="G23" s="667"/>
      <c r="H23" s="668"/>
      <c r="I23" s="668"/>
      <c r="J23" s="668"/>
      <c r="K23" s="668"/>
      <c r="L23" s="668"/>
      <c r="M23" s="668"/>
      <c r="N23" s="668"/>
      <c r="O23" s="668"/>
      <c r="P23" s="668"/>
      <c r="Q23" s="668"/>
      <c r="R23" s="668"/>
      <c r="S23" s="668"/>
      <c r="T23" s="668"/>
      <c r="U23" s="668"/>
      <c r="V23" s="668"/>
      <c r="W23" s="668"/>
      <c r="X23" s="669"/>
      <c r="Y23" s="649" t="s">
        <v>15</v>
      </c>
      <c r="Z23" s="650"/>
      <c r="AA23" s="651"/>
      <c r="AB23" s="659" t="s">
        <v>133</v>
      </c>
      <c r="AC23" s="659"/>
      <c r="AD23" s="659"/>
      <c r="AE23" s="660" t="s">
        <v>131</v>
      </c>
      <c r="AF23" s="659"/>
      <c r="AG23" s="659"/>
      <c r="AH23" s="659"/>
      <c r="AI23" s="659"/>
      <c r="AJ23" s="660" t="s">
        <v>131</v>
      </c>
      <c r="AK23" s="659"/>
      <c r="AL23" s="659"/>
      <c r="AM23" s="659"/>
      <c r="AN23" s="659"/>
      <c r="AO23" s="661">
        <f>AO21/AO22</f>
        <v>0.8461538461538461</v>
      </c>
      <c r="AP23" s="661"/>
      <c r="AQ23" s="661"/>
      <c r="AR23" s="661"/>
      <c r="AS23" s="661"/>
      <c r="AT23" s="662"/>
      <c r="AU23" s="662"/>
      <c r="AV23" s="662"/>
      <c r="AW23" s="662"/>
      <c r="AX23" s="663"/>
    </row>
    <row r="24" spans="1:50" ht="15" customHeight="1">
      <c r="A24" s="331"/>
      <c r="B24" s="332"/>
      <c r="C24" s="332"/>
      <c r="D24" s="332"/>
      <c r="E24" s="332"/>
      <c r="F24" s="333"/>
      <c r="G24" s="667" t="s">
        <v>128</v>
      </c>
      <c r="H24" s="668"/>
      <c r="I24" s="668"/>
      <c r="J24" s="668"/>
      <c r="K24" s="668"/>
      <c r="L24" s="668"/>
      <c r="M24" s="668"/>
      <c r="N24" s="668"/>
      <c r="O24" s="668"/>
      <c r="P24" s="668"/>
      <c r="Q24" s="668"/>
      <c r="R24" s="668"/>
      <c r="S24" s="668"/>
      <c r="T24" s="668"/>
      <c r="U24" s="668"/>
      <c r="V24" s="668"/>
      <c r="W24" s="668"/>
      <c r="X24" s="669"/>
      <c r="Y24" s="646" t="s">
        <v>14</v>
      </c>
      <c r="Z24" s="647"/>
      <c r="AA24" s="648"/>
      <c r="AB24" s="654" t="s">
        <v>112</v>
      </c>
      <c r="AC24" s="655"/>
      <c r="AD24" s="655"/>
      <c r="AE24" s="656" t="s">
        <v>131</v>
      </c>
      <c r="AF24" s="657"/>
      <c r="AG24" s="657"/>
      <c r="AH24" s="657"/>
      <c r="AI24" s="657"/>
      <c r="AJ24" s="656" t="s">
        <v>131</v>
      </c>
      <c r="AK24" s="657"/>
      <c r="AL24" s="657"/>
      <c r="AM24" s="657"/>
      <c r="AN24" s="657"/>
      <c r="AO24" s="658">
        <v>15</v>
      </c>
      <c r="AP24" s="658"/>
      <c r="AQ24" s="658"/>
      <c r="AR24" s="658"/>
      <c r="AS24" s="658"/>
      <c r="AT24" s="652"/>
      <c r="AU24" s="652"/>
      <c r="AV24" s="652"/>
      <c r="AW24" s="652"/>
      <c r="AX24" s="653"/>
    </row>
    <row r="25" spans="1:50" ht="15" customHeight="1">
      <c r="A25" s="331"/>
      <c r="B25" s="332"/>
      <c r="C25" s="332"/>
      <c r="D25" s="332"/>
      <c r="E25" s="332"/>
      <c r="F25" s="333"/>
      <c r="G25" s="667"/>
      <c r="H25" s="668"/>
      <c r="I25" s="668"/>
      <c r="J25" s="668"/>
      <c r="K25" s="668"/>
      <c r="L25" s="668"/>
      <c r="M25" s="668"/>
      <c r="N25" s="668"/>
      <c r="O25" s="668"/>
      <c r="P25" s="668"/>
      <c r="Q25" s="668"/>
      <c r="R25" s="668"/>
      <c r="S25" s="668"/>
      <c r="T25" s="668"/>
      <c r="U25" s="668"/>
      <c r="V25" s="668"/>
      <c r="W25" s="668"/>
      <c r="X25" s="669"/>
      <c r="Y25" s="348" t="s">
        <v>92</v>
      </c>
      <c r="Z25" s="349"/>
      <c r="AA25" s="350"/>
      <c r="AB25" s="351" t="s">
        <v>112</v>
      </c>
      <c r="AC25" s="352"/>
      <c r="AD25" s="352"/>
      <c r="AE25" s="351" t="s">
        <v>131</v>
      </c>
      <c r="AF25" s="352"/>
      <c r="AG25" s="352"/>
      <c r="AH25" s="352"/>
      <c r="AI25" s="352"/>
      <c r="AJ25" s="351" t="s">
        <v>131</v>
      </c>
      <c r="AK25" s="352"/>
      <c r="AL25" s="352"/>
      <c r="AM25" s="352"/>
      <c r="AN25" s="352"/>
      <c r="AO25" s="600" t="s">
        <v>131</v>
      </c>
      <c r="AP25" s="600"/>
      <c r="AQ25" s="600"/>
      <c r="AR25" s="600"/>
      <c r="AS25" s="600"/>
      <c r="AT25" s="600" t="s">
        <v>131</v>
      </c>
      <c r="AU25" s="600"/>
      <c r="AV25" s="600"/>
      <c r="AW25" s="600"/>
      <c r="AX25" s="601"/>
    </row>
    <row r="26" spans="1:50" ht="15" customHeight="1">
      <c r="A26" s="331"/>
      <c r="B26" s="332"/>
      <c r="C26" s="332"/>
      <c r="D26" s="332"/>
      <c r="E26" s="332"/>
      <c r="F26" s="333"/>
      <c r="G26" s="667"/>
      <c r="H26" s="668"/>
      <c r="I26" s="668"/>
      <c r="J26" s="668"/>
      <c r="K26" s="668"/>
      <c r="L26" s="668"/>
      <c r="M26" s="668"/>
      <c r="N26" s="668"/>
      <c r="O26" s="668"/>
      <c r="P26" s="668"/>
      <c r="Q26" s="668"/>
      <c r="R26" s="668"/>
      <c r="S26" s="668"/>
      <c r="T26" s="668"/>
      <c r="U26" s="668"/>
      <c r="V26" s="668"/>
      <c r="W26" s="668"/>
      <c r="X26" s="669"/>
      <c r="Y26" s="649" t="s">
        <v>15</v>
      </c>
      <c r="Z26" s="650"/>
      <c r="AA26" s="651"/>
      <c r="AB26" s="659" t="s">
        <v>133</v>
      </c>
      <c r="AC26" s="659"/>
      <c r="AD26" s="659"/>
      <c r="AE26" s="660" t="s">
        <v>131</v>
      </c>
      <c r="AF26" s="659"/>
      <c r="AG26" s="659"/>
      <c r="AH26" s="659"/>
      <c r="AI26" s="659"/>
      <c r="AJ26" s="660" t="s">
        <v>134</v>
      </c>
      <c r="AK26" s="659"/>
      <c r="AL26" s="659"/>
      <c r="AM26" s="659"/>
      <c r="AN26" s="659"/>
      <c r="AO26" s="661" t="s">
        <v>131</v>
      </c>
      <c r="AP26" s="661"/>
      <c r="AQ26" s="661"/>
      <c r="AR26" s="661"/>
      <c r="AS26" s="661"/>
      <c r="AT26" s="662"/>
      <c r="AU26" s="662"/>
      <c r="AV26" s="662"/>
      <c r="AW26" s="662"/>
      <c r="AX26" s="663"/>
    </row>
    <row r="27" spans="1:50" ht="15" customHeight="1">
      <c r="A27" s="331"/>
      <c r="B27" s="332"/>
      <c r="C27" s="332"/>
      <c r="D27" s="332"/>
      <c r="E27" s="332"/>
      <c r="F27" s="333"/>
      <c r="G27" s="667" t="s">
        <v>129</v>
      </c>
      <c r="H27" s="668"/>
      <c r="I27" s="668"/>
      <c r="J27" s="668"/>
      <c r="K27" s="668"/>
      <c r="L27" s="668"/>
      <c r="M27" s="668"/>
      <c r="N27" s="668"/>
      <c r="O27" s="668"/>
      <c r="P27" s="668"/>
      <c r="Q27" s="668"/>
      <c r="R27" s="668"/>
      <c r="S27" s="668"/>
      <c r="T27" s="668"/>
      <c r="U27" s="668"/>
      <c r="V27" s="668"/>
      <c r="W27" s="668"/>
      <c r="X27" s="669"/>
      <c r="Y27" s="646" t="s">
        <v>14</v>
      </c>
      <c r="Z27" s="647"/>
      <c r="AA27" s="648"/>
      <c r="AB27" s="654" t="s">
        <v>112</v>
      </c>
      <c r="AC27" s="655"/>
      <c r="AD27" s="655"/>
      <c r="AE27" s="656" t="s">
        <v>131</v>
      </c>
      <c r="AF27" s="657"/>
      <c r="AG27" s="657"/>
      <c r="AH27" s="657"/>
      <c r="AI27" s="657"/>
      <c r="AJ27" s="656" t="s">
        <v>131</v>
      </c>
      <c r="AK27" s="657"/>
      <c r="AL27" s="657"/>
      <c r="AM27" s="657"/>
      <c r="AN27" s="657"/>
      <c r="AO27" s="658">
        <v>1</v>
      </c>
      <c r="AP27" s="658"/>
      <c r="AQ27" s="658"/>
      <c r="AR27" s="658"/>
      <c r="AS27" s="658"/>
      <c r="AT27" s="652"/>
      <c r="AU27" s="652"/>
      <c r="AV27" s="652"/>
      <c r="AW27" s="652"/>
      <c r="AX27" s="653"/>
    </row>
    <row r="28" spans="1:50" ht="15" customHeight="1">
      <c r="A28" s="331"/>
      <c r="B28" s="332"/>
      <c r="C28" s="332"/>
      <c r="D28" s="332"/>
      <c r="E28" s="332"/>
      <c r="F28" s="333"/>
      <c r="G28" s="667"/>
      <c r="H28" s="668"/>
      <c r="I28" s="668"/>
      <c r="J28" s="668"/>
      <c r="K28" s="668"/>
      <c r="L28" s="668"/>
      <c r="M28" s="668"/>
      <c r="N28" s="668"/>
      <c r="O28" s="668"/>
      <c r="P28" s="668"/>
      <c r="Q28" s="668"/>
      <c r="R28" s="668"/>
      <c r="S28" s="668"/>
      <c r="T28" s="668"/>
      <c r="U28" s="668"/>
      <c r="V28" s="668"/>
      <c r="W28" s="668"/>
      <c r="X28" s="669"/>
      <c r="Y28" s="348" t="s">
        <v>92</v>
      </c>
      <c r="Z28" s="349"/>
      <c r="AA28" s="350"/>
      <c r="AB28" s="351" t="s">
        <v>112</v>
      </c>
      <c r="AC28" s="352"/>
      <c r="AD28" s="352"/>
      <c r="AE28" s="351" t="s">
        <v>131</v>
      </c>
      <c r="AF28" s="352"/>
      <c r="AG28" s="352"/>
      <c r="AH28" s="352"/>
      <c r="AI28" s="352"/>
      <c r="AJ28" s="351" t="s">
        <v>131</v>
      </c>
      <c r="AK28" s="352"/>
      <c r="AL28" s="352"/>
      <c r="AM28" s="352"/>
      <c r="AN28" s="352"/>
      <c r="AO28" s="600">
        <v>7</v>
      </c>
      <c r="AP28" s="600"/>
      <c r="AQ28" s="600"/>
      <c r="AR28" s="600"/>
      <c r="AS28" s="600"/>
      <c r="AT28" s="600">
        <v>9</v>
      </c>
      <c r="AU28" s="600"/>
      <c r="AV28" s="600"/>
      <c r="AW28" s="600"/>
      <c r="AX28" s="601"/>
    </row>
    <row r="29" spans="1:50" ht="15" customHeight="1">
      <c r="A29" s="331"/>
      <c r="B29" s="332"/>
      <c r="C29" s="332"/>
      <c r="D29" s="332"/>
      <c r="E29" s="332"/>
      <c r="F29" s="333"/>
      <c r="G29" s="667"/>
      <c r="H29" s="668"/>
      <c r="I29" s="668"/>
      <c r="J29" s="668"/>
      <c r="K29" s="668"/>
      <c r="L29" s="668"/>
      <c r="M29" s="668"/>
      <c r="N29" s="668"/>
      <c r="O29" s="668"/>
      <c r="P29" s="668"/>
      <c r="Q29" s="668"/>
      <c r="R29" s="668"/>
      <c r="S29" s="668"/>
      <c r="T29" s="668"/>
      <c r="U29" s="668"/>
      <c r="V29" s="668"/>
      <c r="W29" s="668"/>
      <c r="X29" s="669"/>
      <c r="Y29" s="649" t="s">
        <v>15</v>
      </c>
      <c r="Z29" s="650"/>
      <c r="AA29" s="651"/>
      <c r="AB29" s="659" t="s">
        <v>133</v>
      </c>
      <c r="AC29" s="659"/>
      <c r="AD29" s="659"/>
      <c r="AE29" s="660" t="s">
        <v>131</v>
      </c>
      <c r="AF29" s="659"/>
      <c r="AG29" s="659"/>
      <c r="AH29" s="659"/>
      <c r="AI29" s="659"/>
      <c r="AJ29" s="660" t="s">
        <v>131</v>
      </c>
      <c r="AK29" s="659"/>
      <c r="AL29" s="659"/>
      <c r="AM29" s="659"/>
      <c r="AN29" s="659"/>
      <c r="AO29" s="661">
        <f>AO27/AO28</f>
        <v>0.14285714285714285</v>
      </c>
      <c r="AP29" s="661"/>
      <c r="AQ29" s="661"/>
      <c r="AR29" s="661"/>
      <c r="AS29" s="661"/>
      <c r="AT29" s="662"/>
      <c r="AU29" s="662"/>
      <c r="AV29" s="662"/>
      <c r="AW29" s="662"/>
      <c r="AX29" s="663"/>
    </row>
    <row r="30" spans="1:50" ht="15" customHeight="1">
      <c r="A30" s="331"/>
      <c r="B30" s="332"/>
      <c r="C30" s="332"/>
      <c r="D30" s="332"/>
      <c r="E30" s="332"/>
      <c r="F30" s="333"/>
      <c r="G30" s="667" t="s">
        <v>130</v>
      </c>
      <c r="H30" s="668"/>
      <c r="I30" s="668"/>
      <c r="J30" s="668"/>
      <c r="K30" s="668"/>
      <c r="L30" s="668"/>
      <c r="M30" s="668"/>
      <c r="N30" s="668"/>
      <c r="O30" s="668"/>
      <c r="P30" s="668"/>
      <c r="Q30" s="668"/>
      <c r="R30" s="668"/>
      <c r="S30" s="668"/>
      <c r="T30" s="668"/>
      <c r="U30" s="668"/>
      <c r="V30" s="668"/>
      <c r="W30" s="668"/>
      <c r="X30" s="669"/>
      <c r="Y30" s="646" t="s">
        <v>14</v>
      </c>
      <c r="Z30" s="647"/>
      <c r="AA30" s="648"/>
      <c r="AB30" s="654" t="s">
        <v>112</v>
      </c>
      <c r="AC30" s="655"/>
      <c r="AD30" s="655"/>
      <c r="AE30" s="656" t="s">
        <v>131</v>
      </c>
      <c r="AF30" s="657"/>
      <c r="AG30" s="657"/>
      <c r="AH30" s="657"/>
      <c r="AI30" s="657"/>
      <c r="AJ30" s="656" t="s">
        <v>131</v>
      </c>
      <c r="AK30" s="657"/>
      <c r="AL30" s="657"/>
      <c r="AM30" s="657"/>
      <c r="AN30" s="657"/>
      <c r="AO30" s="658">
        <v>77</v>
      </c>
      <c r="AP30" s="658"/>
      <c r="AQ30" s="658"/>
      <c r="AR30" s="658"/>
      <c r="AS30" s="658"/>
      <c r="AT30" s="652"/>
      <c r="AU30" s="652"/>
      <c r="AV30" s="652"/>
      <c r="AW30" s="652"/>
      <c r="AX30" s="653"/>
    </row>
    <row r="31" spans="1:50" ht="15" customHeight="1">
      <c r="A31" s="331"/>
      <c r="B31" s="332"/>
      <c r="C31" s="332"/>
      <c r="D31" s="332"/>
      <c r="E31" s="332"/>
      <c r="F31" s="333"/>
      <c r="G31" s="667"/>
      <c r="H31" s="668"/>
      <c r="I31" s="668"/>
      <c r="J31" s="668"/>
      <c r="K31" s="668"/>
      <c r="L31" s="668"/>
      <c r="M31" s="668"/>
      <c r="N31" s="668"/>
      <c r="O31" s="668"/>
      <c r="P31" s="668"/>
      <c r="Q31" s="668"/>
      <c r="R31" s="668"/>
      <c r="S31" s="668"/>
      <c r="T31" s="668"/>
      <c r="U31" s="668"/>
      <c r="V31" s="668"/>
      <c r="W31" s="668"/>
      <c r="X31" s="669"/>
      <c r="Y31" s="348" t="s">
        <v>92</v>
      </c>
      <c r="Z31" s="349"/>
      <c r="AA31" s="350"/>
      <c r="AB31" s="351" t="s">
        <v>112</v>
      </c>
      <c r="AC31" s="352"/>
      <c r="AD31" s="352"/>
      <c r="AE31" s="351" t="s">
        <v>131</v>
      </c>
      <c r="AF31" s="352"/>
      <c r="AG31" s="352"/>
      <c r="AH31" s="352"/>
      <c r="AI31" s="352"/>
      <c r="AJ31" s="351" t="s">
        <v>131</v>
      </c>
      <c r="AK31" s="352"/>
      <c r="AL31" s="352"/>
      <c r="AM31" s="352"/>
      <c r="AN31" s="352"/>
      <c r="AO31" s="600">
        <v>48</v>
      </c>
      <c r="AP31" s="600"/>
      <c r="AQ31" s="600"/>
      <c r="AR31" s="600"/>
      <c r="AS31" s="600"/>
      <c r="AT31" s="600">
        <v>20</v>
      </c>
      <c r="AU31" s="600"/>
      <c r="AV31" s="600"/>
      <c r="AW31" s="600"/>
      <c r="AX31" s="601"/>
    </row>
    <row r="32" spans="1:50" ht="15" customHeight="1">
      <c r="A32" s="331"/>
      <c r="B32" s="332"/>
      <c r="C32" s="332"/>
      <c r="D32" s="332"/>
      <c r="E32" s="332"/>
      <c r="F32" s="333"/>
      <c r="G32" s="670"/>
      <c r="H32" s="671"/>
      <c r="I32" s="671"/>
      <c r="J32" s="671"/>
      <c r="K32" s="671"/>
      <c r="L32" s="671"/>
      <c r="M32" s="671"/>
      <c r="N32" s="671"/>
      <c r="O32" s="671"/>
      <c r="P32" s="671"/>
      <c r="Q32" s="671"/>
      <c r="R32" s="671"/>
      <c r="S32" s="671"/>
      <c r="T32" s="671"/>
      <c r="U32" s="671"/>
      <c r="V32" s="671"/>
      <c r="W32" s="671"/>
      <c r="X32" s="672"/>
      <c r="Y32" s="341" t="s">
        <v>15</v>
      </c>
      <c r="Z32" s="342"/>
      <c r="AA32" s="343"/>
      <c r="AB32" s="346" t="s">
        <v>16</v>
      </c>
      <c r="AC32" s="346"/>
      <c r="AD32" s="346"/>
      <c r="AE32" s="347" t="s">
        <v>131</v>
      </c>
      <c r="AF32" s="346"/>
      <c r="AG32" s="346"/>
      <c r="AH32" s="346"/>
      <c r="AI32" s="346"/>
      <c r="AJ32" s="347" t="s">
        <v>131</v>
      </c>
      <c r="AK32" s="346"/>
      <c r="AL32" s="346"/>
      <c r="AM32" s="346"/>
      <c r="AN32" s="346"/>
      <c r="AO32" s="618">
        <f>AO30/AO31</f>
        <v>1.6041666666666667</v>
      </c>
      <c r="AP32" s="618"/>
      <c r="AQ32" s="618"/>
      <c r="AR32" s="618"/>
      <c r="AS32" s="618"/>
      <c r="AT32" s="344"/>
      <c r="AU32" s="344"/>
      <c r="AV32" s="344"/>
      <c r="AW32" s="344"/>
      <c r="AX32" s="345"/>
    </row>
    <row r="33" spans="1:50" ht="26.25" customHeight="1">
      <c r="A33" s="305" t="s">
        <v>38</v>
      </c>
      <c r="B33" s="306"/>
      <c r="C33" s="306"/>
      <c r="D33" s="306"/>
      <c r="E33" s="306"/>
      <c r="F33" s="307"/>
      <c r="G33" s="314" t="s">
        <v>42</v>
      </c>
      <c r="H33" s="141"/>
      <c r="I33" s="141"/>
      <c r="J33" s="141"/>
      <c r="K33" s="141"/>
      <c r="L33" s="141"/>
      <c r="M33" s="141"/>
      <c r="N33" s="141"/>
      <c r="O33" s="141"/>
      <c r="P33" s="141"/>
      <c r="Q33" s="141"/>
      <c r="R33" s="141"/>
      <c r="S33" s="141"/>
      <c r="T33" s="141"/>
      <c r="U33" s="141"/>
      <c r="V33" s="141"/>
      <c r="W33" s="141"/>
      <c r="X33" s="157"/>
      <c r="Y33" s="315"/>
      <c r="Z33" s="316"/>
      <c r="AA33" s="317"/>
      <c r="AB33" s="140" t="s">
        <v>12</v>
      </c>
      <c r="AC33" s="141"/>
      <c r="AD33" s="157"/>
      <c r="AE33" s="288" t="s">
        <v>74</v>
      </c>
      <c r="AF33" s="139"/>
      <c r="AG33" s="139"/>
      <c r="AH33" s="139"/>
      <c r="AI33" s="139"/>
      <c r="AJ33" s="288" t="s">
        <v>75</v>
      </c>
      <c r="AK33" s="139"/>
      <c r="AL33" s="139"/>
      <c r="AM33" s="139"/>
      <c r="AN33" s="139"/>
      <c r="AO33" s="288" t="s">
        <v>76</v>
      </c>
      <c r="AP33" s="139"/>
      <c r="AQ33" s="139"/>
      <c r="AR33" s="139"/>
      <c r="AS33" s="139"/>
      <c r="AT33" s="324" t="s">
        <v>79</v>
      </c>
      <c r="AU33" s="325"/>
      <c r="AV33" s="325"/>
      <c r="AW33" s="325"/>
      <c r="AX33" s="326"/>
    </row>
    <row r="34" spans="1:55" ht="15" customHeight="1">
      <c r="A34" s="308"/>
      <c r="B34" s="309"/>
      <c r="C34" s="309"/>
      <c r="D34" s="309"/>
      <c r="E34" s="309"/>
      <c r="F34" s="310"/>
      <c r="G34" s="664" t="s">
        <v>138</v>
      </c>
      <c r="H34" s="665"/>
      <c r="I34" s="665"/>
      <c r="J34" s="665"/>
      <c r="K34" s="665"/>
      <c r="L34" s="665"/>
      <c r="M34" s="665"/>
      <c r="N34" s="665"/>
      <c r="O34" s="665"/>
      <c r="P34" s="665"/>
      <c r="Q34" s="665"/>
      <c r="R34" s="665"/>
      <c r="S34" s="665"/>
      <c r="T34" s="665"/>
      <c r="U34" s="665"/>
      <c r="V34" s="665"/>
      <c r="W34" s="665"/>
      <c r="X34" s="666"/>
      <c r="Y34" s="677" t="s">
        <v>137</v>
      </c>
      <c r="Z34" s="678"/>
      <c r="AA34" s="679"/>
      <c r="AB34" s="627" t="s">
        <v>112</v>
      </c>
      <c r="AC34" s="628"/>
      <c r="AD34" s="629"/>
      <c r="AE34" s="299" t="s">
        <v>131</v>
      </c>
      <c r="AF34" s="300"/>
      <c r="AG34" s="300"/>
      <c r="AH34" s="300"/>
      <c r="AI34" s="300"/>
      <c r="AJ34" s="299" t="s">
        <v>131</v>
      </c>
      <c r="AK34" s="300"/>
      <c r="AL34" s="300"/>
      <c r="AM34" s="300"/>
      <c r="AN34" s="300"/>
      <c r="AO34" s="301">
        <v>14</v>
      </c>
      <c r="AP34" s="301"/>
      <c r="AQ34" s="301"/>
      <c r="AR34" s="301"/>
      <c r="AS34" s="301"/>
      <c r="AT34" s="289" t="s">
        <v>131</v>
      </c>
      <c r="AU34" s="290"/>
      <c r="AV34" s="290"/>
      <c r="AW34" s="290"/>
      <c r="AX34" s="291"/>
      <c r="AY34" s="23"/>
      <c r="AZ34" s="24"/>
      <c r="BA34" s="24"/>
      <c r="BB34" s="24"/>
      <c r="BC34" s="24"/>
    </row>
    <row r="35" spans="1:55" ht="15" customHeight="1">
      <c r="A35" s="308"/>
      <c r="B35" s="309"/>
      <c r="C35" s="309"/>
      <c r="D35" s="309"/>
      <c r="E35" s="309"/>
      <c r="F35" s="310"/>
      <c r="G35" s="667"/>
      <c r="H35" s="668"/>
      <c r="I35" s="668"/>
      <c r="J35" s="668"/>
      <c r="K35" s="668"/>
      <c r="L35" s="668"/>
      <c r="M35" s="668"/>
      <c r="N35" s="668"/>
      <c r="O35" s="668"/>
      <c r="P35" s="668"/>
      <c r="Q35" s="668"/>
      <c r="R35" s="668"/>
      <c r="S35" s="668"/>
      <c r="T35" s="668"/>
      <c r="U35" s="668"/>
      <c r="V35" s="668"/>
      <c r="W35" s="668"/>
      <c r="X35" s="669"/>
      <c r="Y35" s="680" t="s">
        <v>136</v>
      </c>
      <c r="Z35" s="681"/>
      <c r="AA35" s="682"/>
      <c r="AB35" s="184" t="s">
        <v>112</v>
      </c>
      <c r="AC35" s="185"/>
      <c r="AD35" s="186"/>
      <c r="AE35" s="302" t="s">
        <v>131</v>
      </c>
      <c r="AF35" s="303"/>
      <c r="AG35" s="303"/>
      <c r="AH35" s="303"/>
      <c r="AI35" s="304"/>
      <c r="AJ35" s="302" t="s">
        <v>131</v>
      </c>
      <c r="AK35" s="303"/>
      <c r="AL35" s="303"/>
      <c r="AM35" s="303"/>
      <c r="AN35" s="304"/>
      <c r="AO35" s="673" t="s">
        <v>131</v>
      </c>
      <c r="AP35" s="674"/>
      <c r="AQ35" s="674"/>
      <c r="AR35" s="674"/>
      <c r="AS35" s="676"/>
      <c r="AT35" s="673">
        <v>6</v>
      </c>
      <c r="AU35" s="674"/>
      <c r="AV35" s="674"/>
      <c r="AW35" s="674"/>
      <c r="AX35" s="675"/>
      <c r="AY35" s="23"/>
      <c r="AZ35" s="24"/>
      <c r="BA35" s="24"/>
      <c r="BB35" s="24"/>
      <c r="BC35" s="24"/>
    </row>
    <row r="36" spans="1:55" ht="15" customHeight="1">
      <c r="A36" s="308"/>
      <c r="B36" s="309"/>
      <c r="C36" s="309"/>
      <c r="D36" s="309"/>
      <c r="E36" s="309"/>
      <c r="F36" s="310"/>
      <c r="G36" s="667" t="s">
        <v>139</v>
      </c>
      <c r="H36" s="668"/>
      <c r="I36" s="668"/>
      <c r="J36" s="668"/>
      <c r="K36" s="668"/>
      <c r="L36" s="668"/>
      <c r="M36" s="668"/>
      <c r="N36" s="668"/>
      <c r="O36" s="668"/>
      <c r="P36" s="668"/>
      <c r="Q36" s="668"/>
      <c r="R36" s="668"/>
      <c r="S36" s="668"/>
      <c r="T36" s="668"/>
      <c r="U36" s="668"/>
      <c r="V36" s="668"/>
      <c r="W36" s="668"/>
      <c r="X36" s="669"/>
      <c r="Y36" s="683" t="s">
        <v>137</v>
      </c>
      <c r="Z36" s="684"/>
      <c r="AA36" s="685"/>
      <c r="AB36" s="321" t="s">
        <v>140</v>
      </c>
      <c r="AC36" s="322"/>
      <c r="AD36" s="323"/>
      <c r="AE36" s="318" t="s">
        <v>131</v>
      </c>
      <c r="AF36" s="319"/>
      <c r="AG36" s="319"/>
      <c r="AH36" s="319"/>
      <c r="AI36" s="320"/>
      <c r="AJ36" s="318" t="s">
        <v>131</v>
      </c>
      <c r="AK36" s="319"/>
      <c r="AL36" s="319"/>
      <c r="AM36" s="319"/>
      <c r="AN36" s="320"/>
      <c r="AO36" s="686">
        <v>316</v>
      </c>
      <c r="AP36" s="687"/>
      <c r="AQ36" s="687"/>
      <c r="AR36" s="687"/>
      <c r="AS36" s="689"/>
      <c r="AT36" s="686" t="s">
        <v>131</v>
      </c>
      <c r="AU36" s="687"/>
      <c r="AV36" s="687"/>
      <c r="AW36" s="687"/>
      <c r="AX36" s="688"/>
      <c r="AY36" s="23"/>
      <c r="AZ36" s="24"/>
      <c r="BA36" s="24"/>
      <c r="BB36" s="24"/>
      <c r="BC36" s="24"/>
    </row>
    <row r="37" spans="1:55" ht="15" customHeight="1">
      <c r="A37" s="311"/>
      <c r="B37" s="312"/>
      <c r="C37" s="312"/>
      <c r="D37" s="312"/>
      <c r="E37" s="312"/>
      <c r="F37" s="313"/>
      <c r="G37" s="670"/>
      <c r="H37" s="671"/>
      <c r="I37" s="671"/>
      <c r="J37" s="671"/>
      <c r="K37" s="671"/>
      <c r="L37" s="671"/>
      <c r="M37" s="671"/>
      <c r="N37" s="671"/>
      <c r="O37" s="671"/>
      <c r="P37" s="671"/>
      <c r="Q37" s="671"/>
      <c r="R37" s="671"/>
      <c r="S37" s="671"/>
      <c r="T37" s="671"/>
      <c r="U37" s="671"/>
      <c r="V37" s="671"/>
      <c r="W37" s="671"/>
      <c r="X37" s="672"/>
      <c r="Y37" s="690" t="s">
        <v>135</v>
      </c>
      <c r="Z37" s="691"/>
      <c r="AA37" s="692"/>
      <c r="AB37" s="630" t="s">
        <v>140</v>
      </c>
      <c r="AC37" s="631"/>
      <c r="AD37" s="632"/>
      <c r="AE37" s="292" t="s">
        <v>131</v>
      </c>
      <c r="AF37" s="293"/>
      <c r="AG37" s="293"/>
      <c r="AH37" s="293"/>
      <c r="AI37" s="294"/>
      <c r="AJ37" s="292" t="s">
        <v>131</v>
      </c>
      <c r="AK37" s="293"/>
      <c r="AL37" s="293"/>
      <c r="AM37" s="293"/>
      <c r="AN37" s="294"/>
      <c r="AO37" s="295" t="s">
        <v>131</v>
      </c>
      <c r="AP37" s="296"/>
      <c r="AQ37" s="296"/>
      <c r="AR37" s="296"/>
      <c r="AS37" s="297"/>
      <c r="AT37" s="295">
        <v>101</v>
      </c>
      <c r="AU37" s="296"/>
      <c r="AV37" s="296"/>
      <c r="AW37" s="296"/>
      <c r="AX37" s="298"/>
      <c r="AY37" s="23"/>
      <c r="AZ37" s="24"/>
      <c r="BA37" s="24"/>
      <c r="BB37" s="24"/>
      <c r="BC37" s="24"/>
    </row>
    <row r="38" spans="1:50" ht="27" customHeight="1">
      <c r="A38" s="305" t="s">
        <v>17</v>
      </c>
      <c r="B38" s="633"/>
      <c r="C38" s="633"/>
      <c r="D38" s="633"/>
      <c r="E38" s="633"/>
      <c r="F38" s="634"/>
      <c r="G38" s="641" t="s">
        <v>18</v>
      </c>
      <c r="H38" s="141"/>
      <c r="I38" s="141"/>
      <c r="J38" s="141"/>
      <c r="K38" s="141"/>
      <c r="L38" s="141"/>
      <c r="M38" s="141"/>
      <c r="N38" s="141"/>
      <c r="O38" s="141"/>
      <c r="P38" s="141"/>
      <c r="Q38" s="141"/>
      <c r="R38" s="141"/>
      <c r="S38" s="141"/>
      <c r="T38" s="141"/>
      <c r="U38" s="141"/>
      <c r="V38" s="141"/>
      <c r="W38" s="141"/>
      <c r="X38" s="157"/>
      <c r="Y38" s="609"/>
      <c r="Z38" s="610"/>
      <c r="AA38" s="611"/>
      <c r="AB38" s="140" t="s">
        <v>12</v>
      </c>
      <c r="AC38" s="141"/>
      <c r="AD38" s="157"/>
      <c r="AE38" s="381" t="s">
        <v>74</v>
      </c>
      <c r="AF38" s="141"/>
      <c r="AG38" s="141"/>
      <c r="AH38" s="141"/>
      <c r="AI38" s="157"/>
      <c r="AJ38" s="381" t="s">
        <v>75</v>
      </c>
      <c r="AK38" s="141"/>
      <c r="AL38" s="141"/>
      <c r="AM38" s="141"/>
      <c r="AN38" s="157"/>
      <c r="AO38" s="381" t="s">
        <v>76</v>
      </c>
      <c r="AP38" s="141"/>
      <c r="AQ38" s="141"/>
      <c r="AR38" s="141"/>
      <c r="AS38" s="157"/>
      <c r="AT38" s="324" t="s">
        <v>86</v>
      </c>
      <c r="AU38" s="325"/>
      <c r="AV38" s="325"/>
      <c r="AW38" s="325"/>
      <c r="AX38" s="326"/>
    </row>
    <row r="39" spans="1:50" ht="19.5" customHeight="1">
      <c r="A39" s="635"/>
      <c r="B39" s="636"/>
      <c r="C39" s="636"/>
      <c r="D39" s="636"/>
      <c r="E39" s="636"/>
      <c r="F39" s="637"/>
      <c r="G39" s="693" t="s">
        <v>143</v>
      </c>
      <c r="H39" s="694"/>
      <c r="I39" s="694"/>
      <c r="J39" s="694"/>
      <c r="K39" s="694"/>
      <c r="L39" s="694"/>
      <c r="M39" s="694"/>
      <c r="N39" s="694"/>
      <c r="O39" s="694"/>
      <c r="P39" s="694"/>
      <c r="Q39" s="694"/>
      <c r="R39" s="694"/>
      <c r="S39" s="694"/>
      <c r="T39" s="694"/>
      <c r="U39" s="694"/>
      <c r="V39" s="694"/>
      <c r="W39" s="694"/>
      <c r="X39" s="695"/>
      <c r="Y39" s="677" t="s">
        <v>142</v>
      </c>
      <c r="Z39" s="678"/>
      <c r="AA39" s="679"/>
      <c r="AB39" s="612" t="s">
        <v>113</v>
      </c>
      <c r="AC39" s="613"/>
      <c r="AD39" s="614"/>
      <c r="AE39" s="612" t="s">
        <v>131</v>
      </c>
      <c r="AF39" s="613"/>
      <c r="AG39" s="613"/>
      <c r="AH39" s="613"/>
      <c r="AI39" s="614"/>
      <c r="AJ39" s="612" t="s">
        <v>131</v>
      </c>
      <c r="AK39" s="613"/>
      <c r="AL39" s="613"/>
      <c r="AM39" s="613"/>
      <c r="AN39" s="614"/>
      <c r="AO39" s="615">
        <f>$AD18/AO34</f>
        <v>295.5</v>
      </c>
      <c r="AP39" s="616"/>
      <c r="AQ39" s="616"/>
      <c r="AR39" s="616"/>
      <c r="AS39" s="617"/>
      <c r="AT39" s="190">
        <v>133.3</v>
      </c>
      <c r="AU39" s="191"/>
      <c r="AV39" s="191"/>
      <c r="AW39" s="191"/>
      <c r="AX39" s="192"/>
    </row>
    <row r="40" spans="1:50" ht="19.5" customHeight="1">
      <c r="A40" s="635"/>
      <c r="B40" s="636"/>
      <c r="C40" s="636"/>
      <c r="D40" s="636"/>
      <c r="E40" s="636"/>
      <c r="F40" s="637"/>
      <c r="G40" s="696"/>
      <c r="H40" s="697"/>
      <c r="I40" s="697"/>
      <c r="J40" s="697"/>
      <c r="K40" s="697"/>
      <c r="L40" s="697"/>
      <c r="M40" s="697"/>
      <c r="N40" s="697"/>
      <c r="O40" s="697"/>
      <c r="P40" s="697"/>
      <c r="Q40" s="697"/>
      <c r="R40" s="697"/>
      <c r="S40" s="697"/>
      <c r="T40" s="697"/>
      <c r="U40" s="697"/>
      <c r="V40" s="697"/>
      <c r="W40" s="697"/>
      <c r="X40" s="698"/>
      <c r="Y40" s="680" t="s">
        <v>141</v>
      </c>
      <c r="Z40" s="681"/>
      <c r="AA40" s="682"/>
      <c r="AB40" s="170" t="s">
        <v>231</v>
      </c>
      <c r="AC40" s="171"/>
      <c r="AD40" s="172"/>
      <c r="AE40" s="173" t="s">
        <v>131</v>
      </c>
      <c r="AF40" s="174"/>
      <c r="AG40" s="174"/>
      <c r="AH40" s="174"/>
      <c r="AI40" s="175"/>
      <c r="AJ40" s="173" t="s">
        <v>131</v>
      </c>
      <c r="AK40" s="174"/>
      <c r="AL40" s="174"/>
      <c r="AM40" s="174"/>
      <c r="AN40" s="175"/>
      <c r="AO40" s="193" t="s">
        <v>230</v>
      </c>
      <c r="AP40" s="194"/>
      <c r="AQ40" s="194"/>
      <c r="AR40" s="194"/>
      <c r="AS40" s="195"/>
      <c r="AT40" s="173" t="s">
        <v>232</v>
      </c>
      <c r="AU40" s="174"/>
      <c r="AV40" s="174"/>
      <c r="AW40" s="174"/>
      <c r="AX40" s="196"/>
    </row>
    <row r="41" spans="1:50" ht="19.5" customHeight="1">
      <c r="A41" s="635"/>
      <c r="B41" s="636"/>
      <c r="C41" s="636"/>
      <c r="D41" s="636"/>
      <c r="E41" s="636"/>
      <c r="F41" s="637"/>
      <c r="G41" s="696" t="s">
        <v>144</v>
      </c>
      <c r="H41" s="697"/>
      <c r="I41" s="697"/>
      <c r="J41" s="697"/>
      <c r="K41" s="697"/>
      <c r="L41" s="697"/>
      <c r="M41" s="697"/>
      <c r="N41" s="697"/>
      <c r="O41" s="697"/>
      <c r="P41" s="697"/>
      <c r="Q41" s="697"/>
      <c r="R41" s="697"/>
      <c r="S41" s="697"/>
      <c r="T41" s="697"/>
      <c r="U41" s="697"/>
      <c r="V41" s="697"/>
      <c r="W41" s="697"/>
      <c r="X41" s="698"/>
      <c r="Y41" s="683" t="s">
        <v>142</v>
      </c>
      <c r="Z41" s="684"/>
      <c r="AA41" s="685"/>
      <c r="AB41" s="163" t="s">
        <v>113</v>
      </c>
      <c r="AC41" s="164"/>
      <c r="AD41" s="165"/>
      <c r="AE41" s="163" t="s">
        <v>131</v>
      </c>
      <c r="AF41" s="164"/>
      <c r="AG41" s="164"/>
      <c r="AH41" s="164"/>
      <c r="AI41" s="165"/>
      <c r="AJ41" s="163" t="s">
        <v>131</v>
      </c>
      <c r="AK41" s="164"/>
      <c r="AL41" s="164"/>
      <c r="AM41" s="164"/>
      <c r="AN41" s="165"/>
      <c r="AO41" s="166">
        <f>$AD18/AO36</f>
        <v>13.091772151898734</v>
      </c>
      <c r="AP41" s="167"/>
      <c r="AQ41" s="167"/>
      <c r="AR41" s="167"/>
      <c r="AS41" s="168"/>
      <c r="AT41" s="163">
        <v>7.9</v>
      </c>
      <c r="AU41" s="164"/>
      <c r="AV41" s="164"/>
      <c r="AW41" s="164"/>
      <c r="AX41" s="169"/>
    </row>
    <row r="42" spans="1:50" ht="19.5" customHeight="1">
      <c r="A42" s="638"/>
      <c r="B42" s="639"/>
      <c r="C42" s="639"/>
      <c r="D42" s="639"/>
      <c r="E42" s="639"/>
      <c r="F42" s="640"/>
      <c r="G42" s="699"/>
      <c r="H42" s="700"/>
      <c r="I42" s="700"/>
      <c r="J42" s="700"/>
      <c r="K42" s="700"/>
      <c r="L42" s="700"/>
      <c r="M42" s="700"/>
      <c r="N42" s="700"/>
      <c r="O42" s="700"/>
      <c r="P42" s="700"/>
      <c r="Q42" s="700"/>
      <c r="R42" s="700"/>
      <c r="S42" s="700"/>
      <c r="T42" s="700"/>
      <c r="U42" s="700"/>
      <c r="V42" s="700"/>
      <c r="W42" s="700"/>
      <c r="X42" s="701"/>
      <c r="Y42" s="690" t="s">
        <v>141</v>
      </c>
      <c r="Z42" s="691"/>
      <c r="AA42" s="692"/>
      <c r="AB42" s="597" t="s">
        <v>239</v>
      </c>
      <c r="AC42" s="598"/>
      <c r="AD42" s="599"/>
      <c r="AE42" s="588" t="s">
        <v>131</v>
      </c>
      <c r="AF42" s="589"/>
      <c r="AG42" s="589"/>
      <c r="AH42" s="589"/>
      <c r="AI42" s="590"/>
      <c r="AJ42" s="588" t="s">
        <v>131</v>
      </c>
      <c r="AK42" s="589"/>
      <c r="AL42" s="589"/>
      <c r="AM42" s="589"/>
      <c r="AN42" s="590"/>
      <c r="AO42" s="619" t="s">
        <v>229</v>
      </c>
      <c r="AP42" s="620"/>
      <c r="AQ42" s="620"/>
      <c r="AR42" s="620"/>
      <c r="AS42" s="621"/>
      <c r="AT42" s="588" t="s">
        <v>233</v>
      </c>
      <c r="AU42" s="589"/>
      <c r="AV42" s="589"/>
      <c r="AW42" s="589"/>
      <c r="AX42" s="591"/>
    </row>
    <row r="43" spans="1:50" ht="22.5" customHeight="1">
      <c r="A43" s="247" t="s">
        <v>93</v>
      </c>
      <c r="B43" s="248"/>
      <c r="C43" s="272" t="s">
        <v>20</v>
      </c>
      <c r="D43" s="273"/>
      <c r="E43" s="273"/>
      <c r="F43" s="273"/>
      <c r="G43" s="273"/>
      <c r="H43" s="273"/>
      <c r="I43" s="273"/>
      <c r="J43" s="273"/>
      <c r="K43" s="274"/>
      <c r="L43" s="275" t="s">
        <v>80</v>
      </c>
      <c r="M43" s="275"/>
      <c r="N43" s="275"/>
      <c r="O43" s="275"/>
      <c r="P43" s="275"/>
      <c r="Q43" s="275"/>
      <c r="R43" s="276" t="s">
        <v>78</v>
      </c>
      <c r="S43" s="277"/>
      <c r="T43" s="277"/>
      <c r="U43" s="277"/>
      <c r="V43" s="277"/>
      <c r="W43" s="277"/>
      <c r="X43" s="278" t="s">
        <v>32</v>
      </c>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9"/>
    </row>
    <row r="44" spans="1:50" ht="19.5" customHeight="1">
      <c r="A44" s="249"/>
      <c r="B44" s="250"/>
      <c r="C44" s="280" t="s">
        <v>100</v>
      </c>
      <c r="D44" s="281"/>
      <c r="E44" s="281"/>
      <c r="F44" s="281"/>
      <c r="G44" s="281"/>
      <c r="H44" s="281"/>
      <c r="I44" s="281"/>
      <c r="J44" s="281"/>
      <c r="K44" s="282"/>
      <c r="L44" s="283">
        <f>797.262</f>
        <v>797.262</v>
      </c>
      <c r="M44" s="283"/>
      <c r="N44" s="283"/>
      <c r="O44" s="283"/>
      <c r="P44" s="283"/>
      <c r="Q44" s="283"/>
      <c r="R44" s="284"/>
      <c r="S44" s="284"/>
      <c r="T44" s="284"/>
      <c r="U44" s="284"/>
      <c r="V44" s="284"/>
      <c r="W44" s="284"/>
      <c r="X44" s="285"/>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7"/>
    </row>
    <row r="45" spans="1:50" ht="19.5" customHeight="1">
      <c r="A45" s="249"/>
      <c r="B45" s="250"/>
      <c r="C45" s="262" t="s">
        <v>101</v>
      </c>
      <c r="D45" s="263"/>
      <c r="E45" s="263"/>
      <c r="F45" s="263"/>
      <c r="G45" s="263"/>
      <c r="H45" s="263"/>
      <c r="I45" s="263"/>
      <c r="J45" s="263"/>
      <c r="K45" s="264"/>
      <c r="L45" s="269">
        <f>2.232</f>
        <v>2.232</v>
      </c>
      <c r="M45" s="269"/>
      <c r="N45" s="269"/>
      <c r="O45" s="269"/>
      <c r="P45" s="269"/>
      <c r="Q45" s="269"/>
      <c r="R45" s="270"/>
      <c r="S45" s="265"/>
      <c r="T45" s="265"/>
      <c r="U45" s="265"/>
      <c r="V45" s="265"/>
      <c r="W45" s="265"/>
      <c r="X45" s="266"/>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8"/>
    </row>
    <row r="46" spans="1:50" ht="19.5" customHeight="1">
      <c r="A46" s="249"/>
      <c r="B46" s="250"/>
      <c r="C46" s="262" t="s">
        <v>102</v>
      </c>
      <c r="D46" s="263"/>
      <c r="E46" s="263"/>
      <c r="F46" s="263"/>
      <c r="G46" s="263"/>
      <c r="H46" s="263"/>
      <c r="I46" s="263"/>
      <c r="J46" s="263"/>
      <c r="K46" s="264"/>
      <c r="L46" s="271">
        <f>0.506</f>
        <v>0.506</v>
      </c>
      <c r="M46" s="271"/>
      <c r="N46" s="271"/>
      <c r="O46" s="271"/>
      <c r="P46" s="271"/>
      <c r="Q46" s="271"/>
      <c r="R46" s="265"/>
      <c r="S46" s="265"/>
      <c r="T46" s="265"/>
      <c r="U46" s="265"/>
      <c r="V46" s="265"/>
      <c r="W46" s="265"/>
      <c r="X46" s="266"/>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8"/>
    </row>
    <row r="47" spans="1:50" ht="19.5" customHeight="1">
      <c r="A47" s="249"/>
      <c r="B47" s="250"/>
      <c r="C47" s="262"/>
      <c r="D47" s="263"/>
      <c r="E47" s="263"/>
      <c r="F47" s="263"/>
      <c r="G47" s="263"/>
      <c r="H47" s="263"/>
      <c r="I47" s="263"/>
      <c r="J47" s="263"/>
      <c r="K47" s="264"/>
      <c r="L47" s="265"/>
      <c r="M47" s="265"/>
      <c r="N47" s="265"/>
      <c r="O47" s="265"/>
      <c r="P47" s="265"/>
      <c r="Q47" s="265"/>
      <c r="R47" s="265"/>
      <c r="S47" s="265"/>
      <c r="T47" s="265"/>
      <c r="U47" s="265"/>
      <c r="V47" s="265"/>
      <c r="W47" s="265"/>
      <c r="X47" s="266"/>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8"/>
    </row>
    <row r="48" spans="1:50" ht="19.5" customHeight="1">
      <c r="A48" s="249"/>
      <c r="B48" s="250"/>
      <c r="C48" s="262"/>
      <c r="D48" s="263"/>
      <c r="E48" s="263"/>
      <c r="F48" s="263"/>
      <c r="G48" s="263"/>
      <c r="H48" s="263"/>
      <c r="I48" s="263"/>
      <c r="J48" s="263"/>
      <c r="K48" s="264"/>
      <c r="L48" s="265"/>
      <c r="M48" s="265"/>
      <c r="N48" s="265"/>
      <c r="O48" s="265"/>
      <c r="P48" s="265"/>
      <c r="Q48" s="265"/>
      <c r="R48" s="265"/>
      <c r="S48" s="265"/>
      <c r="T48" s="265"/>
      <c r="U48" s="265"/>
      <c r="V48" s="265"/>
      <c r="W48" s="265"/>
      <c r="X48" s="266"/>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8"/>
    </row>
    <row r="49" spans="1:50" ht="19.5" customHeight="1">
      <c r="A49" s="249"/>
      <c r="B49" s="250"/>
      <c r="C49" s="571"/>
      <c r="D49" s="572"/>
      <c r="E49" s="572"/>
      <c r="F49" s="572"/>
      <c r="G49" s="572"/>
      <c r="H49" s="572"/>
      <c r="I49" s="572"/>
      <c r="J49" s="572"/>
      <c r="K49" s="573"/>
      <c r="L49" s="568"/>
      <c r="M49" s="569"/>
      <c r="N49" s="569"/>
      <c r="O49" s="569"/>
      <c r="P49" s="569"/>
      <c r="Q49" s="570"/>
      <c r="R49" s="568"/>
      <c r="S49" s="569"/>
      <c r="T49" s="569"/>
      <c r="U49" s="569"/>
      <c r="V49" s="569"/>
      <c r="W49" s="570"/>
      <c r="X49" s="266"/>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19.5" customHeight="1" thickBot="1">
      <c r="A50" s="251"/>
      <c r="B50" s="252"/>
      <c r="C50" s="178" t="s">
        <v>23</v>
      </c>
      <c r="D50" s="179"/>
      <c r="E50" s="179"/>
      <c r="F50" s="179"/>
      <c r="G50" s="179"/>
      <c r="H50" s="179"/>
      <c r="I50" s="179"/>
      <c r="J50" s="179"/>
      <c r="K50" s="180"/>
      <c r="L50" s="181">
        <f>SUM(L44:Q49)</f>
        <v>799.9999999999999</v>
      </c>
      <c r="M50" s="182"/>
      <c r="N50" s="182"/>
      <c r="O50" s="182"/>
      <c r="P50" s="182"/>
      <c r="Q50" s="183"/>
      <c r="R50" s="181"/>
      <c r="S50" s="182"/>
      <c r="T50" s="182"/>
      <c r="U50" s="182"/>
      <c r="V50" s="182"/>
      <c r="W50" s="183"/>
      <c r="X50" s="187"/>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9"/>
    </row>
    <row r="51" spans="1:50" ht="0.75" customHeight="1" thickBot="1">
      <c r="A51" s="9"/>
      <c r="B51" s="10"/>
      <c r="C51" s="15"/>
      <c r="D51" s="15"/>
      <c r="E51" s="15"/>
      <c r="F51" s="15"/>
      <c r="G51" s="15"/>
      <c r="H51" s="15"/>
      <c r="I51" s="15"/>
      <c r="J51" s="15"/>
      <c r="K51" s="15"/>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4"/>
    </row>
    <row r="52" spans="1:50" ht="15" customHeight="1">
      <c r="A52" s="259" t="s">
        <v>81</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1"/>
    </row>
    <row r="53" spans="1:50" ht="15" customHeight="1">
      <c r="A53" s="16"/>
      <c r="B53" s="17"/>
      <c r="C53" s="176" t="s">
        <v>47</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77"/>
      <c r="AD53" s="162" t="s">
        <v>55</v>
      </c>
      <c r="AE53" s="162"/>
      <c r="AF53" s="162"/>
      <c r="AG53" s="595" t="s">
        <v>46</v>
      </c>
      <c r="AH53" s="162"/>
      <c r="AI53" s="162"/>
      <c r="AJ53" s="162"/>
      <c r="AK53" s="162"/>
      <c r="AL53" s="162"/>
      <c r="AM53" s="162"/>
      <c r="AN53" s="162"/>
      <c r="AO53" s="162"/>
      <c r="AP53" s="162"/>
      <c r="AQ53" s="162"/>
      <c r="AR53" s="162"/>
      <c r="AS53" s="162"/>
      <c r="AT53" s="162"/>
      <c r="AU53" s="162"/>
      <c r="AV53" s="162"/>
      <c r="AW53" s="162"/>
      <c r="AX53" s="596"/>
    </row>
    <row r="54" spans="1:50" ht="79.5" customHeight="1">
      <c r="A54" s="253" t="s">
        <v>71</v>
      </c>
      <c r="B54" s="254"/>
      <c r="C54" s="485" t="s">
        <v>56</v>
      </c>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7"/>
      <c r="AD54" s="318" t="s">
        <v>153</v>
      </c>
      <c r="AE54" s="319"/>
      <c r="AF54" s="319"/>
      <c r="AG54" s="520" t="s">
        <v>221</v>
      </c>
      <c r="AH54" s="521"/>
      <c r="AI54" s="521"/>
      <c r="AJ54" s="521"/>
      <c r="AK54" s="521"/>
      <c r="AL54" s="521"/>
      <c r="AM54" s="521"/>
      <c r="AN54" s="521"/>
      <c r="AO54" s="521"/>
      <c r="AP54" s="521"/>
      <c r="AQ54" s="521"/>
      <c r="AR54" s="521"/>
      <c r="AS54" s="521"/>
      <c r="AT54" s="521"/>
      <c r="AU54" s="521"/>
      <c r="AV54" s="521"/>
      <c r="AW54" s="521"/>
      <c r="AX54" s="522"/>
    </row>
    <row r="55" spans="1:50" ht="79.5" customHeight="1">
      <c r="A55" s="255"/>
      <c r="B55" s="256"/>
      <c r="C55" s="488" t="s">
        <v>57</v>
      </c>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202"/>
      <c r="AD55" s="204" t="s">
        <v>153</v>
      </c>
      <c r="AE55" s="205"/>
      <c r="AF55" s="205"/>
      <c r="AG55" s="523"/>
      <c r="AH55" s="524"/>
      <c r="AI55" s="524"/>
      <c r="AJ55" s="524"/>
      <c r="AK55" s="524"/>
      <c r="AL55" s="524"/>
      <c r="AM55" s="524"/>
      <c r="AN55" s="524"/>
      <c r="AO55" s="524"/>
      <c r="AP55" s="524"/>
      <c r="AQ55" s="524"/>
      <c r="AR55" s="524"/>
      <c r="AS55" s="524"/>
      <c r="AT55" s="524"/>
      <c r="AU55" s="524"/>
      <c r="AV55" s="524"/>
      <c r="AW55" s="524"/>
      <c r="AX55" s="525"/>
    </row>
    <row r="56" spans="1:50" ht="79.5" customHeight="1">
      <c r="A56" s="257"/>
      <c r="B56" s="258"/>
      <c r="C56" s="490" t="s">
        <v>58</v>
      </c>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2"/>
      <c r="AD56" s="292" t="s">
        <v>153</v>
      </c>
      <c r="AE56" s="567"/>
      <c r="AF56" s="567"/>
      <c r="AG56" s="526"/>
      <c r="AH56" s="527"/>
      <c r="AI56" s="527"/>
      <c r="AJ56" s="527"/>
      <c r="AK56" s="527"/>
      <c r="AL56" s="527"/>
      <c r="AM56" s="527"/>
      <c r="AN56" s="527"/>
      <c r="AO56" s="527"/>
      <c r="AP56" s="527"/>
      <c r="AQ56" s="527"/>
      <c r="AR56" s="527"/>
      <c r="AS56" s="527"/>
      <c r="AT56" s="527"/>
      <c r="AU56" s="527"/>
      <c r="AV56" s="527"/>
      <c r="AW56" s="527"/>
      <c r="AX56" s="528"/>
    </row>
    <row r="57" spans="1:50" ht="54.75" customHeight="1">
      <c r="A57" s="505" t="s">
        <v>60</v>
      </c>
      <c r="B57" s="558"/>
      <c r="C57" s="493" t="s">
        <v>62</v>
      </c>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289" t="s">
        <v>153</v>
      </c>
      <c r="AE57" s="495"/>
      <c r="AF57" s="495"/>
      <c r="AG57" s="544" t="s">
        <v>227</v>
      </c>
      <c r="AH57" s="545"/>
      <c r="AI57" s="545"/>
      <c r="AJ57" s="545"/>
      <c r="AK57" s="545"/>
      <c r="AL57" s="545"/>
      <c r="AM57" s="545"/>
      <c r="AN57" s="545"/>
      <c r="AO57" s="545"/>
      <c r="AP57" s="545"/>
      <c r="AQ57" s="545"/>
      <c r="AR57" s="545"/>
      <c r="AS57" s="545"/>
      <c r="AT57" s="545"/>
      <c r="AU57" s="545"/>
      <c r="AV57" s="545"/>
      <c r="AW57" s="545"/>
      <c r="AX57" s="546"/>
    </row>
    <row r="58" spans="1:50" ht="54.75" customHeight="1">
      <c r="A58" s="255"/>
      <c r="B58" s="256"/>
      <c r="C58" s="201" t="s">
        <v>63</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4" t="s">
        <v>153</v>
      </c>
      <c r="AE58" s="205"/>
      <c r="AF58" s="205"/>
      <c r="AG58" s="547"/>
      <c r="AH58" s="548"/>
      <c r="AI58" s="548"/>
      <c r="AJ58" s="548"/>
      <c r="AK58" s="548"/>
      <c r="AL58" s="548"/>
      <c r="AM58" s="548"/>
      <c r="AN58" s="548"/>
      <c r="AO58" s="548"/>
      <c r="AP58" s="548"/>
      <c r="AQ58" s="548"/>
      <c r="AR58" s="548"/>
      <c r="AS58" s="548"/>
      <c r="AT58" s="548"/>
      <c r="AU58" s="548"/>
      <c r="AV58" s="548"/>
      <c r="AW58" s="548"/>
      <c r="AX58" s="549"/>
    </row>
    <row r="59" spans="1:50" ht="54.75" customHeight="1">
      <c r="A59" s="255"/>
      <c r="B59" s="256"/>
      <c r="C59" s="201" t="s">
        <v>64</v>
      </c>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4" t="s">
        <v>153</v>
      </c>
      <c r="AE59" s="205"/>
      <c r="AF59" s="205"/>
      <c r="AG59" s="547"/>
      <c r="AH59" s="548"/>
      <c r="AI59" s="548"/>
      <c r="AJ59" s="548"/>
      <c r="AK59" s="548"/>
      <c r="AL59" s="548"/>
      <c r="AM59" s="548"/>
      <c r="AN59" s="548"/>
      <c r="AO59" s="548"/>
      <c r="AP59" s="548"/>
      <c r="AQ59" s="548"/>
      <c r="AR59" s="548"/>
      <c r="AS59" s="548"/>
      <c r="AT59" s="548"/>
      <c r="AU59" s="548"/>
      <c r="AV59" s="548"/>
      <c r="AW59" s="548"/>
      <c r="AX59" s="549"/>
    </row>
    <row r="60" spans="1:50" ht="54.75" customHeight="1">
      <c r="A60" s="255"/>
      <c r="B60" s="256"/>
      <c r="C60" s="201" t="s">
        <v>59</v>
      </c>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4" t="s">
        <v>132</v>
      </c>
      <c r="AE60" s="205"/>
      <c r="AF60" s="205"/>
      <c r="AG60" s="547"/>
      <c r="AH60" s="548"/>
      <c r="AI60" s="548"/>
      <c r="AJ60" s="548"/>
      <c r="AK60" s="548"/>
      <c r="AL60" s="548"/>
      <c r="AM60" s="548"/>
      <c r="AN60" s="548"/>
      <c r="AO60" s="548"/>
      <c r="AP60" s="548"/>
      <c r="AQ60" s="548"/>
      <c r="AR60" s="548"/>
      <c r="AS60" s="548"/>
      <c r="AT60" s="548"/>
      <c r="AU60" s="548"/>
      <c r="AV60" s="548"/>
      <c r="AW60" s="548"/>
      <c r="AX60" s="549"/>
    </row>
    <row r="61" spans="1:50" ht="54.75" customHeight="1">
      <c r="A61" s="255"/>
      <c r="B61" s="256"/>
      <c r="C61" s="201" t="s">
        <v>65</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3"/>
      <c r="AD61" s="204" t="s">
        <v>153</v>
      </c>
      <c r="AE61" s="205"/>
      <c r="AF61" s="205"/>
      <c r="AG61" s="547"/>
      <c r="AH61" s="548"/>
      <c r="AI61" s="548"/>
      <c r="AJ61" s="548"/>
      <c r="AK61" s="548"/>
      <c r="AL61" s="548"/>
      <c r="AM61" s="548"/>
      <c r="AN61" s="548"/>
      <c r="AO61" s="548"/>
      <c r="AP61" s="548"/>
      <c r="AQ61" s="548"/>
      <c r="AR61" s="548"/>
      <c r="AS61" s="548"/>
      <c r="AT61" s="548"/>
      <c r="AU61" s="548"/>
      <c r="AV61" s="548"/>
      <c r="AW61" s="548"/>
      <c r="AX61" s="549"/>
    </row>
    <row r="62" spans="1:50" ht="54.75" customHeight="1">
      <c r="A62" s="255"/>
      <c r="B62" s="256"/>
      <c r="C62" s="221" t="s">
        <v>70</v>
      </c>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292" t="s">
        <v>132</v>
      </c>
      <c r="AE62" s="567"/>
      <c r="AF62" s="567"/>
      <c r="AG62" s="550"/>
      <c r="AH62" s="551"/>
      <c r="AI62" s="551"/>
      <c r="AJ62" s="551"/>
      <c r="AK62" s="551"/>
      <c r="AL62" s="551"/>
      <c r="AM62" s="551"/>
      <c r="AN62" s="551"/>
      <c r="AO62" s="551"/>
      <c r="AP62" s="551"/>
      <c r="AQ62" s="551"/>
      <c r="AR62" s="551"/>
      <c r="AS62" s="551"/>
      <c r="AT62" s="551"/>
      <c r="AU62" s="551"/>
      <c r="AV62" s="551"/>
      <c r="AW62" s="551"/>
      <c r="AX62" s="552"/>
    </row>
    <row r="63" spans="1:50" ht="26.25" customHeight="1">
      <c r="A63" s="505" t="s">
        <v>61</v>
      </c>
      <c r="B63" s="558"/>
      <c r="C63" s="517" t="s">
        <v>68</v>
      </c>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9"/>
      <c r="AD63" s="289" t="s">
        <v>153</v>
      </c>
      <c r="AE63" s="495"/>
      <c r="AF63" s="495"/>
      <c r="AG63" s="553" t="s">
        <v>220</v>
      </c>
      <c r="AH63" s="554"/>
      <c r="AI63" s="554"/>
      <c r="AJ63" s="554"/>
      <c r="AK63" s="554"/>
      <c r="AL63" s="554"/>
      <c r="AM63" s="554"/>
      <c r="AN63" s="554"/>
      <c r="AO63" s="554"/>
      <c r="AP63" s="554"/>
      <c r="AQ63" s="554"/>
      <c r="AR63" s="554"/>
      <c r="AS63" s="554"/>
      <c r="AT63" s="554"/>
      <c r="AU63" s="554"/>
      <c r="AV63" s="554"/>
      <c r="AW63" s="554"/>
      <c r="AX63" s="555"/>
    </row>
    <row r="64" spans="1:50" ht="26.25" customHeight="1">
      <c r="A64" s="255"/>
      <c r="B64" s="256"/>
      <c r="C64" s="201" t="s">
        <v>66</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4" t="s">
        <v>153</v>
      </c>
      <c r="AE64" s="205"/>
      <c r="AF64" s="205"/>
      <c r="AG64" s="523"/>
      <c r="AH64" s="524"/>
      <c r="AI64" s="524"/>
      <c r="AJ64" s="524"/>
      <c r="AK64" s="524"/>
      <c r="AL64" s="524"/>
      <c r="AM64" s="524"/>
      <c r="AN64" s="524"/>
      <c r="AO64" s="524"/>
      <c r="AP64" s="524"/>
      <c r="AQ64" s="524"/>
      <c r="AR64" s="524"/>
      <c r="AS64" s="524"/>
      <c r="AT64" s="524"/>
      <c r="AU64" s="524"/>
      <c r="AV64" s="524"/>
      <c r="AW64" s="524"/>
      <c r="AX64" s="525"/>
    </row>
    <row r="65" spans="1:50" ht="26.25" customHeight="1">
      <c r="A65" s="255"/>
      <c r="B65" s="256"/>
      <c r="C65" s="201" t="s">
        <v>67</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4" t="s">
        <v>153</v>
      </c>
      <c r="AE65" s="205"/>
      <c r="AF65" s="205"/>
      <c r="AG65" s="526"/>
      <c r="AH65" s="527"/>
      <c r="AI65" s="527"/>
      <c r="AJ65" s="527"/>
      <c r="AK65" s="527"/>
      <c r="AL65" s="527"/>
      <c r="AM65" s="527"/>
      <c r="AN65" s="527"/>
      <c r="AO65" s="527"/>
      <c r="AP65" s="527"/>
      <c r="AQ65" s="527"/>
      <c r="AR65" s="527"/>
      <c r="AS65" s="527"/>
      <c r="AT65" s="527"/>
      <c r="AU65" s="527"/>
      <c r="AV65" s="527"/>
      <c r="AW65" s="527"/>
      <c r="AX65" s="528"/>
    </row>
    <row r="66" spans="1:50" ht="26.25" customHeight="1">
      <c r="A66" s="505" t="s">
        <v>49</v>
      </c>
      <c r="B66" s="558"/>
      <c r="C66" s="515" t="s">
        <v>53</v>
      </c>
      <c r="D66" s="516"/>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494"/>
      <c r="AD66" s="289" t="s">
        <v>132</v>
      </c>
      <c r="AE66" s="495"/>
      <c r="AF66" s="495"/>
      <c r="AG66" s="529"/>
      <c r="AH66" s="530"/>
      <c r="AI66" s="530"/>
      <c r="AJ66" s="530"/>
      <c r="AK66" s="530"/>
      <c r="AL66" s="530"/>
      <c r="AM66" s="530"/>
      <c r="AN66" s="530"/>
      <c r="AO66" s="530"/>
      <c r="AP66" s="530"/>
      <c r="AQ66" s="530"/>
      <c r="AR66" s="530"/>
      <c r="AS66" s="530"/>
      <c r="AT66" s="530"/>
      <c r="AU66" s="530"/>
      <c r="AV66" s="530"/>
      <c r="AW66" s="530"/>
      <c r="AX66" s="531"/>
    </row>
    <row r="67" spans="1:50" ht="15.75" customHeight="1">
      <c r="A67" s="255"/>
      <c r="B67" s="256"/>
      <c r="C67" s="559" t="s">
        <v>0</v>
      </c>
      <c r="D67" s="560"/>
      <c r="E67" s="560"/>
      <c r="F67" s="560"/>
      <c r="G67" s="561" t="s">
        <v>48</v>
      </c>
      <c r="H67" s="562"/>
      <c r="I67" s="562"/>
      <c r="J67" s="562"/>
      <c r="K67" s="562"/>
      <c r="L67" s="562"/>
      <c r="M67" s="562"/>
      <c r="N67" s="562"/>
      <c r="O67" s="562"/>
      <c r="P67" s="562"/>
      <c r="Q67" s="562"/>
      <c r="R67" s="562"/>
      <c r="S67" s="563"/>
      <c r="T67" s="538" t="s">
        <v>50</v>
      </c>
      <c r="U67" s="539"/>
      <c r="V67" s="539"/>
      <c r="W67" s="539"/>
      <c r="X67" s="539"/>
      <c r="Y67" s="539"/>
      <c r="Z67" s="539"/>
      <c r="AA67" s="539"/>
      <c r="AB67" s="539"/>
      <c r="AC67" s="539"/>
      <c r="AD67" s="539"/>
      <c r="AE67" s="539"/>
      <c r="AF67" s="539"/>
      <c r="AG67" s="532"/>
      <c r="AH67" s="533"/>
      <c r="AI67" s="533"/>
      <c r="AJ67" s="533"/>
      <c r="AK67" s="533"/>
      <c r="AL67" s="533"/>
      <c r="AM67" s="533"/>
      <c r="AN67" s="533"/>
      <c r="AO67" s="533"/>
      <c r="AP67" s="533"/>
      <c r="AQ67" s="533"/>
      <c r="AR67" s="533"/>
      <c r="AS67" s="533"/>
      <c r="AT67" s="533"/>
      <c r="AU67" s="533"/>
      <c r="AV67" s="533"/>
      <c r="AW67" s="533"/>
      <c r="AX67" s="534"/>
    </row>
    <row r="68" spans="1:50" ht="9.75" customHeight="1">
      <c r="A68" s="255"/>
      <c r="B68" s="256"/>
      <c r="C68" s="556"/>
      <c r="D68" s="557"/>
      <c r="E68" s="557"/>
      <c r="F68" s="557"/>
      <c r="G68" s="542"/>
      <c r="H68" s="202"/>
      <c r="I68" s="202"/>
      <c r="J68" s="202"/>
      <c r="K68" s="202"/>
      <c r="L68" s="202"/>
      <c r="M68" s="202"/>
      <c r="N68" s="202"/>
      <c r="O68" s="202"/>
      <c r="P68" s="202"/>
      <c r="Q68" s="202"/>
      <c r="R68" s="202"/>
      <c r="S68" s="543"/>
      <c r="T68" s="580"/>
      <c r="U68" s="202"/>
      <c r="V68" s="202"/>
      <c r="W68" s="202"/>
      <c r="X68" s="202"/>
      <c r="Y68" s="202"/>
      <c r="Z68" s="202"/>
      <c r="AA68" s="202"/>
      <c r="AB68" s="202"/>
      <c r="AC68" s="202"/>
      <c r="AD68" s="202"/>
      <c r="AE68" s="202"/>
      <c r="AF68" s="202"/>
      <c r="AG68" s="532"/>
      <c r="AH68" s="533"/>
      <c r="AI68" s="533"/>
      <c r="AJ68" s="533"/>
      <c r="AK68" s="533"/>
      <c r="AL68" s="533"/>
      <c r="AM68" s="533"/>
      <c r="AN68" s="533"/>
      <c r="AO68" s="533"/>
      <c r="AP68" s="533"/>
      <c r="AQ68" s="533"/>
      <c r="AR68" s="533"/>
      <c r="AS68" s="533"/>
      <c r="AT68" s="533"/>
      <c r="AU68" s="533"/>
      <c r="AV68" s="533"/>
      <c r="AW68" s="533"/>
      <c r="AX68" s="534"/>
    </row>
    <row r="69" spans="1:50" ht="9.75" customHeight="1">
      <c r="A69" s="257"/>
      <c r="B69" s="258"/>
      <c r="C69" s="540"/>
      <c r="D69" s="541"/>
      <c r="E69" s="541"/>
      <c r="F69" s="541"/>
      <c r="G69" s="583"/>
      <c r="H69" s="471"/>
      <c r="I69" s="471"/>
      <c r="J69" s="471"/>
      <c r="K69" s="471"/>
      <c r="L69" s="471"/>
      <c r="M69" s="471"/>
      <c r="N69" s="471"/>
      <c r="O69" s="471"/>
      <c r="P69" s="471"/>
      <c r="Q69" s="471"/>
      <c r="R69" s="471"/>
      <c r="S69" s="584"/>
      <c r="T69" s="581"/>
      <c r="U69" s="582"/>
      <c r="V69" s="582"/>
      <c r="W69" s="582"/>
      <c r="X69" s="582"/>
      <c r="Y69" s="582"/>
      <c r="Z69" s="582"/>
      <c r="AA69" s="582"/>
      <c r="AB69" s="582"/>
      <c r="AC69" s="582"/>
      <c r="AD69" s="582"/>
      <c r="AE69" s="582"/>
      <c r="AF69" s="582"/>
      <c r="AG69" s="535"/>
      <c r="AH69" s="536"/>
      <c r="AI69" s="536"/>
      <c r="AJ69" s="536"/>
      <c r="AK69" s="536"/>
      <c r="AL69" s="536"/>
      <c r="AM69" s="536"/>
      <c r="AN69" s="536"/>
      <c r="AO69" s="536"/>
      <c r="AP69" s="536"/>
      <c r="AQ69" s="536"/>
      <c r="AR69" s="536"/>
      <c r="AS69" s="536"/>
      <c r="AT69" s="536"/>
      <c r="AU69" s="536"/>
      <c r="AV69" s="536"/>
      <c r="AW69" s="536"/>
      <c r="AX69" s="537"/>
    </row>
    <row r="70" spans="1:50" ht="229.5" customHeight="1">
      <c r="A70" s="505" t="s">
        <v>82</v>
      </c>
      <c r="B70" s="506"/>
      <c r="C70" s="509" t="s">
        <v>91</v>
      </c>
      <c r="D70" s="510"/>
      <c r="E70" s="510"/>
      <c r="F70" s="511"/>
      <c r="G70" s="512" t="s">
        <v>228</v>
      </c>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row>
    <row r="71" spans="1:50" ht="40.5" customHeight="1" thickBot="1">
      <c r="A71" s="507"/>
      <c r="B71" s="508"/>
      <c r="C71" s="622" t="s">
        <v>94</v>
      </c>
      <c r="D71" s="623"/>
      <c r="E71" s="623"/>
      <c r="F71" s="624"/>
      <c r="G71" s="625" t="s">
        <v>222</v>
      </c>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625"/>
      <c r="AM71" s="625"/>
      <c r="AN71" s="625"/>
      <c r="AO71" s="625"/>
      <c r="AP71" s="625"/>
      <c r="AQ71" s="625"/>
      <c r="AR71" s="625"/>
      <c r="AS71" s="625"/>
      <c r="AT71" s="625"/>
      <c r="AU71" s="625"/>
      <c r="AV71" s="625"/>
      <c r="AW71" s="625"/>
      <c r="AX71" s="626"/>
    </row>
    <row r="72" spans="1:50" ht="15" customHeight="1">
      <c r="A72" s="592" t="s">
        <v>51</v>
      </c>
      <c r="B72" s="593"/>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4"/>
    </row>
    <row r="73" spans="1:50" ht="19.5" customHeight="1" thickBot="1">
      <c r="A73" s="20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8"/>
    </row>
    <row r="74" spans="1:50" ht="15" customHeight="1">
      <c r="A74" s="501" t="s">
        <v>52</v>
      </c>
      <c r="B74" s="502"/>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3"/>
    </row>
    <row r="75" spans="1:50" s="36" customFormat="1" ht="19.5" customHeight="1" thickBot="1">
      <c r="A75" s="206"/>
      <c r="B75" s="207"/>
      <c r="C75" s="207"/>
      <c r="D75" s="207"/>
      <c r="E75" s="504"/>
      <c r="F75" s="211"/>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3"/>
    </row>
    <row r="76" spans="1:50" ht="15" customHeight="1">
      <c r="A76" s="501" t="s">
        <v>69</v>
      </c>
      <c r="B76" s="502"/>
      <c r="C76" s="502"/>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3"/>
    </row>
    <row r="77" spans="1:50" ht="19.5" customHeight="1" thickBot="1">
      <c r="A77" s="206"/>
      <c r="B77" s="209"/>
      <c r="C77" s="209"/>
      <c r="D77" s="209"/>
      <c r="E77" s="210"/>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4"/>
    </row>
    <row r="78" spans="1:50" ht="15" customHeight="1">
      <c r="A78" s="585" t="s">
        <v>54</v>
      </c>
      <c r="B78" s="586"/>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t="19.5" customHeight="1" thickBot="1">
      <c r="A79" s="475"/>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7"/>
    </row>
    <row r="80" spans="1:50" ht="19.5" customHeight="1">
      <c r="A80" s="472" t="s">
        <v>43</v>
      </c>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50" ht="15" customHeight="1" thickBot="1">
      <c r="A81" s="480"/>
      <c r="B81" s="481"/>
      <c r="C81" s="482" t="s">
        <v>83</v>
      </c>
      <c r="D81" s="483"/>
      <c r="E81" s="483"/>
      <c r="F81" s="483"/>
      <c r="G81" s="483"/>
      <c r="H81" s="483"/>
      <c r="I81" s="483"/>
      <c r="J81" s="484"/>
      <c r="K81" s="478" t="s">
        <v>132</v>
      </c>
      <c r="L81" s="179"/>
      <c r="M81" s="179"/>
      <c r="N81" s="179"/>
      <c r="O81" s="179"/>
      <c r="P81" s="179"/>
      <c r="Q81" s="179"/>
      <c r="R81" s="179"/>
      <c r="S81" s="482" t="s">
        <v>84</v>
      </c>
      <c r="T81" s="483"/>
      <c r="U81" s="483"/>
      <c r="V81" s="483"/>
      <c r="W81" s="483"/>
      <c r="X81" s="483"/>
      <c r="Y81" s="483"/>
      <c r="Z81" s="484"/>
      <c r="AA81" s="479" t="s">
        <v>234</v>
      </c>
      <c r="AB81" s="179"/>
      <c r="AC81" s="179"/>
      <c r="AD81" s="179"/>
      <c r="AE81" s="179"/>
      <c r="AF81" s="179"/>
      <c r="AG81" s="179"/>
      <c r="AH81" s="179"/>
      <c r="AI81" s="482" t="s">
        <v>85</v>
      </c>
      <c r="AJ81" s="496"/>
      <c r="AK81" s="496"/>
      <c r="AL81" s="496"/>
      <c r="AM81" s="496"/>
      <c r="AN81" s="496"/>
      <c r="AO81" s="496"/>
      <c r="AP81" s="497"/>
      <c r="AQ81" s="564" t="s">
        <v>103</v>
      </c>
      <c r="AR81" s="565"/>
      <c r="AS81" s="565"/>
      <c r="AT81" s="565"/>
      <c r="AU81" s="565"/>
      <c r="AV81" s="565"/>
      <c r="AW81" s="565"/>
      <c r="AX81" s="566"/>
    </row>
    <row r="82" spans="1:50" ht="53.25" customHeight="1" hidden="1" thickBot="1">
      <c r="A82" s="18"/>
      <c r="B82" s="19"/>
      <c r="C82" s="20"/>
      <c r="D82" s="20"/>
      <c r="E82" s="20"/>
      <c r="F82" s="20"/>
      <c r="G82" s="20"/>
      <c r="H82" s="20"/>
      <c r="I82" s="20"/>
      <c r="J82" s="20"/>
      <c r="K82" s="19"/>
      <c r="L82" s="19"/>
      <c r="M82" s="19"/>
      <c r="N82" s="19"/>
      <c r="O82" s="19"/>
      <c r="P82" s="19"/>
      <c r="Q82" s="19"/>
      <c r="R82" s="19"/>
      <c r="S82" s="20"/>
      <c r="T82" s="20"/>
      <c r="U82" s="20"/>
      <c r="V82" s="20"/>
      <c r="W82" s="20"/>
      <c r="X82" s="20"/>
      <c r="Y82" s="20"/>
      <c r="Z82" s="20"/>
      <c r="AA82" s="19"/>
      <c r="AB82" s="19"/>
      <c r="AC82" s="19"/>
      <c r="AD82" s="19"/>
      <c r="AE82" s="19"/>
      <c r="AF82" s="19"/>
      <c r="AG82" s="19"/>
      <c r="AH82" s="19"/>
      <c r="AI82" s="20"/>
      <c r="AJ82" s="20"/>
      <c r="AK82" s="20"/>
      <c r="AL82" s="20"/>
      <c r="AM82" s="20"/>
      <c r="AN82" s="20"/>
      <c r="AO82" s="20"/>
      <c r="AP82" s="20"/>
      <c r="AQ82" s="19"/>
      <c r="AR82" s="19"/>
      <c r="AS82" s="19"/>
      <c r="AT82" s="19"/>
      <c r="AU82" s="19"/>
      <c r="AV82" s="19"/>
      <c r="AW82" s="19"/>
      <c r="AX82" s="21"/>
    </row>
    <row r="83" spans="1:50" ht="23.25" customHeight="1">
      <c r="A83" s="574" t="s">
        <v>31</v>
      </c>
      <c r="B83" s="575"/>
      <c r="C83" s="575"/>
      <c r="D83" s="575"/>
      <c r="E83" s="575"/>
      <c r="F83" s="576"/>
      <c r="G83" s="5" t="s">
        <v>87</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6"/>
    </row>
    <row r="84" spans="1:50" ht="52.5" customHeight="1">
      <c r="A84" s="400"/>
      <c r="B84" s="401"/>
      <c r="C84" s="401"/>
      <c r="D84" s="401"/>
      <c r="E84" s="401"/>
      <c r="F84" s="4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0"/>
      <c r="B85" s="401"/>
      <c r="C85" s="401"/>
      <c r="D85" s="401"/>
      <c r="E85" s="401"/>
      <c r="F85" s="4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0"/>
      <c r="B86" s="401"/>
      <c r="C86" s="401"/>
      <c r="D86" s="401"/>
      <c r="E86" s="401"/>
      <c r="F86" s="4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00"/>
      <c r="B87" s="401"/>
      <c r="C87" s="401"/>
      <c r="D87" s="401"/>
      <c r="E87" s="401"/>
      <c r="F87" s="4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00"/>
      <c r="B88" s="401"/>
      <c r="C88" s="401"/>
      <c r="D88" s="401"/>
      <c r="E88" s="401"/>
      <c r="F88" s="4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00"/>
      <c r="B89" s="401"/>
      <c r="C89" s="401"/>
      <c r="D89" s="401"/>
      <c r="E89" s="401"/>
      <c r="F89" s="4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0"/>
      <c r="B90" s="401"/>
      <c r="C90" s="401"/>
      <c r="D90" s="401"/>
      <c r="E90" s="401"/>
      <c r="F90" s="4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0"/>
      <c r="B91" s="401"/>
      <c r="C91" s="401"/>
      <c r="D91" s="401"/>
      <c r="E91" s="401"/>
      <c r="F91" s="4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0"/>
      <c r="B92" s="401"/>
      <c r="C92" s="401"/>
      <c r="D92" s="401"/>
      <c r="E92" s="401"/>
      <c r="F92" s="4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0"/>
      <c r="B93" s="401"/>
      <c r="C93" s="401"/>
      <c r="D93" s="401"/>
      <c r="E93" s="401"/>
      <c r="F93" s="4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0"/>
      <c r="B94" s="401"/>
      <c r="C94" s="401"/>
      <c r="D94" s="401"/>
      <c r="E94" s="401"/>
      <c r="F94" s="4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00"/>
      <c r="B95" s="401"/>
      <c r="C95" s="401"/>
      <c r="D95" s="401"/>
      <c r="E95" s="401"/>
      <c r="F95" s="40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0"/>
      <c r="B96" s="401"/>
      <c r="C96" s="401"/>
      <c r="D96" s="401"/>
      <c r="E96" s="401"/>
      <c r="F96" s="4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0"/>
      <c r="B97" s="401"/>
      <c r="C97" s="401"/>
      <c r="D97" s="401"/>
      <c r="E97" s="401"/>
      <c r="F97" s="40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00"/>
      <c r="B98" s="401"/>
      <c r="C98" s="401"/>
      <c r="D98" s="401"/>
      <c r="E98" s="401"/>
      <c r="F98" s="40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00"/>
      <c r="B99" s="401"/>
      <c r="C99" s="401"/>
      <c r="D99" s="401"/>
      <c r="E99" s="401"/>
      <c r="F99" s="40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00"/>
      <c r="B100" s="401"/>
      <c r="C100" s="401"/>
      <c r="D100" s="401"/>
      <c r="E100" s="401"/>
      <c r="F100" s="40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00"/>
      <c r="B101" s="401"/>
      <c r="C101" s="401"/>
      <c r="D101" s="401"/>
      <c r="E101" s="401"/>
      <c r="F101" s="40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00"/>
      <c r="B102" s="401"/>
      <c r="C102" s="401"/>
      <c r="D102" s="401"/>
      <c r="E102" s="401"/>
      <c r="F102" s="40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00"/>
      <c r="B103" s="401"/>
      <c r="C103" s="401"/>
      <c r="D103" s="401"/>
      <c r="E103" s="401"/>
      <c r="F103" s="40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00"/>
      <c r="B104" s="401"/>
      <c r="C104" s="401"/>
      <c r="D104" s="401"/>
      <c r="E104" s="401"/>
      <c r="F104" s="40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thickBot="1">
      <c r="A105" s="577"/>
      <c r="B105" s="578"/>
      <c r="C105" s="578"/>
      <c r="D105" s="578"/>
      <c r="E105" s="578"/>
      <c r="F105" s="57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2"/>
      <c r="B106" s="12"/>
      <c r="C106" s="12"/>
      <c r="D106" s="12"/>
      <c r="E106" s="12"/>
      <c r="F106" s="12"/>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8.75" customHeight="1">
      <c r="A107" s="498" t="s">
        <v>39</v>
      </c>
      <c r="B107" s="499"/>
      <c r="C107" s="499"/>
      <c r="D107" s="499"/>
      <c r="E107" s="499"/>
      <c r="F107" s="500"/>
      <c r="G107" s="464" t="s">
        <v>161</v>
      </c>
      <c r="H107" s="465"/>
      <c r="I107" s="465"/>
      <c r="J107" s="465"/>
      <c r="K107" s="465"/>
      <c r="L107" s="465"/>
      <c r="M107" s="465"/>
      <c r="N107" s="465"/>
      <c r="O107" s="465"/>
      <c r="P107" s="465"/>
      <c r="Q107" s="465"/>
      <c r="R107" s="465"/>
      <c r="S107" s="465"/>
      <c r="T107" s="465"/>
      <c r="U107" s="465"/>
      <c r="V107" s="465"/>
      <c r="W107" s="465"/>
      <c r="X107" s="465"/>
      <c r="Y107" s="465"/>
      <c r="Z107" s="465"/>
      <c r="AA107" s="465"/>
      <c r="AB107" s="466"/>
      <c r="AC107" s="464" t="s">
        <v>186</v>
      </c>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7"/>
    </row>
    <row r="108" spans="1:50" ht="24.75" customHeight="1">
      <c r="A108" s="308"/>
      <c r="B108" s="309"/>
      <c r="C108" s="309"/>
      <c r="D108" s="309"/>
      <c r="E108" s="309"/>
      <c r="F108" s="310"/>
      <c r="G108" s="60" t="s">
        <v>20</v>
      </c>
      <c r="H108" s="61"/>
      <c r="I108" s="61"/>
      <c r="J108" s="61"/>
      <c r="K108" s="61"/>
      <c r="L108" s="65" t="s">
        <v>21</v>
      </c>
      <c r="M108" s="41"/>
      <c r="N108" s="41"/>
      <c r="O108" s="41"/>
      <c r="P108" s="41"/>
      <c r="Q108" s="41"/>
      <c r="R108" s="41"/>
      <c r="S108" s="41"/>
      <c r="T108" s="41"/>
      <c r="U108" s="41"/>
      <c r="V108" s="41"/>
      <c r="W108" s="41"/>
      <c r="X108" s="66"/>
      <c r="Y108" s="67" t="s">
        <v>22</v>
      </c>
      <c r="Z108" s="41"/>
      <c r="AA108" s="41"/>
      <c r="AB108" s="66"/>
      <c r="AC108" s="60" t="s">
        <v>20</v>
      </c>
      <c r="AD108" s="61"/>
      <c r="AE108" s="61"/>
      <c r="AF108" s="61"/>
      <c r="AG108" s="61"/>
      <c r="AH108" s="65" t="s">
        <v>21</v>
      </c>
      <c r="AI108" s="41"/>
      <c r="AJ108" s="41"/>
      <c r="AK108" s="41"/>
      <c r="AL108" s="41"/>
      <c r="AM108" s="41"/>
      <c r="AN108" s="41"/>
      <c r="AO108" s="41"/>
      <c r="AP108" s="41"/>
      <c r="AQ108" s="41"/>
      <c r="AR108" s="41"/>
      <c r="AS108" s="41"/>
      <c r="AT108" s="66"/>
      <c r="AU108" s="67" t="s">
        <v>22</v>
      </c>
      <c r="AV108" s="41"/>
      <c r="AW108" s="41"/>
      <c r="AX108" s="68"/>
    </row>
    <row r="109" spans="1:50" ht="18" customHeight="1">
      <c r="A109" s="308"/>
      <c r="B109" s="309"/>
      <c r="C109" s="309"/>
      <c r="D109" s="309"/>
      <c r="E109" s="309"/>
      <c r="F109" s="310"/>
      <c r="G109" s="69" t="s">
        <v>119</v>
      </c>
      <c r="H109" s="70"/>
      <c r="I109" s="70"/>
      <c r="J109" s="70"/>
      <c r="K109" s="71"/>
      <c r="L109" s="218" t="s">
        <v>120</v>
      </c>
      <c r="M109" s="219"/>
      <c r="N109" s="219"/>
      <c r="O109" s="219"/>
      <c r="P109" s="219"/>
      <c r="Q109" s="219"/>
      <c r="R109" s="219"/>
      <c r="S109" s="219"/>
      <c r="T109" s="219"/>
      <c r="U109" s="219"/>
      <c r="V109" s="219"/>
      <c r="W109" s="219"/>
      <c r="X109" s="220"/>
      <c r="Y109" s="241">
        <f>476.081058+282.712328</f>
        <v>758.793386</v>
      </c>
      <c r="Z109" s="242"/>
      <c r="AA109" s="242"/>
      <c r="AB109" s="243"/>
      <c r="AC109" s="69" t="s">
        <v>108</v>
      </c>
      <c r="AD109" s="70"/>
      <c r="AE109" s="70"/>
      <c r="AF109" s="70"/>
      <c r="AG109" s="71"/>
      <c r="AH109" s="72" t="s">
        <v>108</v>
      </c>
      <c r="AI109" s="244"/>
      <c r="AJ109" s="244"/>
      <c r="AK109" s="244"/>
      <c r="AL109" s="244"/>
      <c r="AM109" s="244"/>
      <c r="AN109" s="244"/>
      <c r="AO109" s="244"/>
      <c r="AP109" s="244"/>
      <c r="AQ109" s="244"/>
      <c r="AR109" s="244"/>
      <c r="AS109" s="244"/>
      <c r="AT109" s="245"/>
      <c r="AU109" s="241">
        <v>2</v>
      </c>
      <c r="AV109" s="242"/>
      <c r="AW109" s="242"/>
      <c r="AX109" s="246"/>
    </row>
    <row r="110" spans="1:50" ht="18" customHeight="1">
      <c r="A110" s="308"/>
      <c r="B110" s="309"/>
      <c r="C110" s="309"/>
      <c r="D110" s="309"/>
      <c r="E110" s="309"/>
      <c r="F110" s="310"/>
      <c r="G110" s="81" t="s">
        <v>108</v>
      </c>
      <c r="H110" s="82"/>
      <c r="I110" s="82"/>
      <c r="J110" s="82"/>
      <c r="K110" s="83"/>
      <c r="L110" s="236" t="s">
        <v>111</v>
      </c>
      <c r="M110" s="237"/>
      <c r="N110" s="237"/>
      <c r="O110" s="237"/>
      <c r="P110" s="237"/>
      <c r="Q110" s="237"/>
      <c r="R110" s="237"/>
      <c r="S110" s="237"/>
      <c r="T110" s="237"/>
      <c r="U110" s="237"/>
      <c r="V110" s="237"/>
      <c r="W110" s="237"/>
      <c r="X110" s="238"/>
      <c r="Y110" s="232">
        <f>53.7+47.4324</f>
        <v>101.1324</v>
      </c>
      <c r="Z110" s="233"/>
      <c r="AA110" s="233"/>
      <c r="AB110" s="239"/>
      <c r="AC110" s="240"/>
      <c r="AD110" s="230"/>
      <c r="AE110" s="230"/>
      <c r="AF110" s="230"/>
      <c r="AG110" s="231"/>
      <c r="AH110" s="84"/>
      <c r="AI110" s="230"/>
      <c r="AJ110" s="230"/>
      <c r="AK110" s="230"/>
      <c r="AL110" s="230"/>
      <c r="AM110" s="230"/>
      <c r="AN110" s="230"/>
      <c r="AO110" s="230"/>
      <c r="AP110" s="230"/>
      <c r="AQ110" s="230"/>
      <c r="AR110" s="230"/>
      <c r="AS110" s="230"/>
      <c r="AT110" s="231"/>
      <c r="AU110" s="232"/>
      <c r="AV110" s="233"/>
      <c r="AW110" s="233"/>
      <c r="AX110" s="235"/>
    </row>
    <row r="111" spans="1:50" ht="18" customHeight="1">
      <c r="A111" s="308"/>
      <c r="B111" s="309"/>
      <c r="C111" s="309"/>
      <c r="D111" s="309"/>
      <c r="E111" s="309"/>
      <c r="F111" s="310"/>
      <c r="G111" s="81" t="s">
        <v>109</v>
      </c>
      <c r="H111" s="82"/>
      <c r="I111" s="82"/>
      <c r="J111" s="82"/>
      <c r="K111" s="83"/>
      <c r="L111" s="236" t="s">
        <v>109</v>
      </c>
      <c r="M111" s="237"/>
      <c r="N111" s="237"/>
      <c r="O111" s="237"/>
      <c r="P111" s="237"/>
      <c r="Q111" s="237"/>
      <c r="R111" s="237"/>
      <c r="S111" s="237"/>
      <c r="T111" s="237"/>
      <c r="U111" s="237"/>
      <c r="V111" s="237"/>
      <c r="W111" s="237"/>
      <c r="X111" s="238"/>
      <c r="Y111" s="232">
        <f>56.13409+35.362272</f>
        <v>91.496362</v>
      </c>
      <c r="Z111" s="233"/>
      <c r="AA111" s="233"/>
      <c r="AB111" s="239"/>
      <c r="AC111" s="201"/>
      <c r="AD111" s="230"/>
      <c r="AE111" s="230"/>
      <c r="AF111" s="230"/>
      <c r="AG111" s="231"/>
      <c r="AH111" s="84"/>
      <c r="AI111" s="230"/>
      <c r="AJ111" s="230"/>
      <c r="AK111" s="230"/>
      <c r="AL111" s="230"/>
      <c r="AM111" s="230"/>
      <c r="AN111" s="230"/>
      <c r="AO111" s="230"/>
      <c r="AP111" s="230"/>
      <c r="AQ111" s="230"/>
      <c r="AR111" s="230"/>
      <c r="AS111" s="230"/>
      <c r="AT111" s="231"/>
      <c r="AU111" s="232"/>
      <c r="AV111" s="233"/>
      <c r="AW111" s="233"/>
      <c r="AX111" s="235"/>
    </row>
    <row r="112" spans="1:50" ht="18" customHeight="1">
      <c r="A112" s="308"/>
      <c r="B112" s="309"/>
      <c r="C112" s="309"/>
      <c r="D112" s="309"/>
      <c r="E112" s="309"/>
      <c r="F112" s="310"/>
      <c r="G112" s="81" t="s">
        <v>110</v>
      </c>
      <c r="H112" s="82"/>
      <c r="I112" s="82"/>
      <c r="J112" s="82"/>
      <c r="K112" s="83"/>
      <c r="L112" s="236" t="s">
        <v>110</v>
      </c>
      <c r="M112" s="237"/>
      <c r="N112" s="237"/>
      <c r="O112" s="237"/>
      <c r="P112" s="237"/>
      <c r="Q112" s="237"/>
      <c r="R112" s="237"/>
      <c r="S112" s="237"/>
      <c r="T112" s="237"/>
      <c r="U112" s="237"/>
      <c r="V112" s="237"/>
      <c r="W112" s="237"/>
      <c r="X112" s="238"/>
      <c r="Y112" s="232">
        <f>31.55985+23.478</f>
        <v>55.037850000000006</v>
      </c>
      <c r="Z112" s="233"/>
      <c r="AA112" s="233"/>
      <c r="AB112" s="239"/>
      <c r="AC112" s="201"/>
      <c r="AD112" s="230"/>
      <c r="AE112" s="230"/>
      <c r="AF112" s="230"/>
      <c r="AG112" s="231"/>
      <c r="AH112" s="84"/>
      <c r="AI112" s="230"/>
      <c r="AJ112" s="230"/>
      <c r="AK112" s="230"/>
      <c r="AL112" s="230"/>
      <c r="AM112" s="230"/>
      <c r="AN112" s="230"/>
      <c r="AO112" s="230"/>
      <c r="AP112" s="230"/>
      <c r="AQ112" s="230"/>
      <c r="AR112" s="230"/>
      <c r="AS112" s="230"/>
      <c r="AT112" s="231"/>
      <c r="AU112" s="232"/>
      <c r="AV112" s="233"/>
      <c r="AW112" s="233"/>
      <c r="AX112" s="235"/>
    </row>
    <row r="113" spans="1:50" ht="18" customHeight="1">
      <c r="A113" s="308"/>
      <c r="B113" s="309"/>
      <c r="C113" s="309"/>
      <c r="D113" s="309"/>
      <c r="E113" s="309"/>
      <c r="F113" s="310"/>
      <c r="G113" s="201"/>
      <c r="H113" s="230"/>
      <c r="I113" s="230"/>
      <c r="J113" s="230"/>
      <c r="K113" s="231"/>
      <c r="L113" s="84"/>
      <c r="M113" s="127"/>
      <c r="N113" s="127"/>
      <c r="O113" s="127"/>
      <c r="P113" s="127"/>
      <c r="Q113" s="127"/>
      <c r="R113" s="127"/>
      <c r="S113" s="127"/>
      <c r="T113" s="127"/>
      <c r="U113" s="127"/>
      <c r="V113" s="127"/>
      <c r="W113" s="127"/>
      <c r="X113" s="128"/>
      <c r="Y113" s="232"/>
      <c r="Z113" s="233"/>
      <c r="AA113" s="233"/>
      <c r="AB113" s="234"/>
      <c r="AC113" s="201"/>
      <c r="AD113" s="230"/>
      <c r="AE113" s="230"/>
      <c r="AF113" s="230"/>
      <c r="AG113" s="231"/>
      <c r="AH113" s="84"/>
      <c r="AI113" s="127"/>
      <c r="AJ113" s="127"/>
      <c r="AK113" s="127"/>
      <c r="AL113" s="127"/>
      <c r="AM113" s="127"/>
      <c r="AN113" s="127"/>
      <c r="AO113" s="127"/>
      <c r="AP113" s="127"/>
      <c r="AQ113" s="127"/>
      <c r="AR113" s="127"/>
      <c r="AS113" s="127"/>
      <c r="AT113" s="128"/>
      <c r="AU113" s="232"/>
      <c r="AV113" s="233"/>
      <c r="AW113" s="233"/>
      <c r="AX113" s="235"/>
    </row>
    <row r="114" spans="1:50" ht="18" customHeight="1">
      <c r="A114" s="308"/>
      <c r="B114" s="309"/>
      <c r="C114" s="309"/>
      <c r="D114" s="309"/>
      <c r="E114" s="309"/>
      <c r="F114" s="310"/>
      <c r="G114" s="221"/>
      <c r="H114" s="222"/>
      <c r="I114" s="222"/>
      <c r="J114" s="222"/>
      <c r="K114" s="223"/>
      <c r="L114" s="52"/>
      <c r="M114" s="224"/>
      <c r="N114" s="224"/>
      <c r="O114" s="224"/>
      <c r="P114" s="224"/>
      <c r="Q114" s="224"/>
      <c r="R114" s="224"/>
      <c r="S114" s="224"/>
      <c r="T114" s="224"/>
      <c r="U114" s="224"/>
      <c r="V114" s="224"/>
      <c r="W114" s="224"/>
      <c r="X114" s="225"/>
      <c r="Y114" s="226"/>
      <c r="Z114" s="227"/>
      <c r="AA114" s="227"/>
      <c r="AB114" s="228"/>
      <c r="AC114" s="221"/>
      <c r="AD114" s="222"/>
      <c r="AE114" s="222"/>
      <c r="AF114" s="222"/>
      <c r="AG114" s="223"/>
      <c r="AH114" s="52"/>
      <c r="AI114" s="224"/>
      <c r="AJ114" s="224"/>
      <c r="AK114" s="224"/>
      <c r="AL114" s="224"/>
      <c r="AM114" s="224"/>
      <c r="AN114" s="224"/>
      <c r="AO114" s="224"/>
      <c r="AP114" s="224"/>
      <c r="AQ114" s="224"/>
      <c r="AR114" s="224"/>
      <c r="AS114" s="224"/>
      <c r="AT114" s="225"/>
      <c r="AU114" s="226"/>
      <c r="AV114" s="227"/>
      <c r="AW114" s="227"/>
      <c r="AX114" s="229"/>
    </row>
    <row r="115" spans="1:50" ht="18" customHeight="1">
      <c r="A115" s="308"/>
      <c r="B115" s="309"/>
      <c r="C115" s="309"/>
      <c r="D115" s="309"/>
      <c r="E115" s="309"/>
      <c r="F115" s="310"/>
      <c r="G115" s="40" t="s">
        <v>23</v>
      </c>
      <c r="H115" s="41"/>
      <c r="I115" s="41"/>
      <c r="J115" s="41"/>
      <c r="K115" s="41"/>
      <c r="L115" s="42"/>
      <c r="M115" s="43"/>
      <c r="N115" s="43"/>
      <c r="O115" s="43"/>
      <c r="P115" s="43"/>
      <c r="Q115" s="43"/>
      <c r="R115" s="43"/>
      <c r="S115" s="43"/>
      <c r="T115" s="43"/>
      <c r="U115" s="43"/>
      <c r="V115" s="43"/>
      <c r="W115" s="43"/>
      <c r="X115" s="44"/>
      <c r="Y115" s="45">
        <f>SUM(Y109:AB114)</f>
        <v>1006.459998</v>
      </c>
      <c r="Z115" s="46"/>
      <c r="AA115" s="46"/>
      <c r="AB115" s="47"/>
      <c r="AC115" s="40" t="s">
        <v>23</v>
      </c>
      <c r="AD115" s="41"/>
      <c r="AE115" s="41"/>
      <c r="AF115" s="41"/>
      <c r="AG115" s="41"/>
      <c r="AH115" s="42"/>
      <c r="AI115" s="43"/>
      <c r="AJ115" s="43"/>
      <c r="AK115" s="43"/>
      <c r="AL115" s="43"/>
      <c r="AM115" s="43"/>
      <c r="AN115" s="43"/>
      <c r="AO115" s="43"/>
      <c r="AP115" s="43"/>
      <c r="AQ115" s="43"/>
      <c r="AR115" s="43"/>
      <c r="AS115" s="43"/>
      <c r="AT115" s="44"/>
      <c r="AU115" s="45">
        <v>2</v>
      </c>
      <c r="AV115" s="46"/>
      <c r="AW115" s="46"/>
      <c r="AX115" s="48"/>
    </row>
    <row r="116" spans="1:50" ht="18.75" customHeight="1">
      <c r="A116" s="308"/>
      <c r="B116" s="309"/>
      <c r="C116" s="309"/>
      <c r="D116" s="309"/>
      <c r="E116" s="309"/>
      <c r="F116" s="310"/>
      <c r="G116" s="56" t="s">
        <v>162</v>
      </c>
      <c r="H116" s="57"/>
      <c r="I116" s="57"/>
      <c r="J116" s="57"/>
      <c r="K116" s="57"/>
      <c r="L116" s="57"/>
      <c r="M116" s="57"/>
      <c r="N116" s="57"/>
      <c r="O116" s="57"/>
      <c r="P116" s="57"/>
      <c r="Q116" s="57"/>
      <c r="R116" s="57"/>
      <c r="S116" s="57"/>
      <c r="T116" s="57"/>
      <c r="U116" s="57"/>
      <c r="V116" s="57"/>
      <c r="W116" s="57"/>
      <c r="X116" s="57"/>
      <c r="Y116" s="57"/>
      <c r="Z116" s="57"/>
      <c r="AA116" s="57"/>
      <c r="AB116" s="58"/>
      <c r="AC116" s="56" t="s">
        <v>185</v>
      </c>
      <c r="AD116" s="57"/>
      <c r="AE116" s="57"/>
      <c r="AF116" s="57"/>
      <c r="AG116" s="57"/>
      <c r="AH116" s="57"/>
      <c r="AI116" s="57"/>
      <c r="AJ116" s="57"/>
      <c r="AK116" s="57"/>
      <c r="AL116" s="57"/>
      <c r="AM116" s="57"/>
      <c r="AN116" s="57"/>
      <c r="AO116" s="57"/>
      <c r="AP116" s="57"/>
      <c r="AQ116" s="57"/>
      <c r="AR116" s="57"/>
      <c r="AS116" s="57"/>
      <c r="AT116" s="57"/>
      <c r="AU116" s="57"/>
      <c r="AV116" s="57"/>
      <c r="AW116" s="57"/>
      <c r="AX116" s="59"/>
    </row>
    <row r="117" spans="1:50" ht="25.5" customHeight="1">
      <c r="A117" s="308"/>
      <c r="B117" s="309"/>
      <c r="C117" s="309"/>
      <c r="D117" s="309"/>
      <c r="E117" s="309"/>
      <c r="F117" s="310"/>
      <c r="G117" s="60" t="s">
        <v>20</v>
      </c>
      <c r="H117" s="61"/>
      <c r="I117" s="61"/>
      <c r="J117" s="61"/>
      <c r="K117" s="61"/>
      <c r="L117" s="65" t="s">
        <v>21</v>
      </c>
      <c r="M117" s="41"/>
      <c r="N117" s="41"/>
      <c r="O117" s="41"/>
      <c r="P117" s="41"/>
      <c r="Q117" s="41"/>
      <c r="R117" s="41"/>
      <c r="S117" s="41"/>
      <c r="T117" s="41"/>
      <c r="U117" s="41"/>
      <c r="V117" s="41"/>
      <c r="W117" s="41"/>
      <c r="X117" s="66"/>
      <c r="Y117" s="67" t="s">
        <v>22</v>
      </c>
      <c r="Z117" s="41"/>
      <c r="AA117" s="41"/>
      <c r="AB117" s="66"/>
      <c r="AC117" s="60" t="s">
        <v>20</v>
      </c>
      <c r="AD117" s="61"/>
      <c r="AE117" s="61"/>
      <c r="AF117" s="61"/>
      <c r="AG117" s="61"/>
      <c r="AH117" s="65" t="s">
        <v>21</v>
      </c>
      <c r="AI117" s="41"/>
      <c r="AJ117" s="41"/>
      <c r="AK117" s="41"/>
      <c r="AL117" s="41"/>
      <c r="AM117" s="41"/>
      <c r="AN117" s="41"/>
      <c r="AO117" s="41"/>
      <c r="AP117" s="41"/>
      <c r="AQ117" s="41"/>
      <c r="AR117" s="41"/>
      <c r="AS117" s="41"/>
      <c r="AT117" s="66"/>
      <c r="AU117" s="67" t="s">
        <v>22</v>
      </c>
      <c r="AV117" s="41"/>
      <c r="AW117" s="41"/>
      <c r="AX117" s="68"/>
    </row>
    <row r="118" spans="1:50" ht="18" customHeight="1">
      <c r="A118" s="308"/>
      <c r="B118" s="309"/>
      <c r="C118" s="309"/>
      <c r="D118" s="309"/>
      <c r="E118" s="309"/>
      <c r="F118" s="310"/>
      <c r="G118" s="69" t="s">
        <v>119</v>
      </c>
      <c r="H118" s="70"/>
      <c r="I118" s="70"/>
      <c r="J118" s="70"/>
      <c r="K118" s="71"/>
      <c r="L118" s="72" t="s">
        <v>120</v>
      </c>
      <c r="M118" s="73"/>
      <c r="N118" s="73"/>
      <c r="O118" s="73"/>
      <c r="P118" s="73"/>
      <c r="Q118" s="73"/>
      <c r="R118" s="73"/>
      <c r="S118" s="73"/>
      <c r="T118" s="73"/>
      <c r="U118" s="73"/>
      <c r="V118" s="73"/>
      <c r="W118" s="73"/>
      <c r="X118" s="74"/>
      <c r="Y118" s="75">
        <f>26.110213</f>
        <v>26.110213</v>
      </c>
      <c r="Z118" s="76"/>
      <c r="AA118" s="76"/>
      <c r="AB118" s="112"/>
      <c r="AC118" s="69" t="s">
        <v>108</v>
      </c>
      <c r="AD118" s="70"/>
      <c r="AE118" s="70"/>
      <c r="AF118" s="70"/>
      <c r="AG118" s="71"/>
      <c r="AH118" s="72" t="s">
        <v>108</v>
      </c>
      <c r="AI118" s="73"/>
      <c r="AJ118" s="73"/>
      <c r="AK118" s="73"/>
      <c r="AL118" s="73"/>
      <c r="AM118" s="73"/>
      <c r="AN118" s="73"/>
      <c r="AO118" s="73"/>
      <c r="AP118" s="73"/>
      <c r="AQ118" s="73"/>
      <c r="AR118" s="73"/>
      <c r="AS118" s="73"/>
      <c r="AT118" s="74"/>
      <c r="AU118" s="75">
        <v>17</v>
      </c>
      <c r="AV118" s="76"/>
      <c r="AW118" s="76"/>
      <c r="AX118" s="113"/>
    </row>
    <row r="119" spans="1:50" ht="18" customHeight="1">
      <c r="A119" s="308"/>
      <c r="B119" s="309"/>
      <c r="C119" s="309"/>
      <c r="D119" s="309"/>
      <c r="E119" s="309"/>
      <c r="F119" s="310"/>
      <c r="G119" s="81" t="s">
        <v>110</v>
      </c>
      <c r="H119" s="82"/>
      <c r="I119" s="82"/>
      <c r="J119" s="82"/>
      <c r="K119" s="83"/>
      <c r="L119" s="84" t="s">
        <v>110</v>
      </c>
      <c r="M119" s="85"/>
      <c r="N119" s="85"/>
      <c r="O119" s="85"/>
      <c r="P119" s="85"/>
      <c r="Q119" s="85"/>
      <c r="R119" s="85"/>
      <c r="S119" s="85"/>
      <c r="T119" s="85"/>
      <c r="U119" s="85"/>
      <c r="V119" s="85"/>
      <c r="W119" s="85"/>
      <c r="X119" s="86"/>
      <c r="Y119" s="90">
        <f>11.55</f>
        <v>11.55</v>
      </c>
      <c r="Z119" s="91"/>
      <c r="AA119" s="91"/>
      <c r="AB119" s="93"/>
      <c r="AC119" s="89"/>
      <c r="AD119" s="85"/>
      <c r="AE119" s="85"/>
      <c r="AF119" s="85"/>
      <c r="AG119" s="86"/>
      <c r="AH119" s="84"/>
      <c r="AI119" s="85"/>
      <c r="AJ119" s="85"/>
      <c r="AK119" s="85"/>
      <c r="AL119" s="85"/>
      <c r="AM119" s="85"/>
      <c r="AN119" s="85"/>
      <c r="AO119" s="85"/>
      <c r="AP119" s="85"/>
      <c r="AQ119" s="85"/>
      <c r="AR119" s="85"/>
      <c r="AS119" s="85"/>
      <c r="AT119" s="86"/>
      <c r="AU119" s="90"/>
      <c r="AV119" s="91"/>
      <c r="AW119" s="91"/>
      <c r="AX119" s="92"/>
    </row>
    <row r="120" spans="1:50" ht="18" customHeight="1">
      <c r="A120" s="308"/>
      <c r="B120" s="309"/>
      <c r="C120" s="309"/>
      <c r="D120" s="309"/>
      <c r="E120" s="309"/>
      <c r="F120" s="310"/>
      <c r="G120" s="81" t="s">
        <v>108</v>
      </c>
      <c r="H120" s="82"/>
      <c r="I120" s="82"/>
      <c r="J120" s="82"/>
      <c r="K120" s="83"/>
      <c r="L120" s="84" t="s">
        <v>111</v>
      </c>
      <c r="M120" s="85"/>
      <c r="N120" s="85"/>
      <c r="O120" s="85"/>
      <c r="P120" s="85"/>
      <c r="Q120" s="85"/>
      <c r="R120" s="85"/>
      <c r="S120" s="85"/>
      <c r="T120" s="85"/>
      <c r="U120" s="85"/>
      <c r="V120" s="85"/>
      <c r="W120" s="85"/>
      <c r="X120" s="86"/>
      <c r="Y120" s="90">
        <f>6.961867</f>
        <v>6.961867</v>
      </c>
      <c r="Z120" s="91"/>
      <c r="AA120" s="91"/>
      <c r="AB120" s="93"/>
      <c r="AC120" s="89"/>
      <c r="AD120" s="85"/>
      <c r="AE120" s="85"/>
      <c r="AF120" s="85"/>
      <c r="AG120" s="86"/>
      <c r="AH120" s="84"/>
      <c r="AI120" s="85"/>
      <c r="AJ120" s="85"/>
      <c r="AK120" s="85"/>
      <c r="AL120" s="85"/>
      <c r="AM120" s="85"/>
      <c r="AN120" s="85"/>
      <c r="AO120" s="85"/>
      <c r="AP120" s="85"/>
      <c r="AQ120" s="85"/>
      <c r="AR120" s="85"/>
      <c r="AS120" s="85"/>
      <c r="AT120" s="86"/>
      <c r="AU120" s="90"/>
      <c r="AV120" s="91"/>
      <c r="AW120" s="91"/>
      <c r="AX120" s="92"/>
    </row>
    <row r="121" spans="1:50" ht="18" customHeight="1">
      <c r="A121" s="308"/>
      <c r="B121" s="309"/>
      <c r="C121" s="309"/>
      <c r="D121" s="309"/>
      <c r="E121" s="309"/>
      <c r="F121" s="310"/>
      <c r="G121" s="81" t="s">
        <v>109</v>
      </c>
      <c r="H121" s="82"/>
      <c r="I121" s="82"/>
      <c r="J121" s="82"/>
      <c r="K121" s="83"/>
      <c r="L121" s="84" t="s">
        <v>109</v>
      </c>
      <c r="M121" s="85"/>
      <c r="N121" s="85"/>
      <c r="O121" s="85"/>
      <c r="P121" s="85"/>
      <c r="Q121" s="85"/>
      <c r="R121" s="85"/>
      <c r="S121" s="85"/>
      <c r="T121" s="85"/>
      <c r="U121" s="85"/>
      <c r="V121" s="85"/>
      <c r="W121" s="85"/>
      <c r="X121" s="86"/>
      <c r="Y121" s="90">
        <f>4.501</f>
        <v>4.501</v>
      </c>
      <c r="Z121" s="91"/>
      <c r="AA121" s="91"/>
      <c r="AB121" s="93"/>
      <c r="AC121" s="89"/>
      <c r="AD121" s="85"/>
      <c r="AE121" s="85"/>
      <c r="AF121" s="85"/>
      <c r="AG121" s="86"/>
      <c r="AH121" s="84"/>
      <c r="AI121" s="85"/>
      <c r="AJ121" s="85"/>
      <c r="AK121" s="85"/>
      <c r="AL121" s="85"/>
      <c r="AM121" s="85"/>
      <c r="AN121" s="85"/>
      <c r="AO121" s="85"/>
      <c r="AP121" s="85"/>
      <c r="AQ121" s="85"/>
      <c r="AR121" s="85"/>
      <c r="AS121" s="85"/>
      <c r="AT121" s="86"/>
      <c r="AU121" s="90"/>
      <c r="AV121" s="91"/>
      <c r="AW121" s="91"/>
      <c r="AX121" s="92"/>
    </row>
    <row r="122" spans="1:50" ht="18" customHeight="1">
      <c r="A122" s="308"/>
      <c r="B122" s="309"/>
      <c r="C122" s="309"/>
      <c r="D122" s="309"/>
      <c r="E122" s="309"/>
      <c r="F122" s="310"/>
      <c r="G122" s="81" t="s">
        <v>121</v>
      </c>
      <c r="H122" s="82"/>
      <c r="I122" s="82"/>
      <c r="J122" s="82"/>
      <c r="K122" s="83"/>
      <c r="L122" s="84" t="s">
        <v>121</v>
      </c>
      <c r="M122" s="85"/>
      <c r="N122" s="85"/>
      <c r="O122" s="85"/>
      <c r="P122" s="85"/>
      <c r="Q122" s="85"/>
      <c r="R122" s="85"/>
      <c r="S122" s="85"/>
      <c r="T122" s="85"/>
      <c r="U122" s="85"/>
      <c r="V122" s="85"/>
      <c r="W122" s="85"/>
      <c r="X122" s="86"/>
      <c r="Y122" s="87">
        <f>0.38792</f>
        <v>0.38792</v>
      </c>
      <c r="Z122" s="88"/>
      <c r="AA122" s="88"/>
      <c r="AB122" s="88"/>
      <c r="AC122" s="89"/>
      <c r="AD122" s="85"/>
      <c r="AE122" s="85"/>
      <c r="AF122" s="85"/>
      <c r="AG122" s="86"/>
      <c r="AH122" s="84"/>
      <c r="AI122" s="85"/>
      <c r="AJ122" s="85"/>
      <c r="AK122" s="85"/>
      <c r="AL122" s="85"/>
      <c r="AM122" s="85"/>
      <c r="AN122" s="85"/>
      <c r="AO122" s="85"/>
      <c r="AP122" s="85"/>
      <c r="AQ122" s="85"/>
      <c r="AR122" s="85"/>
      <c r="AS122" s="85"/>
      <c r="AT122" s="86"/>
      <c r="AU122" s="90"/>
      <c r="AV122" s="91"/>
      <c r="AW122" s="91"/>
      <c r="AX122" s="92"/>
    </row>
    <row r="123" spans="1:50" ht="18" customHeight="1">
      <c r="A123" s="308"/>
      <c r="B123" s="309"/>
      <c r="C123" s="309"/>
      <c r="D123" s="309"/>
      <c r="E123" s="309"/>
      <c r="F123" s="310"/>
      <c r="G123" s="49"/>
      <c r="H123" s="50"/>
      <c r="I123" s="50"/>
      <c r="J123" s="50"/>
      <c r="K123" s="51"/>
      <c r="L123" s="52"/>
      <c r="M123" s="50"/>
      <c r="N123" s="50"/>
      <c r="O123" s="50"/>
      <c r="P123" s="50"/>
      <c r="Q123" s="50"/>
      <c r="R123" s="50"/>
      <c r="S123" s="50"/>
      <c r="T123" s="50"/>
      <c r="U123" s="50"/>
      <c r="V123" s="50"/>
      <c r="W123" s="50"/>
      <c r="X123" s="51"/>
      <c r="Y123" s="53"/>
      <c r="Z123" s="54"/>
      <c r="AA123" s="54"/>
      <c r="AB123" s="54"/>
      <c r="AC123" s="49"/>
      <c r="AD123" s="50"/>
      <c r="AE123" s="50"/>
      <c r="AF123" s="50"/>
      <c r="AG123" s="51"/>
      <c r="AH123" s="52"/>
      <c r="AI123" s="50"/>
      <c r="AJ123" s="50"/>
      <c r="AK123" s="50"/>
      <c r="AL123" s="50"/>
      <c r="AM123" s="50"/>
      <c r="AN123" s="50"/>
      <c r="AO123" s="50"/>
      <c r="AP123" s="50"/>
      <c r="AQ123" s="50"/>
      <c r="AR123" s="50"/>
      <c r="AS123" s="50"/>
      <c r="AT123" s="51"/>
      <c r="AU123" s="53"/>
      <c r="AV123" s="54"/>
      <c r="AW123" s="54"/>
      <c r="AX123" s="55"/>
    </row>
    <row r="124" spans="1:50" ht="18" customHeight="1">
      <c r="A124" s="308"/>
      <c r="B124" s="309"/>
      <c r="C124" s="309"/>
      <c r="D124" s="309"/>
      <c r="E124" s="309"/>
      <c r="F124" s="310"/>
      <c r="G124" s="40" t="s">
        <v>23</v>
      </c>
      <c r="H124" s="41"/>
      <c r="I124" s="41"/>
      <c r="J124" s="41"/>
      <c r="K124" s="41"/>
      <c r="L124" s="42"/>
      <c r="M124" s="43"/>
      <c r="N124" s="43"/>
      <c r="O124" s="43"/>
      <c r="P124" s="43"/>
      <c r="Q124" s="43"/>
      <c r="R124" s="43"/>
      <c r="S124" s="43"/>
      <c r="T124" s="43"/>
      <c r="U124" s="43"/>
      <c r="V124" s="43"/>
      <c r="W124" s="43"/>
      <c r="X124" s="44"/>
      <c r="Y124" s="45">
        <f>SUM(Y118:AB123)</f>
        <v>49.510999999999996</v>
      </c>
      <c r="Z124" s="46"/>
      <c r="AA124" s="46"/>
      <c r="AB124" s="47"/>
      <c r="AC124" s="40" t="s">
        <v>23</v>
      </c>
      <c r="AD124" s="41"/>
      <c r="AE124" s="41"/>
      <c r="AF124" s="41"/>
      <c r="AG124" s="41"/>
      <c r="AH124" s="42"/>
      <c r="AI124" s="43"/>
      <c r="AJ124" s="43"/>
      <c r="AK124" s="43"/>
      <c r="AL124" s="43"/>
      <c r="AM124" s="43"/>
      <c r="AN124" s="43"/>
      <c r="AO124" s="43"/>
      <c r="AP124" s="43"/>
      <c r="AQ124" s="43"/>
      <c r="AR124" s="43"/>
      <c r="AS124" s="43"/>
      <c r="AT124" s="44"/>
      <c r="AU124" s="45">
        <v>17</v>
      </c>
      <c r="AV124" s="46"/>
      <c r="AW124" s="46"/>
      <c r="AX124" s="48"/>
    </row>
    <row r="125" spans="1:50" ht="18.75" customHeight="1">
      <c r="A125" s="308"/>
      <c r="B125" s="309"/>
      <c r="C125" s="309"/>
      <c r="D125" s="309"/>
      <c r="E125" s="309"/>
      <c r="F125" s="310"/>
      <c r="G125" s="56" t="s">
        <v>183</v>
      </c>
      <c r="H125" s="57"/>
      <c r="I125" s="57"/>
      <c r="J125" s="57"/>
      <c r="K125" s="57"/>
      <c r="L125" s="57"/>
      <c r="M125" s="57"/>
      <c r="N125" s="57"/>
      <c r="O125" s="57"/>
      <c r="P125" s="57"/>
      <c r="Q125" s="57"/>
      <c r="R125" s="57"/>
      <c r="S125" s="57"/>
      <c r="T125" s="57"/>
      <c r="U125" s="57"/>
      <c r="V125" s="57"/>
      <c r="W125" s="57"/>
      <c r="X125" s="57"/>
      <c r="Y125" s="57"/>
      <c r="Z125" s="57"/>
      <c r="AA125" s="57"/>
      <c r="AB125" s="58"/>
      <c r="AC125" s="56" t="s">
        <v>187</v>
      </c>
      <c r="AD125" s="57"/>
      <c r="AE125" s="57"/>
      <c r="AF125" s="57"/>
      <c r="AG125" s="57"/>
      <c r="AH125" s="57"/>
      <c r="AI125" s="57"/>
      <c r="AJ125" s="57"/>
      <c r="AK125" s="57"/>
      <c r="AL125" s="57"/>
      <c r="AM125" s="57"/>
      <c r="AN125" s="57"/>
      <c r="AO125" s="57"/>
      <c r="AP125" s="57"/>
      <c r="AQ125" s="57"/>
      <c r="AR125" s="57"/>
      <c r="AS125" s="57"/>
      <c r="AT125" s="57"/>
      <c r="AU125" s="57"/>
      <c r="AV125" s="57"/>
      <c r="AW125" s="57"/>
      <c r="AX125" s="59"/>
    </row>
    <row r="126" spans="1:50" ht="24.75" customHeight="1">
      <c r="A126" s="308"/>
      <c r="B126" s="309"/>
      <c r="C126" s="309"/>
      <c r="D126" s="309"/>
      <c r="E126" s="309"/>
      <c r="F126" s="310"/>
      <c r="G126" s="60" t="s">
        <v>20</v>
      </c>
      <c r="H126" s="61"/>
      <c r="I126" s="61"/>
      <c r="J126" s="61"/>
      <c r="K126" s="61"/>
      <c r="L126" s="65" t="s">
        <v>21</v>
      </c>
      <c r="M126" s="41"/>
      <c r="N126" s="41"/>
      <c r="O126" s="41"/>
      <c r="P126" s="41"/>
      <c r="Q126" s="41"/>
      <c r="R126" s="41"/>
      <c r="S126" s="41"/>
      <c r="T126" s="41"/>
      <c r="U126" s="41"/>
      <c r="V126" s="41"/>
      <c r="W126" s="41"/>
      <c r="X126" s="66"/>
      <c r="Y126" s="67" t="s">
        <v>22</v>
      </c>
      <c r="Z126" s="41"/>
      <c r="AA126" s="41"/>
      <c r="AB126" s="66"/>
      <c r="AC126" s="60" t="s">
        <v>20</v>
      </c>
      <c r="AD126" s="61"/>
      <c r="AE126" s="61"/>
      <c r="AF126" s="61"/>
      <c r="AG126" s="61"/>
      <c r="AH126" s="65" t="s">
        <v>21</v>
      </c>
      <c r="AI126" s="41"/>
      <c r="AJ126" s="41"/>
      <c r="AK126" s="41"/>
      <c r="AL126" s="41"/>
      <c r="AM126" s="41"/>
      <c r="AN126" s="41"/>
      <c r="AO126" s="41"/>
      <c r="AP126" s="41"/>
      <c r="AQ126" s="41"/>
      <c r="AR126" s="41"/>
      <c r="AS126" s="41"/>
      <c r="AT126" s="66"/>
      <c r="AU126" s="67" t="s">
        <v>22</v>
      </c>
      <c r="AV126" s="41"/>
      <c r="AW126" s="41"/>
      <c r="AX126" s="68"/>
    </row>
    <row r="127" spans="1:50" ht="18" customHeight="1">
      <c r="A127" s="308"/>
      <c r="B127" s="309"/>
      <c r="C127" s="309"/>
      <c r="D127" s="309"/>
      <c r="E127" s="309"/>
      <c r="F127" s="310"/>
      <c r="G127" s="69" t="s">
        <v>108</v>
      </c>
      <c r="H127" s="70"/>
      <c r="I127" s="70"/>
      <c r="J127" s="70"/>
      <c r="K127" s="71"/>
      <c r="L127" s="72" t="s">
        <v>111</v>
      </c>
      <c r="M127" s="73"/>
      <c r="N127" s="73"/>
      <c r="O127" s="73"/>
      <c r="P127" s="73"/>
      <c r="Q127" s="73"/>
      <c r="R127" s="73"/>
      <c r="S127" s="73"/>
      <c r="T127" s="73"/>
      <c r="U127" s="73"/>
      <c r="V127" s="73"/>
      <c r="W127" s="73"/>
      <c r="X127" s="74"/>
      <c r="Y127" s="75">
        <f>63.342</f>
        <v>63.342</v>
      </c>
      <c r="Z127" s="76"/>
      <c r="AA127" s="76"/>
      <c r="AB127" s="112"/>
      <c r="AC127" s="69" t="s">
        <v>108</v>
      </c>
      <c r="AD127" s="70"/>
      <c r="AE127" s="70"/>
      <c r="AF127" s="70"/>
      <c r="AG127" s="71"/>
      <c r="AH127" s="218" t="s">
        <v>108</v>
      </c>
      <c r="AI127" s="219"/>
      <c r="AJ127" s="219"/>
      <c r="AK127" s="219"/>
      <c r="AL127" s="219"/>
      <c r="AM127" s="219"/>
      <c r="AN127" s="219"/>
      <c r="AO127" s="219"/>
      <c r="AP127" s="219"/>
      <c r="AQ127" s="219"/>
      <c r="AR127" s="219"/>
      <c r="AS127" s="219"/>
      <c r="AT127" s="220"/>
      <c r="AU127" s="75">
        <v>2</v>
      </c>
      <c r="AV127" s="76"/>
      <c r="AW127" s="76"/>
      <c r="AX127" s="113"/>
    </row>
    <row r="128" spans="1:50" ht="18" customHeight="1">
      <c r="A128" s="308"/>
      <c r="B128" s="309"/>
      <c r="C128" s="309"/>
      <c r="D128" s="309"/>
      <c r="E128" s="309"/>
      <c r="F128" s="310"/>
      <c r="G128" s="81" t="s">
        <v>119</v>
      </c>
      <c r="H128" s="82"/>
      <c r="I128" s="82"/>
      <c r="J128" s="82"/>
      <c r="K128" s="83"/>
      <c r="L128" s="84" t="s">
        <v>120</v>
      </c>
      <c r="M128" s="85"/>
      <c r="N128" s="85"/>
      <c r="O128" s="85"/>
      <c r="P128" s="85"/>
      <c r="Q128" s="85"/>
      <c r="R128" s="85"/>
      <c r="S128" s="85"/>
      <c r="T128" s="85"/>
      <c r="U128" s="85"/>
      <c r="V128" s="85"/>
      <c r="W128" s="85"/>
      <c r="X128" s="86"/>
      <c r="Y128" s="90">
        <f>18.84</f>
        <v>18.84</v>
      </c>
      <c r="Z128" s="91"/>
      <c r="AA128" s="91"/>
      <c r="AB128" s="93"/>
      <c r="AC128" s="89"/>
      <c r="AD128" s="85"/>
      <c r="AE128" s="85"/>
      <c r="AF128" s="85"/>
      <c r="AG128" s="86"/>
      <c r="AH128" s="84"/>
      <c r="AI128" s="85"/>
      <c r="AJ128" s="85"/>
      <c r="AK128" s="85"/>
      <c r="AL128" s="85"/>
      <c r="AM128" s="85"/>
      <c r="AN128" s="85"/>
      <c r="AO128" s="85"/>
      <c r="AP128" s="85"/>
      <c r="AQ128" s="85"/>
      <c r="AR128" s="85"/>
      <c r="AS128" s="85"/>
      <c r="AT128" s="86"/>
      <c r="AU128" s="90"/>
      <c r="AV128" s="91"/>
      <c r="AW128" s="91"/>
      <c r="AX128" s="92"/>
    </row>
    <row r="129" spans="1:50" ht="18" customHeight="1">
      <c r="A129" s="308"/>
      <c r="B129" s="309"/>
      <c r="C129" s="309"/>
      <c r="D129" s="309"/>
      <c r="E129" s="309"/>
      <c r="F129" s="310"/>
      <c r="G129" s="81" t="s">
        <v>109</v>
      </c>
      <c r="H129" s="82"/>
      <c r="I129" s="82"/>
      <c r="J129" s="82"/>
      <c r="K129" s="83"/>
      <c r="L129" s="84" t="s">
        <v>109</v>
      </c>
      <c r="M129" s="85"/>
      <c r="N129" s="85"/>
      <c r="O129" s="85"/>
      <c r="P129" s="85"/>
      <c r="Q129" s="85"/>
      <c r="R129" s="85"/>
      <c r="S129" s="85"/>
      <c r="T129" s="85"/>
      <c r="U129" s="85"/>
      <c r="V129" s="85"/>
      <c r="W129" s="85"/>
      <c r="X129" s="86"/>
      <c r="Y129" s="90">
        <f>8.4015</f>
        <v>8.4015</v>
      </c>
      <c r="Z129" s="91"/>
      <c r="AA129" s="91"/>
      <c r="AB129" s="93"/>
      <c r="AC129" s="89"/>
      <c r="AD129" s="85"/>
      <c r="AE129" s="85"/>
      <c r="AF129" s="85"/>
      <c r="AG129" s="86"/>
      <c r="AH129" s="84"/>
      <c r="AI129" s="85"/>
      <c r="AJ129" s="85"/>
      <c r="AK129" s="85"/>
      <c r="AL129" s="85"/>
      <c r="AM129" s="85"/>
      <c r="AN129" s="85"/>
      <c r="AO129" s="85"/>
      <c r="AP129" s="85"/>
      <c r="AQ129" s="85"/>
      <c r="AR129" s="85"/>
      <c r="AS129" s="85"/>
      <c r="AT129" s="86"/>
      <c r="AU129" s="90"/>
      <c r="AV129" s="91"/>
      <c r="AW129" s="91"/>
      <c r="AX129" s="92"/>
    </row>
    <row r="130" spans="1:50" ht="18" customHeight="1">
      <c r="A130" s="308"/>
      <c r="B130" s="309"/>
      <c r="C130" s="309"/>
      <c r="D130" s="309"/>
      <c r="E130" s="309"/>
      <c r="F130" s="310"/>
      <c r="G130" s="81" t="s">
        <v>110</v>
      </c>
      <c r="H130" s="82"/>
      <c r="I130" s="82"/>
      <c r="J130" s="82"/>
      <c r="K130" s="83"/>
      <c r="L130" s="84" t="s">
        <v>110</v>
      </c>
      <c r="M130" s="85"/>
      <c r="N130" s="85"/>
      <c r="O130" s="85"/>
      <c r="P130" s="85"/>
      <c r="Q130" s="85"/>
      <c r="R130" s="85"/>
      <c r="S130" s="85"/>
      <c r="T130" s="85"/>
      <c r="U130" s="85"/>
      <c r="V130" s="85"/>
      <c r="W130" s="85"/>
      <c r="X130" s="86"/>
      <c r="Y130" s="90">
        <f>1.728</f>
        <v>1.728</v>
      </c>
      <c r="Z130" s="91"/>
      <c r="AA130" s="91"/>
      <c r="AB130" s="93"/>
      <c r="AC130" s="89"/>
      <c r="AD130" s="85"/>
      <c r="AE130" s="85"/>
      <c r="AF130" s="85"/>
      <c r="AG130" s="86"/>
      <c r="AH130" s="84"/>
      <c r="AI130" s="85"/>
      <c r="AJ130" s="85"/>
      <c r="AK130" s="85"/>
      <c r="AL130" s="85"/>
      <c r="AM130" s="85"/>
      <c r="AN130" s="85"/>
      <c r="AO130" s="85"/>
      <c r="AP130" s="85"/>
      <c r="AQ130" s="85"/>
      <c r="AR130" s="85"/>
      <c r="AS130" s="85"/>
      <c r="AT130" s="86"/>
      <c r="AU130" s="90"/>
      <c r="AV130" s="91"/>
      <c r="AW130" s="91"/>
      <c r="AX130" s="92"/>
    </row>
    <row r="131" spans="1:50" ht="18" customHeight="1">
      <c r="A131" s="308"/>
      <c r="B131" s="309"/>
      <c r="C131" s="309"/>
      <c r="D131" s="309"/>
      <c r="E131" s="309"/>
      <c r="F131" s="310"/>
      <c r="G131" s="81" t="s">
        <v>121</v>
      </c>
      <c r="H131" s="82"/>
      <c r="I131" s="82"/>
      <c r="J131" s="82"/>
      <c r="K131" s="83"/>
      <c r="L131" s="84" t="s">
        <v>121</v>
      </c>
      <c r="M131" s="85"/>
      <c r="N131" s="85"/>
      <c r="O131" s="85"/>
      <c r="P131" s="85"/>
      <c r="Q131" s="85"/>
      <c r="R131" s="85"/>
      <c r="S131" s="85"/>
      <c r="T131" s="85"/>
      <c r="U131" s="85"/>
      <c r="V131" s="85"/>
      <c r="W131" s="85"/>
      <c r="X131" s="86"/>
      <c r="Y131" s="87">
        <f>0.105</f>
        <v>0.105</v>
      </c>
      <c r="Z131" s="88"/>
      <c r="AA131" s="88"/>
      <c r="AB131" s="88"/>
      <c r="AC131" s="89"/>
      <c r="AD131" s="85"/>
      <c r="AE131" s="85"/>
      <c r="AF131" s="85"/>
      <c r="AG131" s="86"/>
      <c r="AH131" s="84"/>
      <c r="AI131" s="85"/>
      <c r="AJ131" s="85"/>
      <c r="AK131" s="85"/>
      <c r="AL131" s="85"/>
      <c r="AM131" s="85"/>
      <c r="AN131" s="85"/>
      <c r="AO131" s="85"/>
      <c r="AP131" s="85"/>
      <c r="AQ131" s="85"/>
      <c r="AR131" s="85"/>
      <c r="AS131" s="85"/>
      <c r="AT131" s="86"/>
      <c r="AU131" s="90"/>
      <c r="AV131" s="91"/>
      <c r="AW131" s="91"/>
      <c r="AX131" s="92"/>
    </row>
    <row r="132" spans="1:50" ht="18" customHeight="1">
      <c r="A132" s="308"/>
      <c r="B132" s="309"/>
      <c r="C132" s="309"/>
      <c r="D132" s="309"/>
      <c r="E132" s="309"/>
      <c r="F132" s="310"/>
      <c r="G132" s="49"/>
      <c r="H132" s="50"/>
      <c r="I132" s="50"/>
      <c r="J132" s="50"/>
      <c r="K132" s="51"/>
      <c r="L132" s="52"/>
      <c r="M132" s="50"/>
      <c r="N132" s="50"/>
      <c r="O132" s="50"/>
      <c r="P132" s="50"/>
      <c r="Q132" s="50"/>
      <c r="R132" s="50"/>
      <c r="S132" s="50"/>
      <c r="T132" s="50"/>
      <c r="U132" s="50"/>
      <c r="V132" s="50"/>
      <c r="W132" s="50"/>
      <c r="X132" s="51"/>
      <c r="Y132" s="53"/>
      <c r="Z132" s="54"/>
      <c r="AA132" s="54"/>
      <c r="AB132" s="54"/>
      <c r="AC132" s="49"/>
      <c r="AD132" s="50"/>
      <c r="AE132" s="50"/>
      <c r="AF132" s="50"/>
      <c r="AG132" s="51"/>
      <c r="AH132" s="52"/>
      <c r="AI132" s="50"/>
      <c r="AJ132" s="50"/>
      <c r="AK132" s="50"/>
      <c r="AL132" s="50"/>
      <c r="AM132" s="50"/>
      <c r="AN132" s="50"/>
      <c r="AO132" s="50"/>
      <c r="AP132" s="50"/>
      <c r="AQ132" s="50"/>
      <c r="AR132" s="50"/>
      <c r="AS132" s="50"/>
      <c r="AT132" s="51"/>
      <c r="AU132" s="53"/>
      <c r="AV132" s="54"/>
      <c r="AW132" s="54"/>
      <c r="AX132" s="55"/>
    </row>
    <row r="133" spans="1:50" ht="18" customHeight="1">
      <c r="A133" s="308"/>
      <c r="B133" s="309"/>
      <c r="C133" s="309"/>
      <c r="D133" s="309"/>
      <c r="E133" s="309"/>
      <c r="F133" s="310"/>
      <c r="G133" s="40" t="s">
        <v>23</v>
      </c>
      <c r="H133" s="41"/>
      <c r="I133" s="41"/>
      <c r="J133" s="41"/>
      <c r="K133" s="41"/>
      <c r="L133" s="42"/>
      <c r="M133" s="43"/>
      <c r="N133" s="43"/>
      <c r="O133" s="43"/>
      <c r="P133" s="43"/>
      <c r="Q133" s="43"/>
      <c r="R133" s="43"/>
      <c r="S133" s="43"/>
      <c r="T133" s="43"/>
      <c r="U133" s="43"/>
      <c r="V133" s="43"/>
      <c r="W133" s="43"/>
      <c r="X133" s="44"/>
      <c r="Y133" s="45">
        <f>SUM(Y127:AB132)</f>
        <v>92.4165</v>
      </c>
      <c r="Z133" s="46"/>
      <c r="AA133" s="46"/>
      <c r="AB133" s="47"/>
      <c r="AC133" s="40" t="s">
        <v>23</v>
      </c>
      <c r="AD133" s="41"/>
      <c r="AE133" s="41"/>
      <c r="AF133" s="41"/>
      <c r="AG133" s="41"/>
      <c r="AH133" s="42"/>
      <c r="AI133" s="43"/>
      <c r="AJ133" s="43"/>
      <c r="AK133" s="43"/>
      <c r="AL133" s="43"/>
      <c r="AM133" s="43"/>
      <c r="AN133" s="43"/>
      <c r="AO133" s="43"/>
      <c r="AP133" s="43"/>
      <c r="AQ133" s="43"/>
      <c r="AR133" s="43"/>
      <c r="AS133" s="43"/>
      <c r="AT133" s="44"/>
      <c r="AU133" s="45">
        <f>SUM(AU127:AX132)</f>
        <v>2</v>
      </c>
      <c r="AV133" s="46"/>
      <c r="AW133" s="46"/>
      <c r="AX133" s="48"/>
    </row>
    <row r="134" spans="1:50" ht="18.75" customHeight="1">
      <c r="A134" s="308"/>
      <c r="B134" s="309"/>
      <c r="C134" s="309"/>
      <c r="D134" s="309"/>
      <c r="E134" s="309"/>
      <c r="F134" s="310"/>
      <c r="G134" s="56" t="s">
        <v>163</v>
      </c>
      <c r="H134" s="57"/>
      <c r="I134" s="57"/>
      <c r="J134" s="57"/>
      <c r="K134" s="57"/>
      <c r="L134" s="57"/>
      <c r="M134" s="57"/>
      <c r="N134" s="57"/>
      <c r="O134" s="57"/>
      <c r="P134" s="57"/>
      <c r="Q134" s="57"/>
      <c r="R134" s="57"/>
      <c r="S134" s="57"/>
      <c r="T134" s="57"/>
      <c r="U134" s="57"/>
      <c r="V134" s="57"/>
      <c r="W134" s="57"/>
      <c r="X134" s="57"/>
      <c r="Y134" s="57"/>
      <c r="Z134" s="57"/>
      <c r="AA134" s="57"/>
      <c r="AB134" s="58"/>
      <c r="AC134" s="56" t="s">
        <v>188</v>
      </c>
      <c r="AD134" s="57"/>
      <c r="AE134" s="57"/>
      <c r="AF134" s="57"/>
      <c r="AG134" s="57"/>
      <c r="AH134" s="57"/>
      <c r="AI134" s="57"/>
      <c r="AJ134" s="57"/>
      <c r="AK134" s="57"/>
      <c r="AL134" s="57"/>
      <c r="AM134" s="57"/>
      <c r="AN134" s="57"/>
      <c r="AO134" s="57"/>
      <c r="AP134" s="57"/>
      <c r="AQ134" s="57"/>
      <c r="AR134" s="57"/>
      <c r="AS134" s="57"/>
      <c r="AT134" s="57"/>
      <c r="AU134" s="57"/>
      <c r="AV134" s="57"/>
      <c r="AW134" s="57"/>
      <c r="AX134" s="59"/>
    </row>
    <row r="135" spans="1:50" ht="24.75" customHeight="1">
      <c r="A135" s="308"/>
      <c r="B135" s="309"/>
      <c r="C135" s="309"/>
      <c r="D135" s="309"/>
      <c r="E135" s="309"/>
      <c r="F135" s="310"/>
      <c r="G135" s="60" t="s">
        <v>20</v>
      </c>
      <c r="H135" s="61"/>
      <c r="I135" s="61"/>
      <c r="J135" s="61"/>
      <c r="K135" s="61"/>
      <c r="L135" s="65" t="s">
        <v>21</v>
      </c>
      <c r="M135" s="41"/>
      <c r="N135" s="41"/>
      <c r="O135" s="41"/>
      <c r="P135" s="41"/>
      <c r="Q135" s="41"/>
      <c r="R135" s="41"/>
      <c r="S135" s="41"/>
      <c r="T135" s="41"/>
      <c r="U135" s="41"/>
      <c r="V135" s="41"/>
      <c r="W135" s="41"/>
      <c r="X135" s="66"/>
      <c r="Y135" s="67" t="s">
        <v>22</v>
      </c>
      <c r="Z135" s="41"/>
      <c r="AA135" s="41"/>
      <c r="AB135" s="66"/>
      <c r="AC135" s="60" t="s">
        <v>20</v>
      </c>
      <c r="AD135" s="61"/>
      <c r="AE135" s="61"/>
      <c r="AF135" s="61"/>
      <c r="AG135" s="61"/>
      <c r="AH135" s="65" t="s">
        <v>21</v>
      </c>
      <c r="AI135" s="41"/>
      <c r="AJ135" s="41"/>
      <c r="AK135" s="41"/>
      <c r="AL135" s="41"/>
      <c r="AM135" s="41"/>
      <c r="AN135" s="41"/>
      <c r="AO135" s="41"/>
      <c r="AP135" s="41"/>
      <c r="AQ135" s="41"/>
      <c r="AR135" s="41"/>
      <c r="AS135" s="41"/>
      <c r="AT135" s="66"/>
      <c r="AU135" s="67" t="s">
        <v>22</v>
      </c>
      <c r="AV135" s="41"/>
      <c r="AW135" s="41"/>
      <c r="AX135" s="68"/>
    </row>
    <row r="136" spans="1:50" ht="18" customHeight="1">
      <c r="A136" s="308"/>
      <c r="B136" s="309"/>
      <c r="C136" s="309"/>
      <c r="D136" s="309"/>
      <c r="E136" s="309"/>
      <c r="F136" s="310"/>
      <c r="G136" s="69" t="s">
        <v>119</v>
      </c>
      <c r="H136" s="70"/>
      <c r="I136" s="70"/>
      <c r="J136" s="70"/>
      <c r="K136" s="71"/>
      <c r="L136" s="72" t="s">
        <v>120</v>
      </c>
      <c r="M136" s="73"/>
      <c r="N136" s="73"/>
      <c r="O136" s="73"/>
      <c r="P136" s="73"/>
      <c r="Q136" s="73"/>
      <c r="R136" s="73"/>
      <c r="S136" s="73"/>
      <c r="T136" s="73"/>
      <c r="U136" s="73"/>
      <c r="V136" s="73"/>
      <c r="W136" s="73"/>
      <c r="X136" s="74"/>
      <c r="Y136" s="75">
        <v>82</v>
      </c>
      <c r="Z136" s="76"/>
      <c r="AA136" s="76"/>
      <c r="AB136" s="112"/>
      <c r="AC136" s="69" t="s">
        <v>190</v>
      </c>
      <c r="AD136" s="70"/>
      <c r="AE136" s="70"/>
      <c r="AF136" s="70"/>
      <c r="AG136" s="71"/>
      <c r="AH136" s="72" t="s">
        <v>146</v>
      </c>
      <c r="AI136" s="73"/>
      <c r="AJ136" s="73"/>
      <c r="AK136" s="73"/>
      <c r="AL136" s="73"/>
      <c r="AM136" s="73"/>
      <c r="AN136" s="73"/>
      <c r="AO136" s="73"/>
      <c r="AP136" s="73"/>
      <c r="AQ136" s="73"/>
      <c r="AR136" s="73"/>
      <c r="AS136" s="73"/>
      <c r="AT136" s="74"/>
      <c r="AU136" s="75">
        <v>2</v>
      </c>
      <c r="AV136" s="76"/>
      <c r="AW136" s="76"/>
      <c r="AX136" s="113"/>
    </row>
    <row r="137" spans="1:50" ht="18" customHeight="1">
      <c r="A137" s="308"/>
      <c r="B137" s="309"/>
      <c r="C137" s="309"/>
      <c r="D137" s="309"/>
      <c r="E137" s="309"/>
      <c r="F137" s="310"/>
      <c r="G137" s="81" t="s">
        <v>108</v>
      </c>
      <c r="H137" s="82"/>
      <c r="I137" s="82"/>
      <c r="J137" s="82"/>
      <c r="K137" s="83"/>
      <c r="L137" s="84" t="s">
        <v>111</v>
      </c>
      <c r="M137" s="85"/>
      <c r="N137" s="85"/>
      <c r="O137" s="85"/>
      <c r="P137" s="85"/>
      <c r="Q137" s="85"/>
      <c r="R137" s="85"/>
      <c r="S137" s="85"/>
      <c r="T137" s="85"/>
      <c r="U137" s="85"/>
      <c r="V137" s="85"/>
      <c r="W137" s="85"/>
      <c r="X137" s="86"/>
      <c r="Y137" s="90">
        <v>17</v>
      </c>
      <c r="Z137" s="91"/>
      <c r="AA137" s="91"/>
      <c r="AB137" s="93"/>
      <c r="AC137" s="89"/>
      <c r="AD137" s="85"/>
      <c r="AE137" s="85"/>
      <c r="AF137" s="85"/>
      <c r="AG137" s="86"/>
      <c r="AH137" s="84"/>
      <c r="AI137" s="85"/>
      <c r="AJ137" s="85"/>
      <c r="AK137" s="85"/>
      <c r="AL137" s="85"/>
      <c r="AM137" s="85"/>
      <c r="AN137" s="85"/>
      <c r="AO137" s="85"/>
      <c r="AP137" s="85"/>
      <c r="AQ137" s="85"/>
      <c r="AR137" s="85"/>
      <c r="AS137" s="85"/>
      <c r="AT137" s="86"/>
      <c r="AU137" s="90"/>
      <c r="AV137" s="91"/>
      <c r="AW137" s="91"/>
      <c r="AX137" s="92"/>
    </row>
    <row r="138" spans="1:50" ht="18" customHeight="1">
      <c r="A138" s="308"/>
      <c r="B138" s="309"/>
      <c r="C138" s="309"/>
      <c r="D138" s="309"/>
      <c r="E138" s="309"/>
      <c r="F138" s="310"/>
      <c r="G138" s="81" t="s">
        <v>110</v>
      </c>
      <c r="H138" s="82"/>
      <c r="I138" s="82"/>
      <c r="J138" s="82"/>
      <c r="K138" s="83"/>
      <c r="L138" s="84" t="s">
        <v>110</v>
      </c>
      <c r="M138" s="85"/>
      <c r="N138" s="85"/>
      <c r="O138" s="85"/>
      <c r="P138" s="85"/>
      <c r="Q138" s="85"/>
      <c r="R138" s="85"/>
      <c r="S138" s="85"/>
      <c r="T138" s="85"/>
      <c r="U138" s="85"/>
      <c r="V138" s="85"/>
      <c r="W138" s="85"/>
      <c r="X138" s="86"/>
      <c r="Y138" s="90">
        <v>11</v>
      </c>
      <c r="Z138" s="91"/>
      <c r="AA138" s="91"/>
      <c r="AB138" s="93"/>
      <c r="AC138" s="89"/>
      <c r="AD138" s="85"/>
      <c r="AE138" s="85"/>
      <c r="AF138" s="85"/>
      <c r="AG138" s="86"/>
      <c r="AH138" s="84"/>
      <c r="AI138" s="85"/>
      <c r="AJ138" s="85"/>
      <c r="AK138" s="85"/>
      <c r="AL138" s="85"/>
      <c r="AM138" s="85"/>
      <c r="AN138" s="85"/>
      <c r="AO138" s="85"/>
      <c r="AP138" s="85"/>
      <c r="AQ138" s="85"/>
      <c r="AR138" s="85"/>
      <c r="AS138" s="85"/>
      <c r="AT138" s="86"/>
      <c r="AU138" s="90"/>
      <c r="AV138" s="91"/>
      <c r="AW138" s="91"/>
      <c r="AX138" s="92"/>
    </row>
    <row r="139" spans="1:50" ht="18" customHeight="1">
      <c r="A139" s="308"/>
      <c r="B139" s="309"/>
      <c r="C139" s="309"/>
      <c r="D139" s="309"/>
      <c r="E139" s="309"/>
      <c r="F139" s="310"/>
      <c r="G139" s="81" t="s">
        <v>109</v>
      </c>
      <c r="H139" s="82"/>
      <c r="I139" s="82"/>
      <c r="J139" s="82"/>
      <c r="K139" s="83"/>
      <c r="L139" s="84" t="s">
        <v>109</v>
      </c>
      <c r="M139" s="85"/>
      <c r="N139" s="85"/>
      <c r="O139" s="85"/>
      <c r="P139" s="85"/>
      <c r="Q139" s="85"/>
      <c r="R139" s="85"/>
      <c r="S139" s="85"/>
      <c r="T139" s="85"/>
      <c r="U139" s="85"/>
      <c r="V139" s="85"/>
      <c r="W139" s="85"/>
      <c r="X139" s="86"/>
      <c r="Y139" s="90">
        <v>11</v>
      </c>
      <c r="Z139" s="91"/>
      <c r="AA139" s="91"/>
      <c r="AB139" s="93"/>
      <c r="AC139" s="89"/>
      <c r="AD139" s="85"/>
      <c r="AE139" s="85"/>
      <c r="AF139" s="85"/>
      <c r="AG139" s="86"/>
      <c r="AH139" s="84"/>
      <c r="AI139" s="85"/>
      <c r="AJ139" s="85"/>
      <c r="AK139" s="85"/>
      <c r="AL139" s="85"/>
      <c r="AM139" s="85"/>
      <c r="AN139" s="85"/>
      <c r="AO139" s="85"/>
      <c r="AP139" s="85"/>
      <c r="AQ139" s="85"/>
      <c r="AR139" s="85"/>
      <c r="AS139" s="85"/>
      <c r="AT139" s="86"/>
      <c r="AU139" s="90"/>
      <c r="AV139" s="91"/>
      <c r="AW139" s="91"/>
      <c r="AX139" s="92"/>
    </row>
    <row r="140" spans="1:50" ht="18" customHeight="1">
      <c r="A140" s="308"/>
      <c r="B140" s="309"/>
      <c r="C140" s="309"/>
      <c r="D140" s="309"/>
      <c r="E140" s="309"/>
      <c r="F140" s="310"/>
      <c r="G140" s="81" t="s">
        <v>121</v>
      </c>
      <c r="H140" s="82"/>
      <c r="I140" s="82"/>
      <c r="J140" s="82"/>
      <c r="K140" s="83"/>
      <c r="L140" s="84" t="s">
        <v>121</v>
      </c>
      <c r="M140" s="85"/>
      <c r="N140" s="85"/>
      <c r="O140" s="85"/>
      <c r="P140" s="85"/>
      <c r="Q140" s="85"/>
      <c r="R140" s="85"/>
      <c r="S140" s="85"/>
      <c r="T140" s="85"/>
      <c r="U140" s="85"/>
      <c r="V140" s="85"/>
      <c r="W140" s="85"/>
      <c r="X140" s="86"/>
      <c r="Y140" s="87">
        <f>0.105</f>
        <v>0.105</v>
      </c>
      <c r="Z140" s="88"/>
      <c r="AA140" s="88"/>
      <c r="AB140" s="88"/>
      <c r="AC140" s="89"/>
      <c r="AD140" s="85"/>
      <c r="AE140" s="85"/>
      <c r="AF140" s="85"/>
      <c r="AG140" s="86"/>
      <c r="AH140" s="84"/>
      <c r="AI140" s="85"/>
      <c r="AJ140" s="85"/>
      <c r="AK140" s="85"/>
      <c r="AL140" s="85"/>
      <c r="AM140" s="85"/>
      <c r="AN140" s="85"/>
      <c r="AO140" s="85"/>
      <c r="AP140" s="85"/>
      <c r="AQ140" s="85"/>
      <c r="AR140" s="85"/>
      <c r="AS140" s="85"/>
      <c r="AT140" s="86"/>
      <c r="AU140" s="90"/>
      <c r="AV140" s="91"/>
      <c r="AW140" s="91"/>
      <c r="AX140" s="92"/>
    </row>
    <row r="141" spans="1:50" ht="18" customHeight="1">
      <c r="A141" s="308"/>
      <c r="B141" s="309"/>
      <c r="C141" s="309"/>
      <c r="D141" s="309"/>
      <c r="E141" s="309"/>
      <c r="F141" s="310"/>
      <c r="G141" s="49"/>
      <c r="H141" s="50"/>
      <c r="I141" s="50"/>
      <c r="J141" s="50"/>
      <c r="K141" s="51"/>
      <c r="L141" s="52"/>
      <c r="M141" s="50"/>
      <c r="N141" s="50"/>
      <c r="O141" s="50"/>
      <c r="P141" s="50"/>
      <c r="Q141" s="50"/>
      <c r="R141" s="50"/>
      <c r="S141" s="50"/>
      <c r="T141" s="50"/>
      <c r="U141" s="50"/>
      <c r="V141" s="50"/>
      <c r="W141" s="50"/>
      <c r="X141" s="51"/>
      <c r="Y141" s="53"/>
      <c r="Z141" s="54"/>
      <c r="AA141" s="54"/>
      <c r="AB141" s="54"/>
      <c r="AC141" s="49"/>
      <c r="AD141" s="50"/>
      <c r="AE141" s="50"/>
      <c r="AF141" s="50"/>
      <c r="AG141" s="51"/>
      <c r="AH141" s="52"/>
      <c r="AI141" s="50"/>
      <c r="AJ141" s="50"/>
      <c r="AK141" s="50"/>
      <c r="AL141" s="50"/>
      <c r="AM141" s="50"/>
      <c r="AN141" s="50"/>
      <c r="AO141" s="50"/>
      <c r="AP141" s="50"/>
      <c r="AQ141" s="50"/>
      <c r="AR141" s="50"/>
      <c r="AS141" s="50"/>
      <c r="AT141" s="51"/>
      <c r="AU141" s="53"/>
      <c r="AV141" s="54"/>
      <c r="AW141" s="54"/>
      <c r="AX141" s="55"/>
    </row>
    <row r="142" spans="1:50" ht="18" customHeight="1">
      <c r="A142" s="308"/>
      <c r="B142" s="309"/>
      <c r="C142" s="309"/>
      <c r="D142" s="309"/>
      <c r="E142" s="309"/>
      <c r="F142" s="310"/>
      <c r="G142" s="40" t="s">
        <v>23</v>
      </c>
      <c r="H142" s="41"/>
      <c r="I142" s="41"/>
      <c r="J142" s="41"/>
      <c r="K142" s="41"/>
      <c r="L142" s="42"/>
      <c r="M142" s="43"/>
      <c r="N142" s="43"/>
      <c r="O142" s="43"/>
      <c r="P142" s="43"/>
      <c r="Q142" s="43"/>
      <c r="R142" s="43"/>
      <c r="S142" s="43"/>
      <c r="T142" s="43"/>
      <c r="U142" s="43"/>
      <c r="V142" s="43"/>
      <c r="W142" s="43"/>
      <c r="X142" s="44"/>
      <c r="Y142" s="45">
        <f>SUM(Y136:AB141)</f>
        <v>121.105</v>
      </c>
      <c r="Z142" s="46"/>
      <c r="AA142" s="46"/>
      <c r="AB142" s="47"/>
      <c r="AC142" s="40" t="s">
        <v>23</v>
      </c>
      <c r="AD142" s="41"/>
      <c r="AE142" s="41"/>
      <c r="AF142" s="41"/>
      <c r="AG142" s="41"/>
      <c r="AH142" s="42"/>
      <c r="AI142" s="43"/>
      <c r="AJ142" s="43"/>
      <c r="AK142" s="43"/>
      <c r="AL142" s="43"/>
      <c r="AM142" s="43"/>
      <c r="AN142" s="43"/>
      <c r="AO142" s="43"/>
      <c r="AP142" s="43"/>
      <c r="AQ142" s="43"/>
      <c r="AR142" s="43"/>
      <c r="AS142" s="43"/>
      <c r="AT142" s="44"/>
      <c r="AU142" s="45">
        <v>2</v>
      </c>
      <c r="AV142" s="46"/>
      <c r="AW142" s="46"/>
      <c r="AX142" s="48"/>
    </row>
    <row r="143" spans="1:50" ht="18.75" customHeight="1">
      <c r="A143" s="308"/>
      <c r="B143" s="309"/>
      <c r="C143" s="309"/>
      <c r="D143" s="309"/>
      <c r="E143" s="309"/>
      <c r="F143" s="310"/>
      <c r="G143" s="56" t="s">
        <v>191</v>
      </c>
      <c r="H143" s="57"/>
      <c r="I143" s="57"/>
      <c r="J143" s="57"/>
      <c r="K143" s="57"/>
      <c r="L143" s="57"/>
      <c r="M143" s="57"/>
      <c r="N143" s="57"/>
      <c r="O143" s="57"/>
      <c r="P143" s="57"/>
      <c r="Q143" s="57"/>
      <c r="R143" s="57"/>
      <c r="S143" s="57"/>
      <c r="T143" s="57"/>
      <c r="U143" s="57"/>
      <c r="V143" s="57"/>
      <c r="W143" s="57"/>
      <c r="X143" s="57"/>
      <c r="Y143" s="57"/>
      <c r="Z143" s="57"/>
      <c r="AA143" s="57"/>
      <c r="AB143" s="58"/>
      <c r="AC143" s="56" t="s">
        <v>189</v>
      </c>
      <c r="AD143" s="57"/>
      <c r="AE143" s="57"/>
      <c r="AF143" s="57"/>
      <c r="AG143" s="57"/>
      <c r="AH143" s="57"/>
      <c r="AI143" s="57"/>
      <c r="AJ143" s="57"/>
      <c r="AK143" s="57"/>
      <c r="AL143" s="57"/>
      <c r="AM143" s="57"/>
      <c r="AN143" s="57"/>
      <c r="AO143" s="57"/>
      <c r="AP143" s="57"/>
      <c r="AQ143" s="57"/>
      <c r="AR143" s="57"/>
      <c r="AS143" s="57"/>
      <c r="AT143" s="57"/>
      <c r="AU143" s="57"/>
      <c r="AV143" s="57"/>
      <c r="AW143" s="57"/>
      <c r="AX143" s="59"/>
    </row>
    <row r="144" spans="1:50" ht="24.75" customHeight="1">
      <c r="A144" s="308"/>
      <c r="B144" s="309"/>
      <c r="C144" s="309"/>
      <c r="D144" s="309"/>
      <c r="E144" s="309"/>
      <c r="F144" s="310"/>
      <c r="G144" s="60" t="s">
        <v>20</v>
      </c>
      <c r="H144" s="61"/>
      <c r="I144" s="61"/>
      <c r="J144" s="61"/>
      <c r="K144" s="61"/>
      <c r="L144" s="65" t="s">
        <v>21</v>
      </c>
      <c r="M144" s="41"/>
      <c r="N144" s="41"/>
      <c r="O144" s="41"/>
      <c r="P144" s="41"/>
      <c r="Q144" s="41"/>
      <c r="R144" s="41"/>
      <c r="S144" s="41"/>
      <c r="T144" s="41"/>
      <c r="U144" s="41"/>
      <c r="V144" s="41"/>
      <c r="W144" s="41"/>
      <c r="X144" s="66"/>
      <c r="Y144" s="67" t="s">
        <v>22</v>
      </c>
      <c r="Z144" s="41"/>
      <c r="AA144" s="41"/>
      <c r="AB144" s="66"/>
      <c r="AC144" s="60" t="s">
        <v>20</v>
      </c>
      <c r="AD144" s="61"/>
      <c r="AE144" s="61"/>
      <c r="AF144" s="61"/>
      <c r="AG144" s="61"/>
      <c r="AH144" s="65" t="s">
        <v>21</v>
      </c>
      <c r="AI144" s="41"/>
      <c r="AJ144" s="41"/>
      <c r="AK144" s="41"/>
      <c r="AL144" s="41"/>
      <c r="AM144" s="41"/>
      <c r="AN144" s="41"/>
      <c r="AO144" s="41"/>
      <c r="AP144" s="41"/>
      <c r="AQ144" s="41"/>
      <c r="AR144" s="41"/>
      <c r="AS144" s="41"/>
      <c r="AT144" s="66"/>
      <c r="AU144" s="67" t="s">
        <v>22</v>
      </c>
      <c r="AV144" s="41"/>
      <c r="AW144" s="41"/>
      <c r="AX144" s="68"/>
    </row>
    <row r="145" spans="1:50" s="35" customFormat="1" ht="18" customHeight="1">
      <c r="A145" s="308"/>
      <c r="B145" s="309"/>
      <c r="C145" s="309"/>
      <c r="D145" s="309"/>
      <c r="E145" s="309"/>
      <c r="F145" s="310"/>
      <c r="G145" s="69" t="s">
        <v>216</v>
      </c>
      <c r="H145" s="70"/>
      <c r="I145" s="70"/>
      <c r="J145" s="70"/>
      <c r="K145" s="71"/>
      <c r="L145" s="72" t="s">
        <v>212</v>
      </c>
      <c r="M145" s="73"/>
      <c r="N145" s="73"/>
      <c r="O145" s="73"/>
      <c r="P145" s="73"/>
      <c r="Q145" s="73"/>
      <c r="R145" s="73"/>
      <c r="S145" s="73"/>
      <c r="T145" s="73"/>
      <c r="U145" s="73"/>
      <c r="V145" s="73"/>
      <c r="W145" s="73"/>
      <c r="X145" s="74"/>
      <c r="Y145" s="75">
        <v>76</v>
      </c>
      <c r="Z145" s="76"/>
      <c r="AA145" s="76"/>
      <c r="AB145" s="112"/>
      <c r="AC145" s="69" t="s">
        <v>218</v>
      </c>
      <c r="AD145" s="70"/>
      <c r="AE145" s="70"/>
      <c r="AF145" s="70"/>
      <c r="AG145" s="71"/>
      <c r="AH145" s="72" t="s">
        <v>217</v>
      </c>
      <c r="AI145" s="73"/>
      <c r="AJ145" s="73"/>
      <c r="AK145" s="73"/>
      <c r="AL145" s="73"/>
      <c r="AM145" s="73"/>
      <c r="AN145" s="73"/>
      <c r="AO145" s="73"/>
      <c r="AP145" s="73"/>
      <c r="AQ145" s="73"/>
      <c r="AR145" s="73"/>
      <c r="AS145" s="73"/>
      <c r="AT145" s="74"/>
      <c r="AU145" s="75">
        <v>3</v>
      </c>
      <c r="AV145" s="76"/>
      <c r="AW145" s="76"/>
      <c r="AX145" s="113"/>
    </row>
    <row r="146" spans="1:50" s="35" customFormat="1" ht="18" customHeight="1">
      <c r="A146" s="308"/>
      <c r="B146" s="309"/>
      <c r="C146" s="309"/>
      <c r="D146" s="309"/>
      <c r="E146" s="309"/>
      <c r="F146" s="310"/>
      <c r="G146" s="94" t="s">
        <v>204</v>
      </c>
      <c r="H146" s="95"/>
      <c r="I146" s="95"/>
      <c r="J146" s="95"/>
      <c r="K146" s="96"/>
      <c r="L146" s="100" t="s">
        <v>213</v>
      </c>
      <c r="M146" s="101"/>
      <c r="N146" s="101"/>
      <c r="O146" s="101"/>
      <c r="P146" s="101"/>
      <c r="Q146" s="101"/>
      <c r="R146" s="101"/>
      <c r="S146" s="101"/>
      <c r="T146" s="101"/>
      <c r="U146" s="101"/>
      <c r="V146" s="101"/>
      <c r="W146" s="101"/>
      <c r="X146" s="102"/>
      <c r="Y146" s="106">
        <v>21</v>
      </c>
      <c r="Z146" s="107"/>
      <c r="AA146" s="107"/>
      <c r="AB146" s="108"/>
      <c r="AC146" s="89"/>
      <c r="AD146" s="85"/>
      <c r="AE146" s="85"/>
      <c r="AF146" s="85"/>
      <c r="AG146" s="86"/>
      <c r="AH146" s="84"/>
      <c r="AI146" s="85"/>
      <c r="AJ146" s="85"/>
      <c r="AK146" s="85"/>
      <c r="AL146" s="85"/>
      <c r="AM146" s="85"/>
      <c r="AN146" s="85"/>
      <c r="AO146" s="85"/>
      <c r="AP146" s="85"/>
      <c r="AQ146" s="85"/>
      <c r="AR146" s="85"/>
      <c r="AS146" s="85"/>
      <c r="AT146" s="86"/>
      <c r="AU146" s="90"/>
      <c r="AV146" s="91"/>
      <c r="AW146" s="91"/>
      <c r="AX146" s="92"/>
    </row>
    <row r="147" spans="1:50" s="35" customFormat="1" ht="18" customHeight="1">
      <c r="A147" s="308"/>
      <c r="B147" s="309"/>
      <c r="C147" s="309"/>
      <c r="D147" s="309"/>
      <c r="E147" s="309"/>
      <c r="F147" s="310"/>
      <c r="G147" s="97"/>
      <c r="H147" s="98"/>
      <c r="I147" s="98"/>
      <c r="J147" s="98"/>
      <c r="K147" s="99"/>
      <c r="L147" s="103"/>
      <c r="M147" s="104"/>
      <c r="N147" s="104"/>
      <c r="O147" s="104"/>
      <c r="P147" s="104"/>
      <c r="Q147" s="104"/>
      <c r="R147" s="104"/>
      <c r="S147" s="104"/>
      <c r="T147" s="104"/>
      <c r="U147" s="104"/>
      <c r="V147" s="104"/>
      <c r="W147" s="104"/>
      <c r="X147" s="105"/>
      <c r="Y147" s="109"/>
      <c r="Z147" s="110"/>
      <c r="AA147" s="110"/>
      <c r="AB147" s="111"/>
      <c r="AC147" s="89"/>
      <c r="AD147" s="85"/>
      <c r="AE147" s="85"/>
      <c r="AF147" s="85"/>
      <c r="AG147" s="86"/>
      <c r="AH147" s="84"/>
      <c r="AI147" s="85"/>
      <c r="AJ147" s="85"/>
      <c r="AK147" s="85"/>
      <c r="AL147" s="85"/>
      <c r="AM147" s="85"/>
      <c r="AN147" s="85"/>
      <c r="AO147" s="85"/>
      <c r="AP147" s="85"/>
      <c r="AQ147" s="85"/>
      <c r="AR147" s="85"/>
      <c r="AS147" s="85"/>
      <c r="AT147" s="86"/>
      <c r="AU147" s="90"/>
      <c r="AV147" s="91"/>
      <c r="AW147" s="91"/>
      <c r="AX147" s="92"/>
    </row>
    <row r="148" spans="1:50" s="35" customFormat="1" ht="18" customHeight="1">
      <c r="A148" s="308"/>
      <c r="B148" s="309"/>
      <c r="C148" s="309"/>
      <c r="D148" s="309"/>
      <c r="E148" s="309"/>
      <c r="F148" s="310"/>
      <c r="G148" s="81" t="s">
        <v>215</v>
      </c>
      <c r="H148" s="82"/>
      <c r="I148" s="82"/>
      <c r="J148" s="82"/>
      <c r="K148" s="83"/>
      <c r="L148" s="84" t="s">
        <v>214</v>
      </c>
      <c r="M148" s="85"/>
      <c r="N148" s="85"/>
      <c r="O148" s="85"/>
      <c r="P148" s="85"/>
      <c r="Q148" s="85"/>
      <c r="R148" s="85"/>
      <c r="S148" s="85"/>
      <c r="T148" s="85"/>
      <c r="U148" s="85"/>
      <c r="V148" s="85"/>
      <c r="W148" s="85"/>
      <c r="X148" s="86"/>
      <c r="Y148" s="90">
        <v>15</v>
      </c>
      <c r="Z148" s="91"/>
      <c r="AA148" s="91"/>
      <c r="AB148" s="93"/>
      <c r="AC148" s="89"/>
      <c r="AD148" s="85"/>
      <c r="AE148" s="85"/>
      <c r="AF148" s="85"/>
      <c r="AG148" s="86"/>
      <c r="AH148" s="84"/>
      <c r="AI148" s="85"/>
      <c r="AJ148" s="85"/>
      <c r="AK148" s="85"/>
      <c r="AL148" s="85"/>
      <c r="AM148" s="85"/>
      <c r="AN148" s="85"/>
      <c r="AO148" s="85"/>
      <c r="AP148" s="85"/>
      <c r="AQ148" s="85"/>
      <c r="AR148" s="85"/>
      <c r="AS148" s="85"/>
      <c r="AT148" s="86"/>
      <c r="AU148" s="90"/>
      <c r="AV148" s="91"/>
      <c r="AW148" s="91"/>
      <c r="AX148" s="92"/>
    </row>
    <row r="149" spans="1:50" s="35" customFormat="1" ht="18" customHeight="1">
      <c r="A149" s="308"/>
      <c r="B149" s="309"/>
      <c r="C149" s="309"/>
      <c r="D149" s="309"/>
      <c r="E149" s="309"/>
      <c r="F149" s="310"/>
      <c r="G149" s="81"/>
      <c r="H149" s="82"/>
      <c r="I149" s="82"/>
      <c r="J149" s="82"/>
      <c r="K149" s="83"/>
      <c r="L149" s="84"/>
      <c r="M149" s="85"/>
      <c r="N149" s="85"/>
      <c r="O149" s="85"/>
      <c r="P149" s="85"/>
      <c r="Q149" s="85"/>
      <c r="R149" s="85"/>
      <c r="S149" s="85"/>
      <c r="T149" s="85"/>
      <c r="U149" s="85"/>
      <c r="V149" s="85"/>
      <c r="W149" s="85"/>
      <c r="X149" s="86"/>
      <c r="Y149" s="87"/>
      <c r="Z149" s="88"/>
      <c r="AA149" s="88"/>
      <c r="AB149" s="88"/>
      <c r="AC149" s="89"/>
      <c r="AD149" s="85"/>
      <c r="AE149" s="85"/>
      <c r="AF149" s="85"/>
      <c r="AG149" s="86"/>
      <c r="AH149" s="84"/>
      <c r="AI149" s="85"/>
      <c r="AJ149" s="85"/>
      <c r="AK149" s="85"/>
      <c r="AL149" s="85"/>
      <c r="AM149" s="85"/>
      <c r="AN149" s="85"/>
      <c r="AO149" s="85"/>
      <c r="AP149" s="85"/>
      <c r="AQ149" s="85"/>
      <c r="AR149" s="85"/>
      <c r="AS149" s="85"/>
      <c r="AT149" s="86"/>
      <c r="AU149" s="90"/>
      <c r="AV149" s="91"/>
      <c r="AW149" s="91"/>
      <c r="AX149" s="92"/>
    </row>
    <row r="150" spans="1:50" s="35" customFormat="1" ht="18" customHeight="1">
      <c r="A150" s="308"/>
      <c r="B150" s="309"/>
      <c r="C150" s="309"/>
      <c r="D150" s="309"/>
      <c r="E150" s="309"/>
      <c r="F150" s="310"/>
      <c r="G150" s="49"/>
      <c r="H150" s="50"/>
      <c r="I150" s="50"/>
      <c r="J150" s="50"/>
      <c r="K150" s="51"/>
      <c r="L150" s="52"/>
      <c r="M150" s="50"/>
      <c r="N150" s="50"/>
      <c r="O150" s="50"/>
      <c r="P150" s="50"/>
      <c r="Q150" s="50"/>
      <c r="R150" s="50"/>
      <c r="S150" s="50"/>
      <c r="T150" s="50"/>
      <c r="U150" s="50"/>
      <c r="V150" s="50"/>
      <c r="W150" s="50"/>
      <c r="X150" s="51"/>
      <c r="Y150" s="53"/>
      <c r="Z150" s="54"/>
      <c r="AA150" s="54"/>
      <c r="AB150" s="54"/>
      <c r="AC150" s="49"/>
      <c r="AD150" s="50"/>
      <c r="AE150" s="50"/>
      <c r="AF150" s="50"/>
      <c r="AG150" s="51"/>
      <c r="AH150" s="52"/>
      <c r="AI150" s="50"/>
      <c r="AJ150" s="50"/>
      <c r="AK150" s="50"/>
      <c r="AL150" s="50"/>
      <c r="AM150" s="50"/>
      <c r="AN150" s="50"/>
      <c r="AO150" s="50"/>
      <c r="AP150" s="50"/>
      <c r="AQ150" s="50"/>
      <c r="AR150" s="50"/>
      <c r="AS150" s="50"/>
      <c r="AT150" s="51"/>
      <c r="AU150" s="53"/>
      <c r="AV150" s="54"/>
      <c r="AW150" s="54"/>
      <c r="AX150" s="55"/>
    </row>
    <row r="151" spans="1:50" s="35" customFormat="1" ht="18" customHeight="1">
      <c r="A151" s="308"/>
      <c r="B151" s="309"/>
      <c r="C151" s="309"/>
      <c r="D151" s="309"/>
      <c r="E151" s="309"/>
      <c r="F151" s="310"/>
      <c r="G151" s="40" t="s">
        <v>23</v>
      </c>
      <c r="H151" s="41"/>
      <c r="I151" s="41"/>
      <c r="J151" s="41"/>
      <c r="K151" s="41"/>
      <c r="L151" s="42"/>
      <c r="M151" s="43"/>
      <c r="N151" s="43"/>
      <c r="O151" s="43"/>
      <c r="P151" s="43"/>
      <c r="Q151" s="43"/>
      <c r="R151" s="43"/>
      <c r="S151" s="43"/>
      <c r="T151" s="43"/>
      <c r="U151" s="43"/>
      <c r="V151" s="43"/>
      <c r="W151" s="43"/>
      <c r="X151" s="44"/>
      <c r="Y151" s="45">
        <v>112</v>
      </c>
      <c r="Z151" s="46"/>
      <c r="AA151" s="46"/>
      <c r="AB151" s="47"/>
      <c r="AC151" s="40" t="s">
        <v>23</v>
      </c>
      <c r="AD151" s="41"/>
      <c r="AE151" s="41"/>
      <c r="AF151" s="41"/>
      <c r="AG151" s="41"/>
      <c r="AH151" s="42"/>
      <c r="AI151" s="43"/>
      <c r="AJ151" s="43"/>
      <c r="AK151" s="43"/>
      <c r="AL151" s="43"/>
      <c r="AM151" s="43"/>
      <c r="AN151" s="43"/>
      <c r="AO151" s="43"/>
      <c r="AP151" s="43"/>
      <c r="AQ151" s="43"/>
      <c r="AR151" s="43"/>
      <c r="AS151" s="43"/>
      <c r="AT151" s="44"/>
      <c r="AU151" s="45">
        <v>3</v>
      </c>
      <c r="AV151" s="46"/>
      <c r="AW151" s="46"/>
      <c r="AX151" s="48"/>
    </row>
    <row r="152" spans="1:50" ht="18.75" customHeight="1">
      <c r="A152" s="37"/>
      <c r="B152" s="26"/>
      <c r="C152" s="26"/>
      <c r="D152" s="26"/>
      <c r="E152" s="26"/>
      <c r="F152" s="38"/>
      <c r="G152" s="56" t="s">
        <v>238</v>
      </c>
      <c r="H152" s="57"/>
      <c r="I152" s="57"/>
      <c r="J152" s="57"/>
      <c r="K152" s="57"/>
      <c r="L152" s="57"/>
      <c r="M152" s="57"/>
      <c r="N152" s="57"/>
      <c r="O152" s="57"/>
      <c r="P152" s="57"/>
      <c r="Q152" s="57"/>
      <c r="R152" s="57"/>
      <c r="S152" s="57"/>
      <c r="T152" s="57"/>
      <c r="U152" s="57"/>
      <c r="V152" s="57"/>
      <c r="W152" s="57"/>
      <c r="X152" s="57"/>
      <c r="Y152" s="57"/>
      <c r="Z152" s="57"/>
      <c r="AA152" s="57"/>
      <c r="AB152" s="58"/>
      <c r="AC152" s="56" t="s">
        <v>202</v>
      </c>
      <c r="AD152" s="57"/>
      <c r="AE152" s="57"/>
      <c r="AF152" s="57"/>
      <c r="AG152" s="57"/>
      <c r="AH152" s="57"/>
      <c r="AI152" s="57"/>
      <c r="AJ152" s="57"/>
      <c r="AK152" s="57"/>
      <c r="AL152" s="57"/>
      <c r="AM152" s="57"/>
      <c r="AN152" s="57"/>
      <c r="AO152" s="57"/>
      <c r="AP152" s="57"/>
      <c r="AQ152" s="57"/>
      <c r="AR152" s="57"/>
      <c r="AS152" s="57"/>
      <c r="AT152" s="57"/>
      <c r="AU152" s="57"/>
      <c r="AV152" s="57"/>
      <c r="AW152" s="57"/>
      <c r="AX152" s="59"/>
    </row>
    <row r="153" spans="1:50" ht="24.75" customHeight="1">
      <c r="A153" s="37"/>
      <c r="B153" s="26"/>
      <c r="C153" s="26"/>
      <c r="D153" s="26"/>
      <c r="E153" s="26"/>
      <c r="F153" s="38"/>
      <c r="G153" s="60" t="s">
        <v>20</v>
      </c>
      <c r="H153" s="61"/>
      <c r="I153" s="61"/>
      <c r="J153" s="61"/>
      <c r="K153" s="61"/>
      <c r="L153" s="62" t="s">
        <v>21</v>
      </c>
      <c r="M153" s="61"/>
      <c r="N153" s="61"/>
      <c r="O153" s="61"/>
      <c r="P153" s="61"/>
      <c r="Q153" s="61"/>
      <c r="R153" s="61"/>
      <c r="S153" s="61"/>
      <c r="T153" s="61"/>
      <c r="U153" s="61"/>
      <c r="V153" s="61"/>
      <c r="W153" s="61"/>
      <c r="X153" s="63"/>
      <c r="Y153" s="64" t="s">
        <v>22</v>
      </c>
      <c r="Z153" s="61"/>
      <c r="AA153" s="61"/>
      <c r="AB153" s="63"/>
      <c r="AC153" s="60" t="s">
        <v>20</v>
      </c>
      <c r="AD153" s="61"/>
      <c r="AE153" s="61"/>
      <c r="AF153" s="61"/>
      <c r="AG153" s="61"/>
      <c r="AH153" s="65" t="s">
        <v>21</v>
      </c>
      <c r="AI153" s="41"/>
      <c r="AJ153" s="41"/>
      <c r="AK153" s="41"/>
      <c r="AL153" s="41"/>
      <c r="AM153" s="41"/>
      <c r="AN153" s="41"/>
      <c r="AO153" s="41"/>
      <c r="AP153" s="41"/>
      <c r="AQ153" s="41"/>
      <c r="AR153" s="41"/>
      <c r="AS153" s="41"/>
      <c r="AT153" s="66"/>
      <c r="AU153" s="67" t="s">
        <v>22</v>
      </c>
      <c r="AV153" s="41"/>
      <c r="AW153" s="41"/>
      <c r="AX153" s="68"/>
    </row>
    <row r="154" spans="1:50" s="35" customFormat="1" ht="18" customHeight="1">
      <c r="A154" s="37"/>
      <c r="B154" s="26"/>
      <c r="C154" s="26"/>
      <c r="D154" s="26"/>
      <c r="E154" s="26"/>
      <c r="F154" s="38"/>
      <c r="G154" s="69" t="s">
        <v>108</v>
      </c>
      <c r="H154" s="70"/>
      <c r="I154" s="70"/>
      <c r="J154" s="70"/>
      <c r="K154" s="71"/>
      <c r="L154" s="72" t="s">
        <v>224</v>
      </c>
      <c r="M154" s="73"/>
      <c r="N154" s="73"/>
      <c r="O154" s="73"/>
      <c r="P154" s="73"/>
      <c r="Q154" s="73"/>
      <c r="R154" s="73"/>
      <c r="S154" s="73"/>
      <c r="T154" s="73"/>
      <c r="U154" s="73"/>
      <c r="V154" s="73"/>
      <c r="W154" s="73"/>
      <c r="X154" s="74"/>
      <c r="Y154" s="75">
        <v>16</v>
      </c>
      <c r="Z154" s="76"/>
      <c r="AA154" s="76"/>
      <c r="AB154" s="77"/>
      <c r="AC154" s="69" t="s">
        <v>121</v>
      </c>
      <c r="AD154" s="70"/>
      <c r="AE154" s="70"/>
      <c r="AF154" s="70"/>
      <c r="AG154" s="71"/>
      <c r="AH154" s="72" t="s">
        <v>210</v>
      </c>
      <c r="AI154" s="73"/>
      <c r="AJ154" s="73"/>
      <c r="AK154" s="73"/>
      <c r="AL154" s="73"/>
      <c r="AM154" s="73"/>
      <c r="AN154" s="73"/>
      <c r="AO154" s="73"/>
      <c r="AP154" s="73"/>
      <c r="AQ154" s="73"/>
      <c r="AR154" s="73"/>
      <c r="AS154" s="73"/>
      <c r="AT154" s="74"/>
      <c r="AU154" s="78">
        <v>0.6</v>
      </c>
      <c r="AV154" s="79"/>
      <c r="AW154" s="79"/>
      <c r="AX154" s="80"/>
    </row>
    <row r="155" spans="1:50" s="35" customFormat="1" ht="18" customHeight="1">
      <c r="A155" s="37"/>
      <c r="B155" s="26"/>
      <c r="C155" s="26"/>
      <c r="D155" s="26"/>
      <c r="E155" s="26"/>
      <c r="F155" s="38"/>
      <c r="G155" s="97" t="s">
        <v>110</v>
      </c>
      <c r="H155" s="98"/>
      <c r="I155" s="98"/>
      <c r="J155" s="98"/>
      <c r="K155" s="99"/>
      <c r="L155" s="123" t="s">
        <v>225</v>
      </c>
      <c r="M155" s="124"/>
      <c r="N155" s="124"/>
      <c r="O155" s="124"/>
      <c r="P155" s="124"/>
      <c r="Q155" s="124"/>
      <c r="R155" s="124"/>
      <c r="S155" s="124"/>
      <c r="T155" s="124"/>
      <c r="U155" s="124"/>
      <c r="V155" s="124"/>
      <c r="W155" s="124"/>
      <c r="X155" s="125"/>
      <c r="Y155" s="109">
        <v>10</v>
      </c>
      <c r="Z155" s="110"/>
      <c r="AA155" s="110"/>
      <c r="AB155" s="126"/>
      <c r="AC155" s="89"/>
      <c r="AD155" s="85"/>
      <c r="AE155" s="85"/>
      <c r="AF155" s="85"/>
      <c r="AG155" s="86"/>
      <c r="AH155" s="84"/>
      <c r="AI155" s="85"/>
      <c r="AJ155" s="85"/>
      <c r="AK155" s="85"/>
      <c r="AL155" s="85"/>
      <c r="AM155" s="85"/>
      <c r="AN155" s="85"/>
      <c r="AO155" s="85"/>
      <c r="AP155" s="85"/>
      <c r="AQ155" s="85"/>
      <c r="AR155" s="85"/>
      <c r="AS155" s="85"/>
      <c r="AT155" s="86"/>
      <c r="AU155" s="90"/>
      <c r="AV155" s="91"/>
      <c r="AW155" s="91"/>
      <c r="AX155" s="92"/>
    </row>
    <row r="156" spans="1:50" s="35" customFormat="1" ht="21.75" customHeight="1">
      <c r="A156" s="37"/>
      <c r="B156" s="26"/>
      <c r="C156" s="26"/>
      <c r="D156" s="26"/>
      <c r="E156" s="26"/>
      <c r="F156" s="38"/>
      <c r="G156" s="81" t="s">
        <v>218</v>
      </c>
      <c r="H156" s="82"/>
      <c r="I156" s="82"/>
      <c r="J156" s="82"/>
      <c r="K156" s="83"/>
      <c r="L156" s="84" t="s">
        <v>226</v>
      </c>
      <c r="M156" s="127"/>
      <c r="N156" s="127"/>
      <c r="O156" s="127"/>
      <c r="P156" s="127"/>
      <c r="Q156" s="127"/>
      <c r="R156" s="127"/>
      <c r="S156" s="127"/>
      <c r="T156" s="127"/>
      <c r="U156" s="127"/>
      <c r="V156" s="127"/>
      <c r="W156" s="127"/>
      <c r="X156" s="128"/>
      <c r="Y156" s="90">
        <v>9</v>
      </c>
      <c r="Z156" s="91"/>
      <c r="AA156" s="91"/>
      <c r="AB156" s="129"/>
      <c r="AC156" s="89"/>
      <c r="AD156" s="85"/>
      <c r="AE156" s="85"/>
      <c r="AF156" s="85"/>
      <c r="AG156" s="86"/>
      <c r="AH156" s="84"/>
      <c r="AI156" s="85"/>
      <c r="AJ156" s="85"/>
      <c r="AK156" s="85"/>
      <c r="AL156" s="85"/>
      <c r="AM156" s="85"/>
      <c r="AN156" s="85"/>
      <c r="AO156" s="85"/>
      <c r="AP156" s="85"/>
      <c r="AQ156" s="85"/>
      <c r="AR156" s="85"/>
      <c r="AS156" s="85"/>
      <c r="AT156" s="86"/>
      <c r="AU156" s="90"/>
      <c r="AV156" s="91"/>
      <c r="AW156" s="91"/>
      <c r="AX156" s="92"/>
    </row>
    <row r="157" spans="1:50" s="35" customFormat="1" ht="18" customHeight="1">
      <c r="A157" s="37"/>
      <c r="B157" s="26"/>
      <c r="C157" s="26"/>
      <c r="D157" s="26"/>
      <c r="E157" s="26"/>
      <c r="F157" s="38"/>
      <c r="G157" s="81"/>
      <c r="H157" s="82"/>
      <c r="I157" s="82"/>
      <c r="J157" s="82"/>
      <c r="K157" s="83"/>
      <c r="L157" s="84"/>
      <c r="M157" s="85"/>
      <c r="N157" s="85"/>
      <c r="O157" s="85"/>
      <c r="P157" s="85"/>
      <c r="Q157" s="85"/>
      <c r="R157" s="85"/>
      <c r="S157" s="85"/>
      <c r="T157" s="85"/>
      <c r="U157" s="85"/>
      <c r="V157" s="85"/>
      <c r="W157" s="85"/>
      <c r="X157" s="86"/>
      <c r="Y157" s="90"/>
      <c r="Z157" s="91"/>
      <c r="AA157" s="91"/>
      <c r="AB157" s="93"/>
      <c r="AC157" s="89"/>
      <c r="AD157" s="85"/>
      <c r="AE157" s="85"/>
      <c r="AF157" s="85"/>
      <c r="AG157" s="86"/>
      <c r="AH157" s="84"/>
      <c r="AI157" s="85"/>
      <c r="AJ157" s="85"/>
      <c r="AK157" s="85"/>
      <c r="AL157" s="85"/>
      <c r="AM157" s="85"/>
      <c r="AN157" s="85"/>
      <c r="AO157" s="85"/>
      <c r="AP157" s="85"/>
      <c r="AQ157" s="85"/>
      <c r="AR157" s="85"/>
      <c r="AS157" s="85"/>
      <c r="AT157" s="86"/>
      <c r="AU157" s="90"/>
      <c r="AV157" s="91"/>
      <c r="AW157" s="91"/>
      <c r="AX157" s="92"/>
    </row>
    <row r="158" spans="1:50" s="35" customFormat="1" ht="18" customHeight="1">
      <c r="A158" s="37"/>
      <c r="B158" s="26"/>
      <c r="C158" s="26"/>
      <c r="D158" s="26"/>
      <c r="E158" s="26"/>
      <c r="F158" s="38"/>
      <c r="G158" s="81"/>
      <c r="H158" s="82"/>
      <c r="I158" s="82"/>
      <c r="J158" s="82"/>
      <c r="K158" s="83"/>
      <c r="L158" s="84"/>
      <c r="M158" s="85"/>
      <c r="N158" s="85"/>
      <c r="O158" s="85"/>
      <c r="P158" s="85"/>
      <c r="Q158" s="85"/>
      <c r="R158" s="85"/>
      <c r="S158" s="85"/>
      <c r="T158" s="85"/>
      <c r="U158" s="85"/>
      <c r="V158" s="85"/>
      <c r="W158" s="85"/>
      <c r="X158" s="86"/>
      <c r="Y158" s="90"/>
      <c r="Z158" s="91"/>
      <c r="AA158" s="91"/>
      <c r="AB158" s="93"/>
      <c r="AC158" s="89"/>
      <c r="AD158" s="85"/>
      <c r="AE158" s="85"/>
      <c r="AF158" s="85"/>
      <c r="AG158" s="86"/>
      <c r="AH158" s="84"/>
      <c r="AI158" s="85"/>
      <c r="AJ158" s="85"/>
      <c r="AK158" s="85"/>
      <c r="AL158" s="85"/>
      <c r="AM158" s="85"/>
      <c r="AN158" s="85"/>
      <c r="AO158" s="85"/>
      <c r="AP158" s="85"/>
      <c r="AQ158" s="85"/>
      <c r="AR158" s="85"/>
      <c r="AS158" s="85"/>
      <c r="AT158" s="86"/>
      <c r="AU158" s="90"/>
      <c r="AV158" s="91"/>
      <c r="AW158" s="91"/>
      <c r="AX158" s="92"/>
    </row>
    <row r="159" spans="1:50" s="35" customFormat="1" ht="18" customHeight="1">
      <c r="A159" s="37"/>
      <c r="B159" s="26"/>
      <c r="C159" s="26"/>
      <c r="D159" s="26"/>
      <c r="E159" s="26"/>
      <c r="F159" s="38"/>
      <c r="G159" s="49"/>
      <c r="H159" s="50"/>
      <c r="I159" s="50"/>
      <c r="J159" s="50"/>
      <c r="K159" s="51"/>
      <c r="L159" s="52"/>
      <c r="M159" s="50"/>
      <c r="N159" s="50"/>
      <c r="O159" s="50"/>
      <c r="P159" s="50"/>
      <c r="Q159" s="50"/>
      <c r="R159" s="50"/>
      <c r="S159" s="50"/>
      <c r="T159" s="50"/>
      <c r="U159" s="50"/>
      <c r="V159" s="50"/>
      <c r="W159" s="50"/>
      <c r="X159" s="51"/>
      <c r="Y159" s="53"/>
      <c r="Z159" s="54"/>
      <c r="AA159" s="54"/>
      <c r="AB159" s="54"/>
      <c r="AC159" s="49"/>
      <c r="AD159" s="50"/>
      <c r="AE159" s="50"/>
      <c r="AF159" s="50"/>
      <c r="AG159" s="51"/>
      <c r="AH159" s="52"/>
      <c r="AI159" s="50"/>
      <c r="AJ159" s="50"/>
      <c r="AK159" s="50"/>
      <c r="AL159" s="50"/>
      <c r="AM159" s="50"/>
      <c r="AN159" s="50"/>
      <c r="AO159" s="50"/>
      <c r="AP159" s="50"/>
      <c r="AQ159" s="50"/>
      <c r="AR159" s="50"/>
      <c r="AS159" s="50"/>
      <c r="AT159" s="51"/>
      <c r="AU159" s="53"/>
      <c r="AV159" s="54"/>
      <c r="AW159" s="54"/>
      <c r="AX159" s="55"/>
    </row>
    <row r="160" spans="1:50" s="35" customFormat="1" ht="18" customHeight="1">
      <c r="A160" s="37"/>
      <c r="B160" s="26"/>
      <c r="C160" s="26"/>
      <c r="D160" s="26"/>
      <c r="E160" s="26"/>
      <c r="F160" s="38"/>
      <c r="G160" s="40" t="s">
        <v>23</v>
      </c>
      <c r="H160" s="41"/>
      <c r="I160" s="41"/>
      <c r="J160" s="41"/>
      <c r="K160" s="41"/>
      <c r="L160" s="42"/>
      <c r="M160" s="43"/>
      <c r="N160" s="43"/>
      <c r="O160" s="43"/>
      <c r="P160" s="43"/>
      <c r="Q160" s="43"/>
      <c r="R160" s="43"/>
      <c r="S160" s="43"/>
      <c r="T160" s="43"/>
      <c r="U160" s="43"/>
      <c r="V160" s="43"/>
      <c r="W160" s="43"/>
      <c r="X160" s="44"/>
      <c r="Y160" s="45">
        <v>35</v>
      </c>
      <c r="Z160" s="46"/>
      <c r="AA160" s="46"/>
      <c r="AB160" s="47"/>
      <c r="AC160" s="40" t="s">
        <v>23</v>
      </c>
      <c r="AD160" s="41"/>
      <c r="AE160" s="41"/>
      <c r="AF160" s="41"/>
      <c r="AG160" s="41"/>
      <c r="AH160" s="42"/>
      <c r="AI160" s="43"/>
      <c r="AJ160" s="43"/>
      <c r="AK160" s="43"/>
      <c r="AL160" s="43"/>
      <c r="AM160" s="43"/>
      <c r="AN160" s="43"/>
      <c r="AO160" s="43"/>
      <c r="AP160" s="43"/>
      <c r="AQ160" s="43"/>
      <c r="AR160" s="43"/>
      <c r="AS160" s="43"/>
      <c r="AT160" s="44"/>
      <c r="AU160" s="215">
        <v>0.6</v>
      </c>
      <c r="AV160" s="216"/>
      <c r="AW160" s="216"/>
      <c r="AX160" s="217"/>
    </row>
    <row r="161" spans="1:50" ht="18.75" customHeight="1">
      <c r="A161" s="37"/>
      <c r="B161" s="26"/>
      <c r="C161" s="26"/>
      <c r="D161" s="26"/>
      <c r="E161" s="26"/>
      <c r="F161" s="38"/>
      <c r="G161" s="56" t="s">
        <v>209</v>
      </c>
      <c r="H161" s="57"/>
      <c r="I161" s="57"/>
      <c r="J161" s="57"/>
      <c r="K161" s="57"/>
      <c r="L161" s="57"/>
      <c r="M161" s="57"/>
      <c r="N161" s="57"/>
      <c r="O161" s="57"/>
      <c r="P161" s="57"/>
      <c r="Q161" s="57"/>
      <c r="R161" s="57"/>
      <c r="S161" s="57"/>
      <c r="T161" s="57"/>
      <c r="U161" s="57"/>
      <c r="V161" s="57"/>
      <c r="W161" s="57"/>
      <c r="X161" s="57"/>
      <c r="Y161" s="57"/>
      <c r="Z161" s="57"/>
      <c r="AA161" s="57"/>
      <c r="AB161" s="58"/>
      <c r="AC161" s="56" t="s">
        <v>211</v>
      </c>
      <c r="AD161" s="57"/>
      <c r="AE161" s="57"/>
      <c r="AF161" s="57"/>
      <c r="AG161" s="57"/>
      <c r="AH161" s="57"/>
      <c r="AI161" s="57"/>
      <c r="AJ161" s="57"/>
      <c r="AK161" s="57"/>
      <c r="AL161" s="57"/>
      <c r="AM161" s="57"/>
      <c r="AN161" s="57"/>
      <c r="AO161" s="57"/>
      <c r="AP161" s="57"/>
      <c r="AQ161" s="57"/>
      <c r="AR161" s="57"/>
      <c r="AS161" s="57"/>
      <c r="AT161" s="57"/>
      <c r="AU161" s="57"/>
      <c r="AV161" s="57"/>
      <c r="AW161" s="57"/>
      <c r="AX161" s="59"/>
    </row>
    <row r="162" spans="1:50" ht="24.75" customHeight="1">
      <c r="A162" s="37"/>
      <c r="B162" s="26"/>
      <c r="C162" s="26"/>
      <c r="D162" s="26"/>
      <c r="E162" s="26"/>
      <c r="F162" s="38"/>
      <c r="G162" s="60" t="s">
        <v>20</v>
      </c>
      <c r="H162" s="61"/>
      <c r="I162" s="61"/>
      <c r="J162" s="61"/>
      <c r="K162" s="61"/>
      <c r="L162" s="65" t="s">
        <v>21</v>
      </c>
      <c r="M162" s="41"/>
      <c r="N162" s="41"/>
      <c r="O162" s="41"/>
      <c r="P162" s="41"/>
      <c r="Q162" s="41"/>
      <c r="R162" s="41"/>
      <c r="S162" s="41"/>
      <c r="T162" s="41"/>
      <c r="U162" s="41"/>
      <c r="V162" s="41"/>
      <c r="W162" s="41"/>
      <c r="X162" s="66"/>
      <c r="Y162" s="67" t="s">
        <v>22</v>
      </c>
      <c r="Z162" s="41"/>
      <c r="AA162" s="41"/>
      <c r="AB162" s="66"/>
      <c r="AC162" s="60" t="s">
        <v>20</v>
      </c>
      <c r="AD162" s="61"/>
      <c r="AE162" s="61"/>
      <c r="AF162" s="61"/>
      <c r="AG162" s="61"/>
      <c r="AH162" s="65" t="s">
        <v>21</v>
      </c>
      <c r="AI162" s="41"/>
      <c r="AJ162" s="41"/>
      <c r="AK162" s="41"/>
      <c r="AL162" s="41"/>
      <c r="AM162" s="41"/>
      <c r="AN162" s="41"/>
      <c r="AO162" s="41"/>
      <c r="AP162" s="41"/>
      <c r="AQ162" s="41"/>
      <c r="AR162" s="41"/>
      <c r="AS162" s="41"/>
      <c r="AT162" s="66"/>
      <c r="AU162" s="67" t="s">
        <v>22</v>
      </c>
      <c r="AV162" s="41"/>
      <c r="AW162" s="41"/>
      <c r="AX162" s="68"/>
    </row>
    <row r="163" spans="1:50" ht="18" customHeight="1">
      <c r="A163" s="37"/>
      <c r="B163" s="26"/>
      <c r="C163" s="26"/>
      <c r="D163" s="26"/>
      <c r="E163" s="26"/>
      <c r="F163" s="38"/>
      <c r="G163" s="69" t="s">
        <v>108</v>
      </c>
      <c r="H163" s="70"/>
      <c r="I163" s="70"/>
      <c r="J163" s="70"/>
      <c r="K163" s="71"/>
      <c r="L163" s="72" t="s">
        <v>108</v>
      </c>
      <c r="M163" s="73"/>
      <c r="N163" s="73"/>
      <c r="O163" s="73"/>
      <c r="P163" s="73"/>
      <c r="Q163" s="73"/>
      <c r="R163" s="73"/>
      <c r="S163" s="73"/>
      <c r="T163" s="73"/>
      <c r="U163" s="73"/>
      <c r="V163" s="73"/>
      <c r="W163" s="73"/>
      <c r="X163" s="74"/>
      <c r="Y163" s="75">
        <v>47</v>
      </c>
      <c r="Z163" s="76"/>
      <c r="AA163" s="76"/>
      <c r="AB163" s="112"/>
      <c r="AC163" s="130"/>
      <c r="AD163" s="73"/>
      <c r="AE163" s="73"/>
      <c r="AF163" s="73"/>
      <c r="AG163" s="74"/>
      <c r="AH163" s="72"/>
      <c r="AI163" s="73"/>
      <c r="AJ163" s="73"/>
      <c r="AK163" s="73"/>
      <c r="AL163" s="73"/>
      <c r="AM163" s="73"/>
      <c r="AN163" s="73"/>
      <c r="AO163" s="73"/>
      <c r="AP163" s="73"/>
      <c r="AQ163" s="73"/>
      <c r="AR163" s="73"/>
      <c r="AS163" s="73"/>
      <c r="AT163" s="74"/>
      <c r="AU163" s="75"/>
      <c r="AV163" s="76"/>
      <c r="AW163" s="76"/>
      <c r="AX163" s="113"/>
    </row>
    <row r="164" spans="1:50" ht="18" customHeight="1">
      <c r="A164" s="37"/>
      <c r="B164" s="26"/>
      <c r="C164" s="26"/>
      <c r="D164" s="26"/>
      <c r="E164" s="26"/>
      <c r="F164" s="38"/>
      <c r="G164" s="81"/>
      <c r="H164" s="82"/>
      <c r="I164" s="82"/>
      <c r="J164" s="82"/>
      <c r="K164" s="83"/>
      <c r="L164" s="84"/>
      <c r="M164" s="85"/>
      <c r="N164" s="85"/>
      <c r="O164" s="85"/>
      <c r="P164" s="85"/>
      <c r="Q164" s="85"/>
      <c r="R164" s="85"/>
      <c r="S164" s="85"/>
      <c r="T164" s="85"/>
      <c r="U164" s="85"/>
      <c r="V164" s="85"/>
      <c r="W164" s="85"/>
      <c r="X164" s="86"/>
      <c r="Y164" s="90"/>
      <c r="Z164" s="91"/>
      <c r="AA164" s="91"/>
      <c r="AB164" s="93"/>
      <c r="AC164" s="89"/>
      <c r="AD164" s="85"/>
      <c r="AE164" s="85"/>
      <c r="AF164" s="85"/>
      <c r="AG164" s="86"/>
      <c r="AH164" s="84"/>
      <c r="AI164" s="85"/>
      <c r="AJ164" s="85"/>
      <c r="AK164" s="85"/>
      <c r="AL164" s="85"/>
      <c r="AM164" s="85"/>
      <c r="AN164" s="85"/>
      <c r="AO164" s="85"/>
      <c r="AP164" s="85"/>
      <c r="AQ164" s="85"/>
      <c r="AR164" s="85"/>
      <c r="AS164" s="85"/>
      <c r="AT164" s="86"/>
      <c r="AU164" s="90"/>
      <c r="AV164" s="91"/>
      <c r="AW164" s="91"/>
      <c r="AX164" s="92"/>
    </row>
    <row r="165" spans="1:50" ht="18" customHeight="1">
      <c r="A165" s="37"/>
      <c r="B165" s="26"/>
      <c r="C165" s="26"/>
      <c r="D165" s="26"/>
      <c r="E165" s="26"/>
      <c r="F165" s="38"/>
      <c r="G165" s="81"/>
      <c r="H165" s="82"/>
      <c r="I165" s="82"/>
      <c r="J165" s="82"/>
      <c r="K165" s="83"/>
      <c r="L165" s="84"/>
      <c r="M165" s="85"/>
      <c r="N165" s="85"/>
      <c r="O165" s="85"/>
      <c r="P165" s="85"/>
      <c r="Q165" s="85"/>
      <c r="R165" s="85"/>
      <c r="S165" s="85"/>
      <c r="T165" s="85"/>
      <c r="U165" s="85"/>
      <c r="V165" s="85"/>
      <c r="W165" s="85"/>
      <c r="X165" s="86"/>
      <c r="Y165" s="90"/>
      <c r="Z165" s="91"/>
      <c r="AA165" s="91"/>
      <c r="AB165" s="93"/>
      <c r="AC165" s="89"/>
      <c r="AD165" s="85"/>
      <c r="AE165" s="85"/>
      <c r="AF165" s="85"/>
      <c r="AG165" s="86"/>
      <c r="AH165" s="84"/>
      <c r="AI165" s="85"/>
      <c r="AJ165" s="85"/>
      <c r="AK165" s="85"/>
      <c r="AL165" s="85"/>
      <c r="AM165" s="85"/>
      <c r="AN165" s="85"/>
      <c r="AO165" s="85"/>
      <c r="AP165" s="85"/>
      <c r="AQ165" s="85"/>
      <c r="AR165" s="85"/>
      <c r="AS165" s="85"/>
      <c r="AT165" s="86"/>
      <c r="AU165" s="90"/>
      <c r="AV165" s="91"/>
      <c r="AW165" s="91"/>
      <c r="AX165" s="92"/>
    </row>
    <row r="166" spans="1:50" ht="18" customHeight="1" hidden="1">
      <c r="A166" s="37"/>
      <c r="B166" s="26"/>
      <c r="C166" s="26"/>
      <c r="D166" s="26"/>
      <c r="E166" s="26"/>
      <c r="F166" s="38"/>
      <c r="G166" s="81"/>
      <c r="H166" s="82"/>
      <c r="I166" s="82"/>
      <c r="J166" s="82"/>
      <c r="K166" s="83"/>
      <c r="L166" s="84"/>
      <c r="M166" s="85"/>
      <c r="N166" s="85"/>
      <c r="O166" s="85"/>
      <c r="P166" s="85"/>
      <c r="Q166" s="85"/>
      <c r="R166" s="85"/>
      <c r="S166" s="85"/>
      <c r="T166" s="85"/>
      <c r="U166" s="85"/>
      <c r="V166" s="85"/>
      <c r="W166" s="85"/>
      <c r="X166" s="86"/>
      <c r="Y166" s="90"/>
      <c r="Z166" s="91"/>
      <c r="AA166" s="91"/>
      <c r="AB166" s="93"/>
      <c r="AC166" s="89"/>
      <c r="AD166" s="85"/>
      <c r="AE166" s="85"/>
      <c r="AF166" s="85"/>
      <c r="AG166" s="86"/>
      <c r="AH166" s="84"/>
      <c r="AI166" s="85"/>
      <c r="AJ166" s="85"/>
      <c r="AK166" s="85"/>
      <c r="AL166" s="85"/>
      <c r="AM166" s="85"/>
      <c r="AN166" s="85"/>
      <c r="AO166" s="85"/>
      <c r="AP166" s="85"/>
      <c r="AQ166" s="85"/>
      <c r="AR166" s="85"/>
      <c r="AS166" s="85"/>
      <c r="AT166" s="86"/>
      <c r="AU166" s="90"/>
      <c r="AV166" s="91"/>
      <c r="AW166" s="91"/>
      <c r="AX166" s="92"/>
    </row>
    <row r="167" spans="1:50" ht="18" customHeight="1">
      <c r="A167" s="37"/>
      <c r="B167" s="26"/>
      <c r="C167" s="26"/>
      <c r="D167" s="26"/>
      <c r="E167" s="26"/>
      <c r="F167" s="38"/>
      <c r="G167" s="81"/>
      <c r="H167" s="82"/>
      <c r="I167" s="82"/>
      <c r="J167" s="82"/>
      <c r="K167" s="83"/>
      <c r="L167" s="84"/>
      <c r="M167" s="85"/>
      <c r="N167" s="85"/>
      <c r="O167" s="85"/>
      <c r="P167" s="85"/>
      <c r="Q167" s="85"/>
      <c r="R167" s="85"/>
      <c r="S167" s="85"/>
      <c r="T167" s="85"/>
      <c r="U167" s="85"/>
      <c r="V167" s="85"/>
      <c r="W167" s="85"/>
      <c r="X167" s="86"/>
      <c r="Y167" s="87"/>
      <c r="Z167" s="88"/>
      <c r="AA167" s="88"/>
      <c r="AB167" s="88"/>
      <c r="AC167" s="89"/>
      <c r="AD167" s="85"/>
      <c r="AE167" s="85"/>
      <c r="AF167" s="85"/>
      <c r="AG167" s="86"/>
      <c r="AH167" s="84"/>
      <c r="AI167" s="85"/>
      <c r="AJ167" s="85"/>
      <c r="AK167" s="85"/>
      <c r="AL167" s="85"/>
      <c r="AM167" s="85"/>
      <c r="AN167" s="85"/>
      <c r="AO167" s="85"/>
      <c r="AP167" s="85"/>
      <c r="AQ167" s="85"/>
      <c r="AR167" s="85"/>
      <c r="AS167" s="85"/>
      <c r="AT167" s="86"/>
      <c r="AU167" s="90"/>
      <c r="AV167" s="91"/>
      <c r="AW167" s="91"/>
      <c r="AX167" s="92"/>
    </row>
    <row r="168" spans="1:50" ht="18" customHeight="1">
      <c r="A168" s="37"/>
      <c r="B168" s="26"/>
      <c r="C168" s="26"/>
      <c r="D168" s="26"/>
      <c r="E168" s="26"/>
      <c r="F168" s="38"/>
      <c r="G168" s="49"/>
      <c r="H168" s="50"/>
      <c r="I168" s="50"/>
      <c r="J168" s="50"/>
      <c r="K168" s="51"/>
      <c r="L168" s="52"/>
      <c r="M168" s="50"/>
      <c r="N168" s="50"/>
      <c r="O168" s="50"/>
      <c r="P168" s="50"/>
      <c r="Q168" s="50"/>
      <c r="R168" s="50"/>
      <c r="S168" s="50"/>
      <c r="T168" s="50"/>
      <c r="U168" s="50"/>
      <c r="V168" s="50"/>
      <c r="W168" s="50"/>
      <c r="X168" s="51"/>
      <c r="Y168" s="53"/>
      <c r="Z168" s="54"/>
      <c r="AA168" s="54"/>
      <c r="AB168" s="54"/>
      <c r="AC168" s="49"/>
      <c r="AD168" s="50"/>
      <c r="AE168" s="50"/>
      <c r="AF168" s="50"/>
      <c r="AG168" s="51"/>
      <c r="AH168" s="52"/>
      <c r="AI168" s="50"/>
      <c r="AJ168" s="50"/>
      <c r="AK168" s="50"/>
      <c r="AL168" s="50"/>
      <c r="AM168" s="50"/>
      <c r="AN168" s="50"/>
      <c r="AO168" s="50"/>
      <c r="AP168" s="50"/>
      <c r="AQ168" s="50"/>
      <c r="AR168" s="50"/>
      <c r="AS168" s="50"/>
      <c r="AT168" s="51"/>
      <c r="AU168" s="53"/>
      <c r="AV168" s="54"/>
      <c r="AW168" s="54"/>
      <c r="AX168" s="55"/>
    </row>
    <row r="169" spans="1:50" ht="18" customHeight="1" thickBot="1">
      <c r="A169" s="39"/>
      <c r="B169" s="27"/>
      <c r="C169" s="27"/>
      <c r="D169" s="27"/>
      <c r="E169" s="27"/>
      <c r="F169" s="28"/>
      <c r="G169" s="114" t="s">
        <v>23</v>
      </c>
      <c r="H169" s="115"/>
      <c r="I169" s="115"/>
      <c r="J169" s="115"/>
      <c r="K169" s="115"/>
      <c r="L169" s="116"/>
      <c r="M169" s="117"/>
      <c r="N169" s="117"/>
      <c r="O169" s="117"/>
      <c r="P169" s="117"/>
      <c r="Q169" s="117"/>
      <c r="R169" s="117"/>
      <c r="S169" s="117"/>
      <c r="T169" s="117"/>
      <c r="U169" s="117"/>
      <c r="V169" s="117"/>
      <c r="W169" s="117"/>
      <c r="X169" s="118"/>
      <c r="Y169" s="119">
        <v>47</v>
      </c>
      <c r="Z169" s="120"/>
      <c r="AA169" s="120"/>
      <c r="AB169" s="121"/>
      <c r="AC169" s="114" t="s">
        <v>23</v>
      </c>
      <c r="AD169" s="115"/>
      <c r="AE169" s="115"/>
      <c r="AF169" s="115"/>
      <c r="AG169" s="115"/>
      <c r="AH169" s="116"/>
      <c r="AI169" s="117"/>
      <c r="AJ169" s="117"/>
      <c r="AK169" s="117"/>
      <c r="AL169" s="117"/>
      <c r="AM169" s="117"/>
      <c r="AN169" s="117"/>
      <c r="AO169" s="117"/>
      <c r="AP169" s="117"/>
      <c r="AQ169" s="117"/>
      <c r="AR169" s="117"/>
      <c r="AS169" s="117"/>
      <c r="AT169" s="118"/>
      <c r="AU169" s="119">
        <f>SUM(AU163:AX168)</f>
        <v>0</v>
      </c>
      <c r="AV169" s="120"/>
      <c r="AW169" s="120"/>
      <c r="AX169" s="122"/>
    </row>
    <row r="170" spans="1:50" ht="12.7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4.25">
      <c r="A171" s="22"/>
      <c r="B171" s="7" t="s">
        <v>40</v>
      </c>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2.75">
      <c r="A172" s="22"/>
      <c r="B172" s="22" t="s">
        <v>19</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30" customHeight="1">
      <c r="A173" s="143"/>
      <c r="B173" s="143"/>
      <c r="C173" s="139" t="s">
        <v>35</v>
      </c>
      <c r="D173" s="139"/>
      <c r="E173" s="139"/>
      <c r="F173" s="139"/>
      <c r="G173" s="139"/>
      <c r="H173" s="139"/>
      <c r="I173" s="139"/>
      <c r="J173" s="139"/>
      <c r="K173" s="139"/>
      <c r="L173" s="139"/>
      <c r="M173" s="139" t="s">
        <v>36</v>
      </c>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8" t="s">
        <v>37</v>
      </c>
      <c r="AL173" s="139"/>
      <c r="AM173" s="139"/>
      <c r="AN173" s="139"/>
      <c r="AO173" s="139"/>
      <c r="AP173" s="139"/>
      <c r="AQ173" s="139" t="s">
        <v>26</v>
      </c>
      <c r="AR173" s="139"/>
      <c r="AS173" s="139"/>
      <c r="AT173" s="139"/>
      <c r="AU173" s="140" t="s">
        <v>27</v>
      </c>
      <c r="AV173" s="141"/>
      <c r="AW173" s="141"/>
      <c r="AX173" s="142"/>
    </row>
    <row r="174" spans="1:50" ht="30" customHeight="1">
      <c r="A174" s="143">
        <v>1</v>
      </c>
      <c r="B174" s="143">
        <v>1</v>
      </c>
      <c r="C174" s="144" t="s">
        <v>167</v>
      </c>
      <c r="D174" s="144"/>
      <c r="E174" s="144"/>
      <c r="F174" s="144"/>
      <c r="G174" s="144"/>
      <c r="H174" s="144"/>
      <c r="I174" s="144"/>
      <c r="J174" s="144"/>
      <c r="K174" s="144"/>
      <c r="L174" s="144"/>
      <c r="M174" s="144" t="s">
        <v>105</v>
      </c>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31">
        <f>617.474998+388.985</f>
        <v>1006.459998</v>
      </c>
      <c r="AL174" s="132"/>
      <c r="AM174" s="132"/>
      <c r="AN174" s="132"/>
      <c r="AO174" s="132"/>
      <c r="AP174" s="132"/>
      <c r="AQ174" s="133" t="s">
        <v>104</v>
      </c>
      <c r="AR174" s="134"/>
      <c r="AS174" s="134"/>
      <c r="AT174" s="134"/>
      <c r="AU174" s="145" t="s">
        <v>164</v>
      </c>
      <c r="AV174" s="146"/>
      <c r="AW174" s="146"/>
      <c r="AX174" s="147"/>
    </row>
    <row r="175" spans="1:50" ht="30" customHeight="1">
      <c r="A175" s="143">
        <v>2</v>
      </c>
      <c r="B175" s="143">
        <v>1</v>
      </c>
      <c r="C175" s="144" t="s">
        <v>168</v>
      </c>
      <c r="D175" s="144"/>
      <c r="E175" s="144"/>
      <c r="F175" s="144"/>
      <c r="G175" s="144"/>
      <c r="H175" s="144"/>
      <c r="I175" s="144"/>
      <c r="J175" s="144"/>
      <c r="K175" s="144"/>
      <c r="L175" s="144"/>
      <c r="M175" s="144" t="s">
        <v>106</v>
      </c>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31">
        <f>567.2+301.2</f>
        <v>868.4000000000001</v>
      </c>
      <c r="AL175" s="132"/>
      <c r="AM175" s="132"/>
      <c r="AN175" s="132"/>
      <c r="AO175" s="132"/>
      <c r="AP175" s="132"/>
      <c r="AQ175" s="133" t="s">
        <v>104</v>
      </c>
      <c r="AR175" s="134"/>
      <c r="AS175" s="134"/>
      <c r="AT175" s="134"/>
      <c r="AU175" s="145" t="s">
        <v>165</v>
      </c>
      <c r="AV175" s="146"/>
      <c r="AW175" s="146"/>
      <c r="AX175" s="147"/>
    </row>
    <row r="176" spans="1:50" ht="30" customHeight="1">
      <c r="A176" s="143">
        <v>3</v>
      </c>
      <c r="B176" s="143">
        <v>1</v>
      </c>
      <c r="C176" s="144" t="s">
        <v>169</v>
      </c>
      <c r="D176" s="144"/>
      <c r="E176" s="144"/>
      <c r="F176" s="144"/>
      <c r="G176" s="144"/>
      <c r="H176" s="144"/>
      <c r="I176" s="144"/>
      <c r="J176" s="144"/>
      <c r="K176" s="144"/>
      <c r="L176" s="144"/>
      <c r="M176" s="144" t="s">
        <v>106</v>
      </c>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31">
        <f>567.2+301.2</f>
        <v>868.4000000000001</v>
      </c>
      <c r="AL176" s="132"/>
      <c r="AM176" s="132"/>
      <c r="AN176" s="132"/>
      <c r="AO176" s="132"/>
      <c r="AP176" s="132"/>
      <c r="AQ176" s="133" t="s">
        <v>104</v>
      </c>
      <c r="AR176" s="134"/>
      <c r="AS176" s="134"/>
      <c r="AT176" s="134"/>
      <c r="AU176" s="145" t="s">
        <v>132</v>
      </c>
      <c r="AV176" s="146"/>
      <c r="AW176" s="146"/>
      <c r="AX176" s="147"/>
    </row>
    <row r="177" spans="1:50" ht="30" customHeight="1">
      <c r="A177" s="143">
        <v>4</v>
      </c>
      <c r="B177" s="143">
        <v>1</v>
      </c>
      <c r="C177" s="144" t="s">
        <v>170</v>
      </c>
      <c r="D177" s="144"/>
      <c r="E177" s="144"/>
      <c r="F177" s="144"/>
      <c r="G177" s="144"/>
      <c r="H177" s="144"/>
      <c r="I177" s="144"/>
      <c r="J177" s="144"/>
      <c r="K177" s="144"/>
      <c r="L177" s="144"/>
      <c r="M177" s="144" t="s">
        <v>106</v>
      </c>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c r="AK177" s="131">
        <f>350.891597+170.19475</f>
        <v>521.0863469999999</v>
      </c>
      <c r="AL177" s="132"/>
      <c r="AM177" s="132"/>
      <c r="AN177" s="132"/>
      <c r="AO177" s="132"/>
      <c r="AP177" s="132"/>
      <c r="AQ177" s="133" t="s">
        <v>104</v>
      </c>
      <c r="AR177" s="134"/>
      <c r="AS177" s="134"/>
      <c r="AT177" s="134"/>
      <c r="AU177" s="145" t="s">
        <v>132</v>
      </c>
      <c r="AV177" s="146"/>
      <c r="AW177" s="146"/>
      <c r="AX177" s="147"/>
    </row>
    <row r="178" spans="1:50" ht="30" customHeight="1">
      <c r="A178" s="143">
        <v>5</v>
      </c>
      <c r="B178" s="143">
        <v>1</v>
      </c>
      <c r="C178" s="144" t="s">
        <v>171</v>
      </c>
      <c r="D178" s="144"/>
      <c r="E178" s="144"/>
      <c r="F178" s="144"/>
      <c r="G178" s="144"/>
      <c r="H178" s="144"/>
      <c r="I178" s="144"/>
      <c r="J178" s="144"/>
      <c r="K178" s="144"/>
      <c r="L178" s="144"/>
      <c r="M178" s="144" t="s">
        <v>105</v>
      </c>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131">
        <f>264+103</f>
        <v>367</v>
      </c>
      <c r="AL178" s="132"/>
      <c r="AM178" s="132"/>
      <c r="AN178" s="132"/>
      <c r="AO178" s="132"/>
      <c r="AP178" s="132"/>
      <c r="AQ178" s="133" t="s">
        <v>104</v>
      </c>
      <c r="AR178" s="134"/>
      <c r="AS178" s="134"/>
      <c r="AT178" s="134"/>
      <c r="AU178" s="145" t="s">
        <v>166</v>
      </c>
      <c r="AV178" s="146"/>
      <c r="AW178" s="146"/>
      <c r="AX178" s="147"/>
    </row>
    <row r="179" spans="1:50" ht="12.7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2.75">
      <c r="A180" s="22"/>
      <c r="B180" s="22" t="s">
        <v>45</v>
      </c>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30" customHeight="1">
      <c r="A181" s="143"/>
      <c r="B181" s="143"/>
      <c r="C181" s="139" t="s">
        <v>35</v>
      </c>
      <c r="D181" s="139"/>
      <c r="E181" s="139"/>
      <c r="F181" s="139"/>
      <c r="G181" s="139"/>
      <c r="H181" s="139"/>
      <c r="I181" s="139"/>
      <c r="J181" s="139"/>
      <c r="K181" s="139"/>
      <c r="L181" s="139"/>
      <c r="M181" s="139" t="s">
        <v>36</v>
      </c>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8" t="s">
        <v>37</v>
      </c>
      <c r="AL181" s="139"/>
      <c r="AM181" s="139"/>
      <c r="AN181" s="139"/>
      <c r="AO181" s="139"/>
      <c r="AP181" s="139"/>
      <c r="AQ181" s="139" t="s">
        <v>26</v>
      </c>
      <c r="AR181" s="139"/>
      <c r="AS181" s="139"/>
      <c r="AT181" s="139"/>
      <c r="AU181" s="140" t="s">
        <v>27</v>
      </c>
      <c r="AV181" s="141"/>
      <c r="AW181" s="141"/>
      <c r="AX181" s="142"/>
    </row>
    <row r="182" spans="1:50" ht="30" customHeight="1">
      <c r="A182" s="143">
        <v>1</v>
      </c>
      <c r="B182" s="143">
        <v>1</v>
      </c>
      <c r="C182" s="144" t="s">
        <v>192</v>
      </c>
      <c r="D182" s="144"/>
      <c r="E182" s="144"/>
      <c r="F182" s="144"/>
      <c r="G182" s="144"/>
      <c r="H182" s="144"/>
      <c r="I182" s="144"/>
      <c r="J182" s="144"/>
      <c r="K182" s="144"/>
      <c r="L182" s="144"/>
      <c r="M182" s="144" t="s">
        <v>117</v>
      </c>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60">
        <f>49.511</f>
        <v>49.511</v>
      </c>
      <c r="AL182" s="161"/>
      <c r="AM182" s="161"/>
      <c r="AN182" s="161"/>
      <c r="AO182" s="161"/>
      <c r="AP182" s="161"/>
      <c r="AQ182" s="133" t="s">
        <v>104</v>
      </c>
      <c r="AR182" s="134"/>
      <c r="AS182" s="134"/>
      <c r="AT182" s="134"/>
      <c r="AU182" s="145" t="s">
        <v>164</v>
      </c>
      <c r="AV182" s="146"/>
      <c r="AW182" s="146"/>
      <c r="AX182" s="147"/>
    </row>
    <row r="183" spans="1:50" ht="30" customHeight="1">
      <c r="A183" s="143">
        <v>2</v>
      </c>
      <c r="B183" s="143">
        <v>1</v>
      </c>
      <c r="C183" s="144" t="s">
        <v>172</v>
      </c>
      <c r="D183" s="144"/>
      <c r="E183" s="144"/>
      <c r="F183" s="144"/>
      <c r="G183" s="144"/>
      <c r="H183" s="144"/>
      <c r="I183" s="144"/>
      <c r="J183" s="144"/>
      <c r="K183" s="144"/>
      <c r="L183" s="144"/>
      <c r="M183" s="144" t="s">
        <v>117</v>
      </c>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60">
        <f>28.479</f>
        <v>28.479</v>
      </c>
      <c r="AL183" s="161"/>
      <c r="AM183" s="161"/>
      <c r="AN183" s="161"/>
      <c r="AO183" s="161"/>
      <c r="AP183" s="161"/>
      <c r="AQ183" s="133" t="s">
        <v>104</v>
      </c>
      <c r="AR183" s="134"/>
      <c r="AS183" s="134"/>
      <c r="AT183" s="134"/>
      <c r="AU183" s="145" t="s">
        <v>165</v>
      </c>
      <c r="AV183" s="146"/>
      <c r="AW183" s="146"/>
      <c r="AX183" s="147"/>
    </row>
    <row r="184" spans="1:50" ht="30" customHeight="1">
      <c r="A184" s="143">
        <v>3</v>
      </c>
      <c r="B184" s="143">
        <v>1</v>
      </c>
      <c r="C184" s="144" t="s">
        <v>114</v>
      </c>
      <c r="D184" s="144"/>
      <c r="E184" s="144"/>
      <c r="F184" s="144"/>
      <c r="G184" s="144"/>
      <c r="H184" s="144"/>
      <c r="I184" s="144"/>
      <c r="J184" s="144"/>
      <c r="K184" s="144"/>
      <c r="L184" s="144"/>
      <c r="M184" s="144" t="s">
        <v>117</v>
      </c>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60">
        <f>9.999</f>
        <v>9.999</v>
      </c>
      <c r="AL184" s="161"/>
      <c r="AM184" s="161"/>
      <c r="AN184" s="161"/>
      <c r="AO184" s="161"/>
      <c r="AP184" s="161"/>
      <c r="AQ184" s="133" t="s">
        <v>104</v>
      </c>
      <c r="AR184" s="134"/>
      <c r="AS184" s="134"/>
      <c r="AT184" s="134"/>
      <c r="AU184" s="145" t="s">
        <v>132</v>
      </c>
      <c r="AV184" s="146"/>
      <c r="AW184" s="146"/>
      <c r="AX184" s="147"/>
    </row>
    <row r="185" spans="1:50" ht="30" customHeight="1">
      <c r="A185" s="143">
        <v>4</v>
      </c>
      <c r="B185" s="143">
        <v>1</v>
      </c>
      <c r="C185" s="144" t="s">
        <v>115</v>
      </c>
      <c r="D185" s="144"/>
      <c r="E185" s="144"/>
      <c r="F185" s="144"/>
      <c r="G185" s="144"/>
      <c r="H185" s="144"/>
      <c r="I185" s="144"/>
      <c r="J185" s="144"/>
      <c r="K185" s="144"/>
      <c r="L185" s="144"/>
      <c r="M185" s="144" t="s">
        <v>117</v>
      </c>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60">
        <f>9.615</f>
        <v>9.615</v>
      </c>
      <c r="AL185" s="161"/>
      <c r="AM185" s="161"/>
      <c r="AN185" s="161"/>
      <c r="AO185" s="161"/>
      <c r="AP185" s="161"/>
      <c r="AQ185" s="133" t="s">
        <v>104</v>
      </c>
      <c r="AR185" s="134"/>
      <c r="AS185" s="134"/>
      <c r="AT185" s="134"/>
      <c r="AU185" s="145" t="s">
        <v>132</v>
      </c>
      <c r="AV185" s="146"/>
      <c r="AW185" s="146"/>
      <c r="AX185" s="147"/>
    </row>
    <row r="186" spans="1:50" ht="12.7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2.75">
      <c r="A187" s="22"/>
      <c r="B187" s="25" t="s">
        <v>25</v>
      </c>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30" customHeight="1">
      <c r="A188" s="143"/>
      <c r="B188" s="143"/>
      <c r="C188" s="139" t="s">
        <v>35</v>
      </c>
      <c r="D188" s="139"/>
      <c r="E188" s="139"/>
      <c r="F188" s="139"/>
      <c r="G188" s="139"/>
      <c r="H188" s="139"/>
      <c r="I188" s="139"/>
      <c r="J188" s="139"/>
      <c r="K188" s="139"/>
      <c r="L188" s="139"/>
      <c r="M188" s="139" t="s">
        <v>36</v>
      </c>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8" t="s">
        <v>37</v>
      </c>
      <c r="AL188" s="139"/>
      <c r="AM188" s="139"/>
      <c r="AN188" s="139"/>
      <c r="AO188" s="139"/>
      <c r="AP188" s="139"/>
      <c r="AQ188" s="139" t="s">
        <v>26</v>
      </c>
      <c r="AR188" s="139"/>
      <c r="AS188" s="139"/>
      <c r="AT188" s="139"/>
      <c r="AU188" s="140" t="s">
        <v>27</v>
      </c>
      <c r="AV188" s="141"/>
      <c r="AW188" s="141"/>
      <c r="AX188" s="142"/>
    </row>
    <row r="189" spans="1:50" ht="30" customHeight="1">
      <c r="A189" s="143">
        <v>1</v>
      </c>
      <c r="B189" s="143">
        <v>1</v>
      </c>
      <c r="C189" s="144" t="s">
        <v>173</v>
      </c>
      <c r="D189" s="144"/>
      <c r="E189" s="144"/>
      <c r="F189" s="144"/>
      <c r="G189" s="144"/>
      <c r="H189" s="144"/>
      <c r="I189" s="144"/>
      <c r="J189" s="144"/>
      <c r="K189" s="144"/>
      <c r="L189" s="144"/>
      <c r="M189" s="144" t="s">
        <v>116</v>
      </c>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60">
        <f>92.4165</f>
        <v>92.4165</v>
      </c>
      <c r="AL189" s="161"/>
      <c r="AM189" s="161"/>
      <c r="AN189" s="161"/>
      <c r="AO189" s="161"/>
      <c r="AP189" s="161"/>
      <c r="AQ189" s="133" t="s">
        <v>104</v>
      </c>
      <c r="AR189" s="134"/>
      <c r="AS189" s="134"/>
      <c r="AT189" s="134"/>
      <c r="AU189" s="135" t="s">
        <v>174</v>
      </c>
      <c r="AV189" s="136"/>
      <c r="AW189" s="136"/>
      <c r="AX189" s="137"/>
    </row>
    <row r="190" spans="1:50" ht="30" customHeight="1">
      <c r="A190" s="143">
        <v>2</v>
      </c>
      <c r="B190" s="143">
        <v>1</v>
      </c>
      <c r="C190" s="144" t="s">
        <v>118</v>
      </c>
      <c r="D190" s="144"/>
      <c r="E190" s="144"/>
      <c r="F190" s="144"/>
      <c r="G190" s="144"/>
      <c r="H190" s="144"/>
      <c r="I190" s="144"/>
      <c r="J190" s="144"/>
      <c r="K190" s="144"/>
      <c r="L190" s="144"/>
      <c r="M190" s="144" t="s">
        <v>116</v>
      </c>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60">
        <f>5.245732</f>
        <v>5.245732</v>
      </c>
      <c r="AL190" s="161"/>
      <c r="AM190" s="161"/>
      <c r="AN190" s="161"/>
      <c r="AO190" s="161"/>
      <c r="AP190" s="161"/>
      <c r="AQ190" s="133" t="s">
        <v>104</v>
      </c>
      <c r="AR190" s="134"/>
      <c r="AS190" s="134"/>
      <c r="AT190" s="134"/>
      <c r="AU190" s="145" t="s">
        <v>132</v>
      </c>
      <c r="AV190" s="146"/>
      <c r="AW190" s="146"/>
      <c r="AX190" s="147"/>
    </row>
    <row r="191" spans="1:50" ht="12.7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2.75">
      <c r="A192" s="22"/>
      <c r="B192" s="25" t="s">
        <v>123</v>
      </c>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30" customHeight="1">
      <c r="A193" s="143"/>
      <c r="B193" s="143"/>
      <c r="C193" s="139" t="s">
        <v>35</v>
      </c>
      <c r="D193" s="139"/>
      <c r="E193" s="139"/>
      <c r="F193" s="139"/>
      <c r="G193" s="139"/>
      <c r="H193" s="139"/>
      <c r="I193" s="139"/>
      <c r="J193" s="139"/>
      <c r="K193" s="139"/>
      <c r="L193" s="139"/>
      <c r="M193" s="139" t="s">
        <v>36</v>
      </c>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8" t="s">
        <v>37</v>
      </c>
      <c r="AL193" s="139"/>
      <c r="AM193" s="139"/>
      <c r="AN193" s="139"/>
      <c r="AO193" s="139"/>
      <c r="AP193" s="139"/>
      <c r="AQ193" s="139" t="s">
        <v>26</v>
      </c>
      <c r="AR193" s="139"/>
      <c r="AS193" s="139"/>
      <c r="AT193" s="139"/>
      <c r="AU193" s="140" t="s">
        <v>27</v>
      </c>
      <c r="AV193" s="141"/>
      <c r="AW193" s="141"/>
      <c r="AX193" s="142"/>
    </row>
    <row r="194" spans="1:50" ht="30" customHeight="1">
      <c r="A194" s="143">
        <v>1</v>
      </c>
      <c r="B194" s="143">
        <v>1</v>
      </c>
      <c r="C194" s="144" t="s">
        <v>167</v>
      </c>
      <c r="D194" s="144"/>
      <c r="E194" s="144"/>
      <c r="F194" s="144"/>
      <c r="G194" s="144"/>
      <c r="H194" s="144"/>
      <c r="I194" s="144"/>
      <c r="J194" s="144"/>
      <c r="K194" s="144"/>
      <c r="L194" s="144"/>
      <c r="M194" s="144" t="s">
        <v>126</v>
      </c>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60">
        <f>121.492767</f>
        <v>121.492767</v>
      </c>
      <c r="AL194" s="161"/>
      <c r="AM194" s="161"/>
      <c r="AN194" s="161"/>
      <c r="AO194" s="161"/>
      <c r="AP194" s="161"/>
      <c r="AQ194" s="133" t="s">
        <v>104</v>
      </c>
      <c r="AR194" s="134"/>
      <c r="AS194" s="134"/>
      <c r="AT194" s="134"/>
      <c r="AU194" s="135" t="s">
        <v>175</v>
      </c>
      <c r="AV194" s="136"/>
      <c r="AW194" s="136"/>
      <c r="AX194" s="137"/>
    </row>
    <row r="195" spans="1:50" ht="30" customHeight="1">
      <c r="A195" s="143">
        <v>2</v>
      </c>
      <c r="B195" s="143">
        <v>1</v>
      </c>
      <c r="C195" s="144" t="s">
        <v>125</v>
      </c>
      <c r="D195" s="144"/>
      <c r="E195" s="144"/>
      <c r="F195" s="144"/>
      <c r="G195" s="144"/>
      <c r="H195" s="144"/>
      <c r="I195" s="144"/>
      <c r="J195" s="144"/>
      <c r="K195" s="144"/>
      <c r="L195" s="144"/>
      <c r="M195" s="144" t="s">
        <v>126</v>
      </c>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60">
        <f>24.36488</f>
        <v>24.36488</v>
      </c>
      <c r="AL195" s="161"/>
      <c r="AM195" s="161"/>
      <c r="AN195" s="161"/>
      <c r="AO195" s="161"/>
      <c r="AP195" s="161"/>
      <c r="AQ195" s="133" t="s">
        <v>104</v>
      </c>
      <c r="AR195" s="134"/>
      <c r="AS195" s="134"/>
      <c r="AT195" s="134"/>
      <c r="AU195" s="145" t="s">
        <v>176</v>
      </c>
      <c r="AV195" s="146"/>
      <c r="AW195" s="146"/>
      <c r="AX195" s="147"/>
    </row>
    <row r="196" spans="1:50" ht="12.7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2.75">
      <c r="A197" s="22"/>
      <c r="B197" s="25" t="s">
        <v>124</v>
      </c>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30" customHeight="1">
      <c r="A198" s="143"/>
      <c r="B198" s="143"/>
      <c r="C198" s="139" t="s">
        <v>35</v>
      </c>
      <c r="D198" s="139"/>
      <c r="E198" s="139"/>
      <c r="F198" s="139"/>
      <c r="G198" s="139"/>
      <c r="H198" s="139"/>
      <c r="I198" s="139"/>
      <c r="J198" s="139"/>
      <c r="K198" s="139"/>
      <c r="L198" s="139"/>
      <c r="M198" s="139" t="s">
        <v>36</v>
      </c>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8" t="s">
        <v>37</v>
      </c>
      <c r="AL198" s="139"/>
      <c r="AM198" s="139"/>
      <c r="AN198" s="139"/>
      <c r="AO198" s="139"/>
      <c r="AP198" s="139"/>
      <c r="AQ198" s="139" t="s">
        <v>26</v>
      </c>
      <c r="AR198" s="139"/>
      <c r="AS198" s="139"/>
      <c r="AT198" s="139"/>
      <c r="AU198" s="140" t="s">
        <v>27</v>
      </c>
      <c r="AV198" s="141"/>
      <c r="AW198" s="141"/>
      <c r="AX198" s="142"/>
    </row>
    <row r="199" spans="1:50" ht="30" customHeight="1">
      <c r="A199" s="143">
        <v>1</v>
      </c>
      <c r="B199" s="143">
        <v>1</v>
      </c>
      <c r="C199" s="144" t="s">
        <v>223</v>
      </c>
      <c r="D199" s="144"/>
      <c r="E199" s="144"/>
      <c r="F199" s="144"/>
      <c r="G199" s="144"/>
      <c r="H199" s="144"/>
      <c r="I199" s="144"/>
      <c r="J199" s="144"/>
      <c r="K199" s="144"/>
      <c r="L199" s="144"/>
      <c r="M199" s="144" t="s">
        <v>193</v>
      </c>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31">
        <v>112</v>
      </c>
      <c r="AL199" s="132"/>
      <c r="AM199" s="132"/>
      <c r="AN199" s="132"/>
      <c r="AO199" s="132"/>
      <c r="AP199" s="132"/>
      <c r="AQ199" s="642">
        <v>2</v>
      </c>
      <c r="AR199" s="642"/>
      <c r="AS199" s="642"/>
      <c r="AT199" s="642"/>
      <c r="AU199" s="643">
        <v>0.893</v>
      </c>
      <c r="AV199" s="644"/>
      <c r="AW199" s="644"/>
      <c r="AX199" s="645"/>
    </row>
    <row r="200" spans="1:50" ht="12.7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2.75">
      <c r="A201" s="22"/>
      <c r="B201" s="25" t="s">
        <v>24</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30" customHeight="1">
      <c r="A202" s="143"/>
      <c r="B202" s="143"/>
      <c r="C202" s="139" t="s">
        <v>35</v>
      </c>
      <c r="D202" s="139"/>
      <c r="E202" s="139"/>
      <c r="F202" s="139"/>
      <c r="G202" s="139"/>
      <c r="H202" s="139"/>
      <c r="I202" s="139"/>
      <c r="J202" s="139"/>
      <c r="K202" s="139"/>
      <c r="L202" s="139"/>
      <c r="M202" s="139" t="s">
        <v>36</v>
      </c>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8" t="s">
        <v>37</v>
      </c>
      <c r="AL202" s="139"/>
      <c r="AM202" s="139"/>
      <c r="AN202" s="139"/>
      <c r="AO202" s="139"/>
      <c r="AP202" s="139"/>
      <c r="AQ202" s="139" t="s">
        <v>26</v>
      </c>
      <c r="AR202" s="139"/>
      <c r="AS202" s="139"/>
      <c r="AT202" s="139"/>
      <c r="AU202" s="140" t="s">
        <v>27</v>
      </c>
      <c r="AV202" s="141"/>
      <c r="AW202" s="141"/>
      <c r="AX202" s="142"/>
    </row>
    <row r="203" spans="1:50" ht="30" customHeight="1">
      <c r="A203" s="143">
        <v>1</v>
      </c>
      <c r="B203" s="143">
        <v>1</v>
      </c>
      <c r="C203" s="144" t="s">
        <v>236</v>
      </c>
      <c r="D203" s="144"/>
      <c r="E203" s="144"/>
      <c r="F203" s="144"/>
      <c r="G203" s="144"/>
      <c r="H203" s="144"/>
      <c r="I203" s="144"/>
      <c r="J203" s="144"/>
      <c r="K203" s="144"/>
      <c r="L203" s="144"/>
      <c r="M203" s="144" t="s">
        <v>235</v>
      </c>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31">
        <v>34</v>
      </c>
      <c r="AL203" s="132"/>
      <c r="AM203" s="132"/>
      <c r="AN203" s="132"/>
      <c r="AO203" s="132"/>
      <c r="AP203" s="132"/>
      <c r="AQ203" s="133" t="s">
        <v>181</v>
      </c>
      <c r="AR203" s="134"/>
      <c r="AS203" s="134"/>
      <c r="AT203" s="134"/>
      <c r="AU203" s="135" t="s">
        <v>165</v>
      </c>
      <c r="AV203" s="136"/>
      <c r="AW203" s="136"/>
      <c r="AX203" s="137"/>
    </row>
    <row r="204" spans="1:50" ht="12.7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2.75">
      <c r="A205" s="22"/>
      <c r="B205" s="25" t="s">
        <v>194</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30" customHeight="1">
      <c r="A206" s="143"/>
      <c r="B206" s="143"/>
      <c r="C206" s="139" t="s">
        <v>35</v>
      </c>
      <c r="D206" s="139"/>
      <c r="E206" s="139"/>
      <c r="F206" s="139"/>
      <c r="G206" s="139"/>
      <c r="H206" s="139"/>
      <c r="I206" s="139"/>
      <c r="J206" s="139"/>
      <c r="K206" s="139"/>
      <c r="L206" s="139"/>
      <c r="M206" s="139" t="s">
        <v>36</v>
      </c>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8" t="s">
        <v>37</v>
      </c>
      <c r="AL206" s="139"/>
      <c r="AM206" s="139"/>
      <c r="AN206" s="139"/>
      <c r="AO206" s="139"/>
      <c r="AP206" s="139"/>
      <c r="AQ206" s="139" t="s">
        <v>26</v>
      </c>
      <c r="AR206" s="139"/>
      <c r="AS206" s="139"/>
      <c r="AT206" s="139"/>
      <c r="AU206" s="140" t="s">
        <v>27</v>
      </c>
      <c r="AV206" s="141"/>
      <c r="AW206" s="141"/>
      <c r="AX206" s="142"/>
    </row>
    <row r="207" spans="1:50" ht="30" customHeight="1">
      <c r="A207" s="143">
        <v>1</v>
      </c>
      <c r="B207" s="143">
        <v>1</v>
      </c>
      <c r="C207" s="152" t="s">
        <v>177</v>
      </c>
      <c r="D207" s="152"/>
      <c r="E207" s="152"/>
      <c r="F207" s="152"/>
      <c r="G207" s="152"/>
      <c r="H207" s="152"/>
      <c r="I207" s="152"/>
      <c r="J207" s="152"/>
      <c r="K207" s="152"/>
      <c r="L207" s="152"/>
      <c r="M207" s="152" t="s">
        <v>195</v>
      </c>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0">
        <v>47</v>
      </c>
      <c r="AL207" s="151"/>
      <c r="AM207" s="151"/>
      <c r="AN207" s="151"/>
      <c r="AO207" s="151"/>
      <c r="AP207" s="151"/>
      <c r="AQ207" s="153">
        <v>2</v>
      </c>
      <c r="AR207" s="153"/>
      <c r="AS207" s="153"/>
      <c r="AT207" s="153"/>
      <c r="AU207" s="154">
        <v>0.707</v>
      </c>
      <c r="AV207" s="155"/>
      <c r="AW207" s="155"/>
      <c r="AX207" s="156"/>
    </row>
    <row r="209" spans="1:50" ht="12.75">
      <c r="A209" s="22"/>
      <c r="B209" s="25" t="s">
        <v>196</v>
      </c>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30" customHeight="1">
      <c r="A210" s="143"/>
      <c r="B210" s="143"/>
      <c r="C210" s="139" t="s">
        <v>35</v>
      </c>
      <c r="D210" s="139"/>
      <c r="E210" s="139"/>
      <c r="F210" s="139"/>
      <c r="G210" s="139"/>
      <c r="H210" s="139"/>
      <c r="I210" s="139"/>
      <c r="J210" s="139"/>
      <c r="K210" s="139"/>
      <c r="L210" s="139"/>
      <c r="M210" s="139" t="s">
        <v>36</v>
      </c>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8" t="s">
        <v>37</v>
      </c>
      <c r="AL210" s="139"/>
      <c r="AM210" s="139"/>
      <c r="AN210" s="139"/>
      <c r="AO210" s="139"/>
      <c r="AP210" s="139"/>
      <c r="AQ210" s="139" t="s">
        <v>26</v>
      </c>
      <c r="AR210" s="139"/>
      <c r="AS210" s="139"/>
      <c r="AT210" s="139"/>
      <c r="AU210" s="140" t="s">
        <v>27</v>
      </c>
      <c r="AV210" s="141"/>
      <c r="AW210" s="141"/>
      <c r="AX210" s="142"/>
    </row>
    <row r="211" spans="1:50" ht="30" customHeight="1">
      <c r="A211" s="143">
        <v>1</v>
      </c>
      <c r="B211" s="143">
        <v>1</v>
      </c>
      <c r="C211" s="144" t="s">
        <v>179</v>
      </c>
      <c r="D211" s="144"/>
      <c r="E211" s="144"/>
      <c r="F211" s="144"/>
      <c r="G211" s="144"/>
      <c r="H211" s="144"/>
      <c r="I211" s="144"/>
      <c r="J211" s="144"/>
      <c r="K211" s="144"/>
      <c r="L211" s="144"/>
      <c r="M211" s="152" t="s">
        <v>208</v>
      </c>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31">
        <v>2</v>
      </c>
      <c r="AL211" s="132"/>
      <c r="AM211" s="132"/>
      <c r="AN211" s="132"/>
      <c r="AO211" s="132"/>
      <c r="AP211" s="132"/>
      <c r="AQ211" s="133" t="s">
        <v>181</v>
      </c>
      <c r="AR211" s="134"/>
      <c r="AS211" s="134"/>
      <c r="AT211" s="134"/>
      <c r="AU211" s="135" t="s">
        <v>132</v>
      </c>
      <c r="AV211" s="136"/>
      <c r="AW211" s="136"/>
      <c r="AX211" s="137"/>
    </row>
    <row r="212" spans="1:50" ht="12.75" customHeight="1">
      <c r="A212" s="34"/>
      <c r="B212" s="34"/>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1"/>
      <c r="AL212" s="32"/>
      <c r="AM212" s="32"/>
      <c r="AN212" s="32"/>
      <c r="AO212" s="32"/>
      <c r="AP212" s="32"/>
      <c r="AQ212" s="29"/>
      <c r="AR212" s="29"/>
      <c r="AS212" s="29"/>
      <c r="AT212" s="29"/>
      <c r="AU212" s="33"/>
      <c r="AV212" s="33"/>
      <c r="AW212" s="33"/>
      <c r="AX212" s="33"/>
    </row>
    <row r="213" spans="1:50" ht="12.75">
      <c r="A213" s="22"/>
      <c r="B213" s="25" t="s">
        <v>197</v>
      </c>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30" customHeight="1">
      <c r="A214" s="143"/>
      <c r="B214" s="143"/>
      <c r="C214" s="139" t="s">
        <v>35</v>
      </c>
      <c r="D214" s="139"/>
      <c r="E214" s="139"/>
      <c r="F214" s="139"/>
      <c r="G214" s="139"/>
      <c r="H214" s="139"/>
      <c r="I214" s="139"/>
      <c r="J214" s="139"/>
      <c r="K214" s="139"/>
      <c r="L214" s="139"/>
      <c r="M214" s="139" t="s">
        <v>36</v>
      </c>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8" t="s">
        <v>37</v>
      </c>
      <c r="AL214" s="139"/>
      <c r="AM214" s="139"/>
      <c r="AN214" s="139"/>
      <c r="AO214" s="139"/>
      <c r="AP214" s="139"/>
      <c r="AQ214" s="139" t="s">
        <v>26</v>
      </c>
      <c r="AR214" s="139"/>
      <c r="AS214" s="139"/>
      <c r="AT214" s="139"/>
      <c r="AU214" s="140" t="s">
        <v>27</v>
      </c>
      <c r="AV214" s="141"/>
      <c r="AW214" s="141"/>
      <c r="AX214" s="142"/>
    </row>
    <row r="215" spans="1:50" ht="30" customHeight="1">
      <c r="A215" s="143">
        <v>1</v>
      </c>
      <c r="B215" s="143">
        <v>1</v>
      </c>
      <c r="C215" s="144" t="s">
        <v>178</v>
      </c>
      <c r="D215" s="144"/>
      <c r="E215" s="144"/>
      <c r="F215" s="144"/>
      <c r="G215" s="144"/>
      <c r="H215" s="144"/>
      <c r="I215" s="144"/>
      <c r="J215" s="144"/>
      <c r="K215" s="144"/>
      <c r="L215" s="144"/>
      <c r="M215" s="144" t="s">
        <v>207</v>
      </c>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31">
        <v>17</v>
      </c>
      <c r="AL215" s="132"/>
      <c r="AM215" s="132"/>
      <c r="AN215" s="132"/>
      <c r="AO215" s="132"/>
      <c r="AP215" s="132"/>
      <c r="AQ215" s="145" t="s">
        <v>181</v>
      </c>
      <c r="AR215" s="146"/>
      <c r="AS215" s="146"/>
      <c r="AT215" s="147"/>
      <c r="AU215" s="135" t="s">
        <v>132</v>
      </c>
      <c r="AV215" s="136"/>
      <c r="AW215" s="136"/>
      <c r="AX215" s="137"/>
    </row>
    <row r="217" spans="1:50" ht="12.75">
      <c r="A217" s="22"/>
      <c r="B217" s="25" t="s">
        <v>198</v>
      </c>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30" customHeight="1">
      <c r="A218" s="143"/>
      <c r="B218" s="143"/>
      <c r="C218" s="139" t="s">
        <v>35</v>
      </c>
      <c r="D218" s="139"/>
      <c r="E218" s="139"/>
      <c r="F218" s="139"/>
      <c r="G218" s="139"/>
      <c r="H218" s="139"/>
      <c r="I218" s="139"/>
      <c r="J218" s="139"/>
      <c r="K218" s="139"/>
      <c r="L218" s="139"/>
      <c r="M218" s="139" t="s">
        <v>36</v>
      </c>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8" t="s">
        <v>37</v>
      </c>
      <c r="AL218" s="139"/>
      <c r="AM218" s="139"/>
      <c r="AN218" s="139"/>
      <c r="AO218" s="139"/>
      <c r="AP218" s="139"/>
      <c r="AQ218" s="139" t="s">
        <v>26</v>
      </c>
      <c r="AR218" s="139"/>
      <c r="AS218" s="139"/>
      <c r="AT218" s="139"/>
      <c r="AU218" s="140" t="s">
        <v>27</v>
      </c>
      <c r="AV218" s="141"/>
      <c r="AW218" s="141"/>
      <c r="AX218" s="142"/>
    </row>
    <row r="219" spans="1:50" ht="30" customHeight="1">
      <c r="A219" s="143">
        <v>1</v>
      </c>
      <c r="B219" s="143">
        <v>1</v>
      </c>
      <c r="C219" s="144" t="s">
        <v>180</v>
      </c>
      <c r="D219" s="144"/>
      <c r="E219" s="144"/>
      <c r="F219" s="144"/>
      <c r="G219" s="144"/>
      <c r="H219" s="144"/>
      <c r="I219" s="144"/>
      <c r="J219" s="144"/>
      <c r="K219" s="144"/>
      <c r="L219" s="144"/>
      <c r="M219" s="144" t="s">
        <v>206</v>
      </c>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31">
        <v>2</v>
      </c>
      <c r="AL219" s="132"/>
      <c r="AM219" s="132"/>
      <c r="AN219" s="132"/>
      <c r="AO219" s="132"/>
      <c r="AP219" s="132"/>
      <c r="AQ219" s="145" t="s">
        <v>181</v>
      </c>
      <c r="AR219" s="146"/>
      <c r="AS219" s="146"/>
      <c r="AT219" s="147"/>
      <c r="AU219" s="135" t="s">
        <v>182</v>
      </c>
      <c r="AV219" s="136"/>
      <c r="AW219" s="136"/>
      <c r="AX219" s="137"/>
    </row>
    <row r="221" spans="1:50" ht="12.75">
      <c r="A221" s="22"/>
      <c r="B221" s="25" t="s">
        <v>184</v>
      </c>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30" customHeight="1">
      <c r="A222" s="143"/>
      <c r="B222" s="143"/>
      <c r="C222" s="139" t="s">
        <v>35</v>
      </c>
      <c r="D222" s="139"/>
      <c r="E222" s="139"/>
      <c r="F222" s="139"/>
      <c r="G222" s="139"/>
      <c r="H222" s="139"/>
      <c r="I222" s="139"/>
      <c r="J222" s="139"/>
      <c r="K222" s="139"/>
      <c r="L222" s="139"/>
      <c r="M222" s="139" t="s">
        <v>36</v>
      </c>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8" t="s">
        <v>37</v>
      </c>
      <c r="AL222" s="139"/>
      <c r="AM222" s="139"/>
      <c r="AN222" s="139"/>
      <c r="AO222" s="139"/>
      <c r="AP222" s="139"/>
      <c r="AQ222" s="139" t="s">
        <v>26</v>
      </c>
      <c r="AR222" s="139"/>
      <c r="AS222" s="139"/>
      <c r="AT222" s="139"/>
      <c r="AU222" s="140" t="s">
        <v>27</v>
      </c>
      <c r="AV222" s="141"/>
      <c r="AW222" s="141"/>
      <c r="AX222" s="142"/>
    </row>
    <row r="223" spans="1:50" ht="30" customHeight="1">
      <c r="A223" s="143">
        <v>1</v>
      </c>
      <c r="B223" s="143">
        <v>1</v>
      </c>
      <c r="C223" s="144" t="s">
        <v>107</v>
      </c>
      <c r="D223" s="144"/>
      <c r="E223" s="144"/>
      <c r="F223" s="144"/>
      <c r="G223" s="144"/>
      <c r="H223" s="144"/>
      <c r="I223" s="144"/>
      <c r="J223" s="144"/>
      <c r="K223" s="144"/>
      <c r="L223" s="144"/>
      <c r="M223" s="144" t="s">
        <v>122</v>
      </c>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c r="AK223" s="150">
        <v>2</v>
      </c>
      <c r="AL223" s="151"/>
      <c r="AM223" s="151"/>
      <c r="AN223" s="151"/>
      <c r="AO223" s="151"/>
      <c r="AP223" s="151"/>
      <c r="AQ223" s="145">
        <v>4</v>
      </c>
      <c r="AR223" s="146"/>
      <c r="AS223" s="146"/>
      <c r="AT223" s="147"/>
      <c r="AU223" s="135">
        <v>0.479</v>
      </c>
      <c r="AV223" s="136"/>
      <c r="AW223" s="136"/>
      <c r="AX223" s="137"/>
    </row>
    <row r="225" spans="1:50" ht="12.75">
      <c r="A225" s="22"/>
      <c r="B225" s="25" t="s">
        <v>199</v>
      </c>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30" customHeight="1">
      <c r="A226" s="143"/>
      <c r="B226" s="143"/>
      <c r="C226" s="139" t="s">
        <v>35</v>
      </c>
      <c r="D226" s="139"/>
      <c r="E226" s="139"/>
      <c r="F226" s="139"/>
      <c r="G226" s="139"/>
      <c r="H226" s="139"/>
      <c r="I226" s="139"/>
      <c r="J226" s="139"/>
      <c r="K226" s="139"/>
      <c r="L226" s="139"/>
      <c r="M226" s="139" t="s">
        <v>36</v>
      </c>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8" t="s">
        <v>37</v>
      </c>
      <c r="AL226" s="139"/>
      <c r="AM226" s="139"/>
      <c r="AN226" s="139"/>
      <c r="AO226" s="139"/>
      <c r="AP226" s="139"/>
      <c r="AQ226" s="139" t="s">
        <v>26</v>
      </c>
      <c r="AR226" s="139"/>
      <c r="AS226" s="139"/>
      <c r="AT226" s="139"/>
      <c r="AU226" s="140" t="s">
        <v>27</v>
      </c>
      <c r="AV226" s="141"/>
      <c r="AW226" s="141"/>
      <c r="AX226" s="142"/>
    </row>
    <row r="227" spans="1:50" ht="30" customHeight="1">
      <c r="A227" s="143">
        <v>1</v>
      </c>
      <c r="B227" s="143">
        <v>1</v>
      </c>
      <c r="C227" s="144" t="s">
        <v>201</v>
      </c>
      <c r="D227" s="144"/>
      <c r="E227" s="144"/>
      <c r="F227" s="144"/>
      <c r="G227" s="144"/>
      <c r="H227" s="144"/>
      <c r="I227" s="144"/>
      <c r="J227" s="144"/>
      <c r="K227" s="144"/>
      <c r="L227" s="144"/>
      <c r="M227" s="144" t="s">
        <v>219</v>
      </c>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31">
        <v>3</v>
      </c>
      <c r="AL227" s="132"/>
      <c r="AM227" s="132"/>
      <c r="AN227" s="132"/>
      <c r="AO227" s="132"/>
      <c r="AP227" s="132"/>
      <c r="AQ227" s="145">
        <v>9</v>
      </c>
      <c r="AR227" s="146"/>
      <c r="AS227" s="146"/>
      <c r="AT227" s="147"/>
      <c r="AU227" s="135">
        <v>0.939</v>
      </c>
      <c r="AV227" s="136"/>
      <c r="AW227" s="136"/>
      <c r="AX227" s="137"/>
    </row>
    <row r="229" spans="1:50" ht="12.75">
      <c r="A229" s="22"/>
      <c r="B229" s="25" t="s">
        <v>200</v>
      </c>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30" customHeight="1">
      <c r="A230" s="143"/>
      <c r="B230" s="143"/>
      <c r="C230" s="139" t="s">
        <v>35</v>
      </c>
      <c r="D230" s="139"/>
      <c r="E230" s="139"/>
      <c r="F230" s="139"/>
      <c r="G230" s="139"/>
      <c r="H230" s="139"/>
      <c r="I230" s="139"/>
      <c r="J230" s="139"/>
      <c r="K230" s="139"/>
      <c r="L230" s="139"/>
      <c r="M230" s="139" t="s">
        <v>36</v>
      </c>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8" t="s">
        <v>37</v>
      </c>
      <c r="AL230" s="139"/>
      <c r="AM230" s="139"/>
      <c r="AN230" s="139"/>
      <c r="AO230" s="139"/>
      <c r="AP230" s="139"/>
      <c r="AQ230" s="139" t="s">
        <v>26</v>
      </c>
      <c r="AR230" s="139"/>
      <c r="AS230" s="139"/>
      <c r="AT230" s="139"/>
      <c r="AU230" s="140" t="s">
        <v>27</v>
      </c>
      <c r="AV230" s="141"/>
      <c r="AW230" s="141"/>
      <c r="AX230" s="142"/>
    </row>
    <row r="231" spans="1:50" ht="30" customHeight="1">
      <c r="A231" s="143">
        <v>1</v>
      </c>
      <c r="B231" s="143">
        <v>1</v>
      </c>
      <c r="C231" s="144" t="s">
        <v>145</v>
      </c>
      <c r="D231" s="144"/>
      <c r="E231" s="144"/>
      <c r="F231" s="144"/>
      <c r="G231" s="144"/>
      <c r="H231" s="144"/>
      <c r="I231" s="144"/>
      <c r="J231" s="144"/>
      <c r="K231" s="144"/>
      <c r="L231" s="144"/>
      <c r="M231" s="144" t="s">
        <v>205</v>
      </c>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8">
        <v>0.6</v>
      </c>
      <c r="AL231" s="149"/>
      <c r="AM231" s="149"/>
      <c r="AN231" s="149"/>
      <c r="AO231" s="149"/>
      <c r="AP231" s="149"/>
      <c r="AQ231" s="145" t="s">
        <v>203</v>
      </c>
      <c r="AR231" s="146"/>
      <c r="AS231" s="146"/>
      <c r="AT231" s="147"/>
      <c r="AU231" s="135" t="s">
        <v>182</v>
      </c>
      <c r="AV231" s="136"/>
      <c r="AW231" s="136"/>
      <c r="AX231" s="137"/>
    </row>
  </sheetData>
  <sheetProtection/>
  <mergeCells count="899">
    <mergeCell ref="Y42:AA42"/>
    <mergeCell ref="G39:X40"/>
    <mergeCell ref="G41:X42"/>
    <mergeCell ref="Y37:AA37"/>
    <mergeCell ref="G34:X35"/>
    <mergeCell ref="G36:X37"/>
    <mergeCell ref="Y39:AA39"/>
    <mergeCell ref="Y40:AA40"/>
    <mergeCell ref="Y41:AA41"/>
    <mergeCell ref="AT35:AX35"/>
    <mergeCell ref="AO35:AS35"/>
    <mergeCell ref="AJ35:AN35"/>
    <mergeCell ref="Y34:AA34"/>
    <mergeCell ref="Y35:AA35"/>
    <mergeCell ref="Y36:AA36"/>
    <mergeCell ref="AT36:AX36"/>
    <mergeCell ref="AO36:AS36"/>
    <mergeCell ref="G21:X23"/>
    <mergeCell ref="G24:X26"/>
    <mergeCell ref="G27:X29"/>
    <mergeCell ref="G30:X32"/>
    <mergeCell ref="AB28:AD28"/>
    <mergeCell ref="AE28:AI28"/>
    <mergeCell ref="AB25:AD25"/>
    <mergeCell ref="AE25:AI25"/>
    <mergeCell ref="AB23:AD23"/>
    <mergeCell ref="AE23:AI23"/>
    <mergeCell ref="AO26:AS26"/>
    <mergeCell ref="AT26:AX26"/>
    <mergeCell ref="AJ28:AN28"/>
    <mergeCell ref="AO28:AS28"/>
    <mergeCell ref="AT28:AX28"/>
    <mergeCell ref="AB29:AD29"/>
    <mergeCell ref="AE29:AI29"/>
    <mergeCell ref="AJ29:AN29"/>
    <mergeCell ref="AO29:AS29"/>
    <mergeCell ref="AT29:AX29"/>
    <mergeCell ref="AT22:AX22"/>
    <mergeCell ref="AT23:AX23"/>
    <mergeCell ref="AB30:AD30"/>
    <mergeCell ref="AE30:AI30"/>
    <mergeCell ref="AJ30:AN30"/>
    <mergeCell ref="AO30:AS30"/>
    <mergeCell ref="AT30:AX30"/>
    <mergeCell ref="AB22:AD22"/>
    <mergeCell ref="AJ25:AN25"/>
    <mergeCell ref="AO25:AS25"/>
    <mergeCell ref="AE22:AI22"/>
    <mergeCell ref="AJ22:AN22"/>
    <mergeCell ref="AO22:AS22"/>
    <mergeCell ref="AB24:AD24"/>
    <mergeCell ref="AE24:AI24"/>
    <mergeCell ref="AJ24:AN24"/>
    <mergeCell ref="AO24:AS24"/>
    <mergeCell ref="AJ23:AN23"/>
    <mergeCell ref="AO23:AS23"/>
    <mergeCell ref="AT24:AX24"/>
    <mergeCell ref="AB27:AD27"/>
    <mergeCell ref="AE27:AI27"/>
    <mergeCell ref="AJ27:AN27"/>
    <mergeCell ref="AO27:AS27"/>
    <mergeCell ref="AT27:AX27"/>
    <mergeCell ref="AT25:AX25"/>
    <mergeCell ref="AB26:AD26"/>
    <mergeCell ref="AE26:AI26"/>
    <mergeCell ref="AJ26:AN26"/>
    <mergeCell ref="Y24:AA24"/>
    <mergeCell ref="Y27:AA27"/>
    <mergeCell ref="Y30:AA30"/>
    <mergeCell ref="Y22:AA22"/>
    <mergeCell ref="Y23:AA23"/>
    <mergeCell ref="Y25:AA25"/>
    <mergeCell ref="Y26:AA26"/>
    <mergeCell ref="Y28:AA28"/>
    <mergeCell ref="Y29:AA29"/>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J42:AN42"/>
    <mergeCell ref="AO42:AS42"/>
    <mergeCell ref="C71:F71"/>
    <mergeCell ref="G71:AX71"/>
    <mergeCell ref="AB34:AD34"/>
    <mergeCell ref="AB37:AD37"/>
    <mergeCell ref="AT38:AX38"/>
    <mergeCell ref="AB39:AD39"/>
    <mergeCell ref="A38:F42"/>
    <mergeCell ref="G38:X38"/>
    <mergeCell ref="AJ31:AN31"/>
    <mergeCell ref="AO31:AS31"/>
    <mergeCell ref="AJ38:AN38"/>
    <mergeCell ref="AO38:AS38"/>
    <mergeCell ref="Y38:AA38"/>
    <mergeCell ref="AJ39:AN39"/>
    <mergeCell ref="AO39:AS39"/>
    <mergeCell ref="AE31:AI31"/>
    <mergeCell ref="AE39:AI39"/>
    <mergeCell ref="AO32:AS32"/>
    <mergeCell ref="AT31:AX31"/>
    <mergeCell ref="AD15:AJ15"/>
    <mergeCell ref="AK15:AQ15"/>
    <mergeCell ref="AR15:AX15"/>
    <mergeCell ref="I14:O14"/>
    <mergeCell ref="P14:V14"/>
    <mergeCell ref="W14:AC14"/>
    <mergeCell ref="AD14:AJ14"/>
    <mergeCell ref="AK14:AQ14"/>
    <mergeCell ref="AR14:AX14"/>
    <mergeCell ref="AB38:AD38"/>
    <mergeCell ref="AE38:AI38"/>
    <mergeCell ref="AE42:AI42"/>
    <mergeCell ref="AT42:AX42"/>
    <mergeCell ref="AQ184:AT184"/>
    <mergeCell ref="AK183:AP183"/>
    <mergeCell ref="X49:AX49"/>
    <mergeCell ref="A72:AX72"/>
    <mergeCell ref="AG53:AX53"/>
    <mergeCell ref="AB42:AD42"/>
    <mergeCell ref="R49:W49"/>
    <mergeCell ref="L49:Q49"/>
    <mergeCell ref="C49:K49"/>
    <mergeCell ref="A83:F105"/>
    <mergeCell ref="T68:AF68"/>
    <mergeCell ref="T69:AF69"/>
    <mergeCell ref="G69:S69"/>
    <mergeCell ref="AD56:AF56"/>
    <mergeCell ref="AD57:AF57"/>
    <mergeCell ref="A78:AX78"/>
    <mergeCell ref="A57:B62"/>
    <mergeCell ref="C67:F67"/>
    <mergeCell ref="G67:S67"/>
    <mergeCell ref="AQ81:AX81"/>
    <mergeCell ref="AQ183:AT183"/>
    <mergeCell ref="A66:B69"/>
    <mergeCell ref="A76:AX76"/>
    <mergeCell ref="A63:B65"/>
    <mergeCell ref="AD60:AF60"/>
    <mergeCell ref="AD62:AF62"/>
    <mergeCell ref="AG54:AX56"/>
    <mergeCell ref="AG66:AX69"/>
    <mergeCell ref="T67:AF67"/>
    <mergeCell ref="C69:F69"/>
    <mergeCell ref="G68:S68"/>
    <mergeCell ref="AG57:AX62"/>
    <mergeCell ref="AG63:AX65"/>
    <mergeCell ref="AD54:AF54"/>
    <mergeCell ref="AD55:AF55"/>
    <mergeCell ref="C68:F68"/>
    <mergeCell ref="AD63:AF63"/>
    <mergeCell ref="AD64:AF64"/>
    <mergeCell ref="AD58:AF58"/>
    <mergeCell ref="C63:AC63"/>
    <mergeCell ref="C64:AC64"/>
    <mergeCell ref="AD59:AF59"/>
    <mergeCell ref="A74:AX74"/>
    <mergeCell ref="A75:E75"/>
    <mergeCell ref="A70:B71"/>
    <mergeCell ref="C70:F70"/>
    <mergeCell ref="G70:AX70"/>
    <mergeCell ref="C66:AC66"/>
    <mergeCell ref="AD65:AF65"/>
    <mergeCell ref="AD66:AF66"/>
    <mergeCell ref="AI81:AP81"/>
    <mergeCell ref="S81:Z81"/>
    <mergeCell ref="M182:AJ182"/>
    <mergeCell ref="AK182:AP182"/>
    <mergeCell ref="C65:AC65"/>
    <mergeCell ref="G108:K108"/>
    <mergeCell ref="L108:X108"/>
    <mergeCell ref="A107:F151"/>
    <mergeCell ref="C184:L184"/>
    <mergeCell ref="M184:AJ184"/>
    <mergeCell ref="C59:AC59"/>
    <mergeCell ref="A185:B185"/>
    <mergeCell ref="C185:L185"/>
    <mergeCell ref="M185:AJ185"/>
    <mergeCell ref="A183:B183"/>
    <mergeCell ref="C183:L183"/>
    <mergeCell ref="A182:B182"/>
    <mergeCell ref="C182:L182"/>
    <mergeCell ref="AK185:AP185"/>
    <mergeCell ref="AQ185:AT185"/>
    <mergeCell ref="AU185:AX185"/>
    <mergeCell ref="A184:B184"/>
    <mergeCell ref="AK184:AP184"/>
    <mergeCell ref="C54:AC54"/>
    <mergeCell ref="C55:AC55"/>
    <mergeCell ref="C56:AC56"/>
    <mergeCell ref="C57:AC57"/>
    <mergeCell ref="C58:AC58"/>
    <mergeCell ref="A80:AX80"/>
    <mergeCell ref="A79:AX79"/>
    <mergeCell ref="M183:AJ183"/>
    <mergeCell ref="K81:R81"/>
    <mergeCell ref="AA81:AH81"/>
    <mergeCell ref="AQ182:AT182"/>
    <mergeCell ref="A81:B81"/>
    <mergeCell ref="C81:J81"/>
    <mergeCell ref="A181:B181"/>
    <mergeCell ref="C181:L181"/>
    <mergeCell ref="M181:AJ181"/>
    <mergeCell ref="AK181:AP181"/>
    <mergeCell ref="AQ181:AT181"/>
    <mergeCell ref="G107:AB107"/>
    <mergeCell ref="AC107:AX107"/>
    <mergeCell ref="AP1:AV1"/>
    <mergeCell ref="AJ2:AP2"/>
    <mergeCell ref="AQ2:AX2"/>
    <mergeCell ref="C60:AC60"/>
    <mergeCell ref="C62:AC6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G20:X20"/>
    <mergeCell ref="Y20:AA20"/>
    <mergeCell ref="AB20:AD20"/>
    <mergeCell ref="AE20:AI20"/>
    <mergeCell ref="AJ20:AN20"/>
    <mergeCell ref="AB32:AD32"/>
    <mergeCell ref="AE32:AI32"/>
    <mergeCell ref="AJ32:AN32"/>
    <mergeCell ref="Y31:AA31"/>
    <mergeCell ref="AB31:AD31"/>
    <mergeCell ref="AT33:AX33"/>
    <mergeCell ref="A20:F32"/>
    <mergeCell ref="AO20:AS20"/>
    <mergeCell ref="AT20:AX20"/>
    <mergeCell ref="Y21:AA21"/>
    <mergeCell ref="AB21:AD21"/>
    <mergeCell ref="AE21:AI21"/>
    <mergeCell ref="AJ21:AN21"/>
    <mergeCell ref="Y32:AA32"/>
    <mergeCell ref="AT32:AX32"/>
    <mergeCell ref="A33:F37"/>
    <mergeCell ref="G33:X33"/>
    <mergeCell ref="Y33:AA33"/>
    <mergeCell ref="AB33:AD33"/>
    <mergeCell ref="AE33:AI33"/>
    <mergeCell ref="AJ33:AN33"/>
    <mergeCell ref="AJ36:AN36"/>
    <mergeCell ref="AE36:AI36"/>
    <mergeCell ref="AB36:AD36"/>
    <mergeCell ref="AO33:AS33"/>
    <mergeCell ref="AT34:AX34"/>
    <mergeCell ref="AE37:AI37"/>
    <mergeCell ref="AJ37:AN37"/>
    <mergeCell ref="AO37:AS37"/>
    <mergeCell ref="AT37:AX37"/>
    <mergeCell ref="AE34:AI34"/>
    <mergeCell ref="AJ34:AN34"/>
    <mergeCell ref="AO34:AS34"/>
    <mergeCell ref="AE35:AI35"/>
    <mergeCell ref="C43:K43"/>
    <mergeCell ref="L43:Q43"/>
    <mergeCell ref="R43:W43"/>
    <mergeCell ref="X43:AX43"/>
    <mergeCell ref="C44:K44"/>
    <mergeCell ref="L44:Q44"/>
    <mergeCell ref="R44:W44"/>
    <mergeCell ref="X44:AX44"/>
    <mergeCell ref="X47:AX47"/>
    <mergeCell ref="L45:Q45"/>
    <mergeCell ref="R45:W45"/>
    <mergeCell ref="X45:AX45"/>
    <mergeCell ref="C46:K46"/>
    <mergeCell ref="L46:Q46"/>
    <mergeCell ref="R46:W46"/>
    <mergeCell ref="X46:AX46"/>
    <mergeCell ref="C45:K45"/>
    <mergeCell ref="A43:B50"/>
    <mergeCell ref="A54:B56"/>
    <mergeCell ref="A52:AX52"/>
    <mergeCell ref="C48:K48"/>
    <mergeCell ref="L48:Q48"/>
    <mergeCell ref="R48:W48"/>
    <mergeCell ref="X48:AX48"/>
    <mergeCell ref="C47:K47"/>
    <mergeCell ref="L47:Q47"/>
    <mergeCell ref="R47:W47"/>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F75:AX75"/>
    <mergeCell ref="F77:AX77"/>
    <mergeCell ref="AU183:AX183"/>
    <mergeCell ref="AU184:AX184"/>
    <mergeCell ref="A77:E77"/>
    <mergeCell ref="AU181:AX181"/>
    <mergeCell ref="AU182:AX182"/>
    <mergeCell ref="A3:AN3"/>
    <mergeCell ref="AO3:AX3"/>
    <mergeCell ref="C61:AC61"/>
    <mergeCell ref="AD61:AF61"/>
    <mergeCell ref="A73:AX73"/>
    <mergeCell ref="C53:AC53"/>
    <mergeCell ref="C50:K50"/>
    <mergeCell ref="L50:Q50"/>
    <mergeCell ref="R50:W50"/>
    <mergeCell ref="AB35:AD35"/>
    <mergeCell ref="X50:AX50"/>
    <mergeCell ref="AT39:AX39"/>
    <mergeCell ref="AJ40:AN40"/>
    <mergeCell ref="AO40:AS40"/>
    <mergeCell ref="AT40:AX40"/>
    <mergeCell ref="AB41:AD41"/>
    <mergeCell ref="AE41:AI41"/>
    <mergeCell ref="AJ41:AN41"/>
    <mergeCell ref="AO41:AS41"/>
    <mergeCell ref="AT41:AX41"/>
    <mergeCell ref="AB40:AD40"/>
    <mergeCell ref="AE40:AI40"/>
    <mergeCell ref="AD53:AF53"/>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K214:AP214"/>
    <mergeCell ref="AQ214:AT214"/>
    <mergeCell ref="AU214:AX214"/>
    <mergeCell ref="A207:B207"/>
    <mergeCell ref="C207:L207"/>
    <mergeCell ref="M207:AJ207"/>
    <mergeCell ref="AK207:AP207"/>
    <mergeCell ref="AQ207:AT207"/>
    <mergeCell ref="AU207:AX207"/>
    <mergeCell ref="A210:B210"/>
    <mergeCell ref="AK215:AP215"/>
    <mergeCell ref="AQ215:AT215"/>
    <mergeCell ref="AU215:AX215"/>
    <mergeCell ref="A206:B206"/>
    <mergeCell ref="C206:L206"/>
    <mergeCell ref="M206:AJ206"/>
    <mergeCell ref="AK206:AP206"/>
    <mergeCell ref="AQ206:AT206"/>
    <mergeCell ref="AU206:AX206"/>
    <mergeCell ref="A214:B214"/>
    <mergeCell ref="C218:L218"/>
    <mergeCell ref="M218:AJ218"/>
    <mergeCell ref="A211:B211"/>
    <mergeCell ref="C211:L211"/>
    <mergeCell ref="M211:AJ211"/>
    <mergeCell ref="A215:B215"/>
    <mergeCell ref="C215:L215"/>
    <mergeCell ref="M215:AJ215"/>
    <mergeCell ref="C214:L214"/>
    <mergeCell ref="M214:AJ214"/>
    <mergeCell ref="C210:L210"/>
    <mergeCell ref="M210:AJ210"/>
    <mergeCell ref="AK210:AP210"/>
    <mergeCell ref="AQ210:AT210"/>
    <mergeCell ref="AU210:AX210"/>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K218:AP218"/>
    <mergeCell ref="AQ218:AT218"/>
    <mergeCell ref="AU218:AX218"/>
    <mergeCell ref="A219:B219"/>
    <mergeCell ref="C219:L219"/>
    <mergeCell ref="M219:AJ219"/>
    <mergeCell ref="AK219:AP219"/>
    <mergeCell ref="AQ219:AT219"/>
    <mergeCell ref="AU219:AX219"/>
    <mergeCell ref="A218:B218"/>
    <mergeCell ref="AK211:AP211"/>
    <mergeCell ref="AQ211:AT211"/>
    <mergeCell ref="AU211:AX211"/>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C147:AG147"/>
    <mergeCell ref="AH147:AT147"/>
    <mergeCell ref="AU147:AX147"/>
    <mergeCell ref="G146:K147"/>
    <mergeCell ref="L146:X147"/>
    <mergeCell ref="Y146:AB147"/>
    <mergeCell ref="AC146:AG146"/>
    <mergeCell ref="AH146:AT146"/>
    <mergeCell ref="AU146:AX146"/>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 0055</oddHeader>
    <oddFooter>&amp;C&amp;P</oddFooter>
    <firstFooter>&amp;C&amp;P</firstFooter>
  </headerFooter>
  <rowBreaks count="5" manualBreakCount="5">
    <brk id="51" max="49" man="1"/>
    <brk id="82" max="49" man="1"/>
    <brk id="106" max="49" man="1"/>
    <brk id="169" max="49" man="1"/>
    <brk id="220" max="255" man="1"/>
  </rowBreaks>
  <ignoredErrors>
    <ignoredError sqref="AQ8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2014-06-24T02:34:07Z</dcterms:modified>
  <cp:category/>
  <cp:version/>
  <cp:contentType/>
  <cp:contentStatus/>
</cp:coreProperties>
</file>