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04宮城県仙台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AD10" i="4" s="1"/>
  <c r="P6" i="5"/>
  <c r="W10" i="4" s="1"/>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P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<sst xmlns="http://schemas.openxmlformats.org/spreadsheetml/2006/main" count="220" uniqueCount="110">
  <si>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</si>
  <si>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</si>
  <si>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</si>
  <si>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</si>
  <si>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</si>
  <si>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</si>
  <si>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</si>
  <si>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</si>
  <si>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</si>
  <si>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</si>
  <si>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</si>
  <si>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</si>
  <si>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</si>
  <si>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</si>
  <si>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</si>
  <si>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</si>
  <si>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</si>
  <si>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</si>
  <si>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</si>
  <si>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</si>
  <si>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</si>
  <si>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</si>
  <si>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</si>
  <si>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</si>
  <si>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</si>
  <si>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</si>
  <si>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</si>
  <si>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</si>
  <si>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</si>
  <si>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</si>
  <si>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</si>
  <si>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</si>
  <si>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</si>
  <si>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</si>
  <si>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</si>
  <si>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</si>
  <si>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</si>
  <si>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</si>
  <si>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</si>
  <si>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</si>
  <si>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</si>
  <si>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</si>
  <si>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</si>
  <si>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</si>
  <si>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</si>
  <si>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</si>
  <si>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</si>
  <si>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</si>
  <si>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</si>
  <si>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</si>
  <si>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</si>
  <si>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</si>
  <si>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</si>
  <si>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</si>
  <si>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</si>
  <si>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</si>
  <si>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</si>
  <si>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</si>
  <si>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</si>
  <si>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</si>
  <si>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</si>
  <si>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</si>
  <si>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</si>
  <si>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</si>
  <si>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</si>
  <si>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</si>
  <si>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</si>
  <si>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</si>
  <si>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</si>
  <si>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</si>
  <si>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</si>
  <si>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</si>
  <si>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</si>
  <si>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</si>
  <si>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</si>
  <si>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</si>
  <si>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</si>
  <si>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</si>
  <si>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</si>
  <si>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</si>
  <si>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</si>
  <si>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</si>
  <si>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</si>
  <si>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</si>
  <si>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</si>
  <si>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</si>
  <si>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</si>
  <si>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</si>
  <si>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</si>
  <si>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</si>
  <si>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</si>
  <si>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</si>
  <si>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</si>
  <si>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</si>
  <si>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</si>
  <si>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</si>
  <si>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仙台市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</si>
  <si>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</si>
  <si>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</si>
  <si>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</si>
  <si>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</si>
  <si>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</si>
  <si>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</si>
  <si>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</si>
  <si>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</si>
  <si>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</si>
  <si>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</si>
  <si>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農業集落における事業であるため人口密度が低く、維持管理や設備投資などの費用を使用料収入で回収することが困難な状況となっており、設備投資などについては一般会計からの補助金で賄うこととしています。なお、一般会計からの補助金は総収益の半分以上を占めています。
そのため、数値の算出に当該補助金が含まれない⑤経費回収率や⑥汚水処理原価などでは類似団体と大きな差がありますが、当該補助金が含まれる①経常収支比率ではそれほど大きな差がない状況となっています。
この他、⑦施設利用率は東日本大震災の影響によりH23年度には大きく落ち込みましたが、H26年度より、類似団体を上回る水準まで回復しています。</t>
    <phoneticPr fontId="4"/>
  </si>
  <si>
    <t>①有形固定資産減価償却率は類似団体を上回る値で推移していますが、②管渠老朽化率のとおり、法定耐用年数を過ぎた管渠はありません。</t>
    <phoneticPr fontId="4"/>
  </si>
  <si>
    <t>本事業の性質上、赤字経営となりやすい傾向にありますが、公共下水道を中心とした下水道事業全体で経営を行っているため、経営に問題は生じておりません。
しかしながら、本事業においても収支差を縮小させるため、施設の再編等を含めたより適切な施設のあり方を検討するなど、費用の低減に努める必要があります。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</si>
</sst>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111984"/>
        <c:axId val="67311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673111984"/>
        <c:axId val="673112376"/>
      </c:lineChart>
      <c:dateAx>
        <c:axId val="673111984"/>
        <c:scaling>
          <c:orientation val="minMax"/>
        </c:scaling>
        <c:delete val="1"/>
        <c:axPos val="b"/>
        <c:numFmt formatCode="ge" sourceLinked="1"/>
        <c:majorTickMark val="none"/>
        <c:minorTickMark val="none"/>
        <c:tickLblPos val="none"/>
        <c:crossAx val="673112376"/>
        <c:crosses val="autoZero"/>
        <c:auto val="1"/>
        <c:lblOffset val="100"/>
        <c:baseTimeUnit val="years"/>
      </c:dateAx>
      <c:valAx>
        <c:axId val="67311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1119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34.93</c:v>
                </c:pt>
                <c:pt idx="1">
                  <c:v>40.74</c:v>
                </c:pt>
                <c:pt idx="2">
                  <c:v>47.5</c:v>
                </c:pt>
                <c:pt idx="3">
                  <c:v>57.46</c:v>
                </c:pt>
                <c:pt idx="4">
                  <c:v>57.46</c:v>
                </c:pt>
              </c:numCache>
            </c:numRef>
          </c:val>
        </c:ser>
        <c:dLbls>
          <c:showLegendKey val="0"/>
          <c:showVal val="0"/>
          <c:showCatName val="0"/>
          <c:showSerName val="0"/>
          <c:showPercent val="0"/>
          <c:showBubbleSize val="0"/>
        </c:dLbls>
        <c:gapWidth val="150"/>
        <c:axId val="673627752"/>
        <c:axId val="64199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673627752"/>
        <c:axId val="641998696"/>
      </c:lineChart>
      <c:dateAx>
        <c:axId val="673627752"/>
        <c:scaling>
          <c:orientation val="minMax"/>
        </c:scaling>
        <c:delete val="1"/>
        <c:axPos val="b"/>
        <c:numFmt formatCode="ge" sourceLinked="1"/>
        <c:majorTickMark val="none"/>
        <c:minorTickMark val="none"/>
        <c:tickLblPos val="none"/>
        <c:crossAx val="641998696"/>
        <c:crosses val="autoZero"/>
        <c:auto val="1"/>
        <c:lblOffset val="100"/>
        <c:baseTimeUnit val="years"/>
      </c:dateAx>
      <c:valAx>
        <c:axId val="64199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95.46</c:v>
                </c:pt>
                <c:pt idx="1">
                  <c:v>95.8</c:v>
                </c:pt>
                <c:pt idx="2">
                  <c:v>96.34</c:v>
                </c:pt>
                <c:pt idx="3">
                  <c:v>96.82</c:v>
                </c:pt>
                <c:pt idx="4">
                  <c:v>97.17</c:v>
                </c:pt>
              </c:numCache>
            </c:numRef>
          </c:val>
        </c:ser>
        <c:dLbls>
          <c:showLegendKey val="0"/>
          <c:showVal val="0"/>
          <c:showCatName val="0"/>
          <c:showSerName val="0"/>
          <c:showPercent val="0"/>
          <c:showBubbleSize val="0"/>
        </c:dLbls>
        <c:gapWidth val="150"/>
        <c:axId val="641999872"/>
        <c:axId val="64200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641999872"/>
        <c:axId val="642000264"/>
      </c:lineChart>
      <c:dateAx>
        <c:axId val="641999872"/>
        <c:scaling>
          <c:orientation val="minMax"/>
        </c:scaling>
        <c:delete val="1"/>
        <c:axPos val="b"/>
        <c:numFmt formatCode="ge" sourceLinked="1"/>
        <c:majorTickMark val="none"/>
        <c:minorTickMark val="none"/>
        <c:tickLblPos val="none"/>
        <c:crossAx val="642000264"/>
        <c:crosses val="autoZero"/>
        <c:auto val="1"/>
        <c:lblOffset val="100"/>
        <c:baseTimeUnit val="years"/>
      </c:dateAx>
      <c:valAx>
        <c:axId val="64200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9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107.67</c:v>
                </c:pt>
                <c:pt idx="1">
                  <c:v>89.63</c:v>
                </c:pt>
                <c:pt idx="2">
                  <c:v>96.74</c:v>
                </c:pt>
                <c:pt idx="3">
                  <c:v>88.47</c:v>
                </c:pt>
                <c:pt idx="4">
                  <c:v>87.1</c:v>
                </c:pt>
              </c:numCache>
            </c:numRef>
          </c:val>
        </c:ser>
        <c:dLbls>
          <c:showLegendKey val="0"/>
          <c:showVal val="0"/>
          <c:showCatName val="0"/>
          <c:showSerName val="0"/>
          <c:showPercent val="0"/>
          <c:showBubbleSize val="0"/>
        </c:dLbls>
        <c:gapWidth val="150"/>
        <c:axId val="673113552"/>
        <c:axId val="67311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673113552"/>
        <c:axId val="673113944"/>
      </c:lineChart>
      <c:dateAx>
        <c:axId val="673113552"/>
        <c:scaling>
          <c:orientation val="minMax"/>
        </c:scaling>
        <c:delete val="1"/>
        <c:axPos val="b"/>
        <c:numFmt formatCode="ge" sourceLinked="1"/>
        <c:majorTickMark val="none"/>
        <c:minorTickMark val="none"/>
        <c:tickLblPos val="none"/>
        <c:crossAx val="673113944"/>
        <c:crosses val="autoZero"/>
        <c:auto val="1"/>
        <c:lblOffset val="100"/>
        <c:baseTimeUnit val="years"/>
      </c:dateAx>
      <c:valAx>
        <c:axId val="67311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11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10.98</c:v>
                </c:pt>
                <c:pt idx="1">
                  <c:v>12.23</c:v>
                </c:pt>
                <c:pt idx="2">
                  <c:v>12.41</c:v>
                </c:pt>
                <c:pt idx="3">
                  <c:v>29.78</c:v>
                </c:pt>
                <c:pt idx="4">
                  <c:v>31.67</c:v>
                </c:pt>
              </c:numCache>
            </c:numRef>
          </c:val>
        </c:ser>
        <c:dLbls>
          <c:showLegendKey val="0"/>
          <c:showVal val="0"/>
          <c:showCatName val="0"/>
          <c:showSerName val="0"/>
          <c:showPercent val="0"/>
          <c:showBubbleSize val="0"/>
        </c:dLbls>
        <c:gapWidth val="150"/>
        <c:axId val="673115120"/>
        <c:axId val="67311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673115120"/>
        <c:axId val="673115512"/>
      </c:lineChart>
      <c:dateAx>
        <c:axId val="673115120"/>
        <c:scaling>
          <c:orientation val="minMax"/>
        </c:scaling>
        <c:delete val="1"/>
        <c:axPos val="b"/>
        <c:numFmt formatCode="ge" sourceLinked="1"/>
        <c:majorTickMark val="none"/>
        <c:minorTickMark val="none"/>
        <c:tickLblPos val="none"/>
        <c:crossAx val="673115512"/>
        <c:crosses val="autoZero"/>
        <c:auto val="1"/>
        <c:lblOffset val="100"/>
        <c:baseTimeUnit val="years"/>
      </c:dateAx>
      <c:valAx>
        <c:axId val="67311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11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116688"/>
        <c:axId val="67311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673116688"/>
        <c:axId val="673117080"/>
      </c:lineChart>
      <c:dateAx>
        <c:axId val="673116688"/>
        <c:scaling>
          <c:orientation val="minMax"/>
        </c:scaling>
        <c:delete val="1"/>
        <c:axPos val="b"/>
        <c:numFmt formatCode="ge" sourceLinked="1"/>
        <c:majorTickMark val="none"/>
        <c:minorTickMark val="none"/>
        <c:tickLblPos val="none"/>
        <c:crossAx val="673117080"/>
        <c:crosses val="autoZero"/>
        <c:auto val="1"/>
        <c:lblOffset val="100"/>
        <c:baseTimeUnit val="years"/>
      </c:dateAx>
      <c:valAx>
        <c:axId val="67311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11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293.75</c:v>
                </c:pt>
                <c:pt idx="1">
                  <c:v>243.36</c:v>
                </c:pt>
                <c:pt idx="2">
                  <c:v>137.93</c:v>
                </c:pt>
                <c:pt idx="3">
                  <c:v>270.27999999999997</c:v>
                </c:pt>
                <c:pt idx="4">
                  <c:v>211.18</c:v>
                </c:pt>
              </c:numCache>
            </c:numRef>
          </c:val>
        </c:ser>
        <c:dLbls>
          <c:showLegendKey val="0"/>
          <c:showVal val="0"/>
          <c:showCatName val="0"/>
          <c:showSerName val="0"/>
          <c:showPercent val="0"/>
          <c:showBubbleSize val="0"/>
        </c:dLbls>
        <c:gapWidth val="150"/>
        <c:axId val="673118256"/>
        <c:axId val="67362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673118256"/>
        <c:axId val="673620304"/>
      </c:lineChart>
      <c:dateAx>
        <c:axId val="673118256"/>
        <c:scaling>
          <c:orientation val="minMax"/>
        </c:scaling>
        <c:delete val="1"/>
        <c:axPos val="b"/>
        <c:numFmt formatCode="ge" sourceLinked="1"/>
        <c:majorTickMark val="none"/>
        <c:minorTickMark val="none"/>
        <c:tickLblPos val="none"/>
        <c:crossAx val="673620304"/>
        <c:crosses val="autoZero"/>
        <c:auto val="1"/>
        <c:lblOffset val="100"/>
        <c:baseTimeUnit val="years"/>
      </c:dateAx>
      <c:valAx>
        <c:axId val="67362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11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20.94</c:v>
                </c:pt>
                <c:pt idx="1">
                  <c:v>47.89</c:v>
                </c:pt>
                <c:pt idx="2">
                  <c:v>44.79</c:v>
                </c:pt>
                <c:pt idx="3">
                  <c:v>0.67</c:v>
                </c:pt>
                <c:pt idx="4">
                  <c:v>-6.82</c:v>
                </c:pt>
              </c:numCache>
            </c:numRef>
          </c:val>
        </c:ser>
        <c:dLbls>
          <c:showLegendKey val="0"/>
          <c:showVal val="0"/>
          <c:showCatName val="0"/>
          <c:showSerName val="0"/>
          <c:showPercent val="0"/>
          <c:showBubbleSize val="0"/>
        </c:dLbls>
        <c:gapWidth val="150"/>
        <c:axId val="673621480"/>
        <c:axId val="67362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673621480"/>
        <c:axId val="673621872"/>
      </c:lineChart>
      <c:dateAx>
        <c:axId val="673621480"/>
        <c:scaling>
          <c:orientation val="minMax"/>
        </c:scaling>
        <c:delete val="1"/>
        <c:axPos val="b"/>
        <c:numFmt formatCode="ge" sourceLinked="1"/>
        <c:majorTickMark val="none"/>
        <c:minorTickMark val="none"/>
        <c:tickLblPos val="none"/>
        <c:crossAx val="673621872"/>
        <c:crosses val="autoZero"/>
        <c:auto val="1"/>
        <c:lblOffset val="100"/>
        <c:baseTimeUnit val="years"/>
      </c:dateAx>
      <c:valAx>
        <c:axId val="67362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12706.82</c:v>
                </c:pt>
                <c:pt idx="1">
                  <c:v>11596.08</c:v>
                </c:pt>
                <c:pt idx="2">
                  <c:v>10722.12</c:v>
                </c:pt>
                <c:pt idx="3">
                  <c:v>10318.370000000001</c:v>
                </c:pt>
                <c:pt idx="4">
                  <c:v>9723.68</c:v>
                </c:pt>
              </c:numCache>
            </c:numRef>
          </c:val>
        </c:ser>
        <c:dLbls>
          <c:showLegendKey val="0"/>
          <c:showVal val="0"/>
          <c:showCatName val="0"/>
          <c:showSerName val="0"/>
          <c:showPercent val="0"/>
          <c:showBubbleSize val="0"/>
        </c:dLbls>
        <c:gapWidth val="150"/>
        <c:axId val="673623048"/>
        <c:axId val="67362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673623048"/>
        <c:axId val="673623440"/>
      </c:lineChart>
      <c:dateAx>
        <c:axId val="673623048"/>
        <c:scaling>
          <c:orientation val="minMax"/>
        </c:scaling>
        <c:delete val="1"/>
        <c:axPos val="b"/>
        <c:numFmt formatCode="ge" sourceLinked="1"/>
        <c:majorTickMark val="none"/>
        <c:minorTickMark val="none"/>
        <c:tickLblPos val="none"/>
        <c:crossAx val="673623440"/>
        <c:crosses val="autoZero"/>
        <c:auto val="1"/>
        <c:lblOffset val="100"/>
        <c:baseTimeUnit val="years"/>
      </c:dateAx>
      <c:valAx>
        <c:axId val="67362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8.7899999999999991</c:v>
                </c:pt>
                <c:pt idx="1">
                  <c:v>9.6</c:v>
                </c:pt>
                <c:pt idx="2">
                  <c:v>10.59</c:v>
                </c:pt>
                <c:pt idx="3">
                  <c:v>11</c:v>
                </c:pt>
                <c:pt idx="4">
                  <c:v>12.65</c:v>
                </c:pt>
              </c:numCache>
            </c:numRef>
          </c:val>
        </c:ser>
        <c:dLbls>
          <c:showLegendKey val="0"/>
          <c:showVal val="0"/>
          <c:showCatName val="0"/>
          <c:showSerName val="0"/>
          <c:showPercent val="0"/>
          <c:showBubbleSize val="0"/>
        </c:dLbls>
        <c:gapWidth val="150"/>
        <c:axId val="673624616"/>
        <c:axId val="67362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673624616"/>
        <c:axId val="673625008"/>
      </c:lineChart>
      <c:dateAx>
        <c:axId val="673624616"/>
        <c:scaling>
          <c:orientation val="minMax"/>
        </c:scaling>
        <c:delete val="1"/>
        <c:axPos val="b"/>
        <c:numFmt formatCode="ge" sourceLinked="1"/>
        <c:majorTickMark val="none"/>
        <c:minorTickMark val="none"/>
        <c:tickLblPos val="none"/>
        <c:crossAx val="673625008"/>
        <c:crosses val="autoZero"/>
        <c:auto val="1"/>
        <c:lblOffset val="100"/>
        <c:baseTimeUnit val="years"/>
      </c:dateAx>
      <c:valAx>
        <c:axId val="67362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1342.43</c:v>
                </c:pt>
                <c:pt idx="1">
                  <c:v>1233.23</c:v>
                </c:pt>
                <c:pt idx="2">
                  <c:v>1113.73</c:v>
                </c:pt>
                <c:pt idx="3">
                  <c:v>1065.06</c:v>
                </c:pt>
                <c:pt idx="4">
                  <c:v>911.86</c:v>
                </c:pt>
              </c:numCache>
            </c:numRef>
          </c:val>
        </c:ser>
        <c:dLbls>
          <c:showLegendKey val="0"/>
          <c:showVal val="0"/>
          <c:showCatName val="0"/>
          <c:showSerName val="0"/>
          <c:showPercent val="0"/>
          <c:showBubbleSize val="0"/>
        </c:dLbls>
        <c:gapWidth val="150"/>
        <c:axId val="673626184"/>
        <c:axId val="67362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673626184"/>
        <c:axId val="673626576"/>
      </c:lineChart>
      <c:dateAx>
        <c:axId val="673626184"/>
        <c:scaling>
          <c:orientation val="minMax"/>
        </c:scaling>
        <c:delete val="1"/>
        <c:axPos val="b"/>
        <c:numFmt formatCode="ge" sourceLinked="1"/>
        <c:majorTickMark val="none"/>
        <c:minorTickMark val="none"/>
        <c:tickLblPos val="none"/>
        <c:crossAx val="673626576"/>
        <c:crosses val="autoZero"/>
        <c:auto val="1"/>
        <c:lblOffset val="100"/>
        <c:baseTimeUnit val="years"/>
      </c:dateAx>
      <c:valAx>
        <c:axId val="67362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AG7" sqref="AG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宮城県　仙台市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1056503</v>
      </c>
      <c r="AM8" s="47"/>
      <c r="AN8" s="47"/>
      <c r="AO8" s="47"/>
      <c r="AP8" s="47"/>
      <c r="AQ8" s="47"/>
      <c r="AR8" s="47"/>
      <c r="AS8" s="47"/>
      <c r="AT8" s="43">
        <f>データ!S6</f>
        <v>786.3</v>
      </c>
      <c r="AU8" s="43"/>
      <c r="AV8" s="43"/>
      <c r="AW8" s="43"/>
      <c r="AX8" s="43"/>
      <c r="AY8" s="43"/>
      <c r="AZ8" s="43"/>
      <c r="BA8" s="43"/>
      <c r="BB8" s="43">
        <f>データ!T6</f>
        <v>1343.64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51.34</v>
      </c>
      <c r="J10" s="43"/>
      <c r="K10" s="43"/>
      <c r="L10" s="43"/>
      <c r="M10" s="43"/>
      <c r="N10" s="43"/>
      <c r="O10" s="43"/>
      <c r="P10" s="43">
        <f>データ!O6</f>
        <v>0.52</v>
      </c>
      <c r="Q10" s="43"/>
      <c r="R10" s="43"/>
      <c r="S10" s="43"/>
      <c r="T10" s="43"/>
      <c r="U10" s="43"/>
      <c r="V10" s="43"/>
      <c r="W10" s="43">
        <f>データ!P6</f>
        <v>70.58</v>
      </c>
      <c r="X10" s="43"/>
      <c r="Y10" s="43"/>
      <c r="Z10" s="43"/>
      <c r="AA10" s="43"/>
      <c r="AB10" s="43"/>
      <c r="AC10" s="43"/>
      <c r="AD10" s="47">
        <f>データ!Q6</f>
        <v>1882</v>
      </c>
      <c r="AE10" s="47"/>
      <c r="AF10" s="47"/>
      <c r="AG10" s="47"/>
      <c r="AH10" s="47"/>
      <c r="AI10" s="47"/>
      <c r="AJ10" s="47"/>
      <c r="AK10" s="2"/>
      <c r="AL10" s="47">
        <f>データ!U6</f>
        <v>5514</v>
      </c>
      <c r="AM10" s="47"/>
      <c r="AN10" s="47"/>
      <c r="AO10" s="47"/>
      <c r="AP10" s="47"/>
      <c r="AQ10" s="47"/>
      <c r="AR10" s="47"/>
      <c r="AS10" s="47"/>
      <c r="AT10" s="43">
        <f>データ!V6</f>
        <v>3.7</v>
      </c>
      <c r="AU10" s="43"/>
      <c r="AV10" s="43"/>
      <c r="AW10" s="43"/>
      <c r="AX10" s="43"/>
      <c r="AY10" s="43"/>
      <c r="AZ10" s="43"/>
      <c r="BA10" s="43"/>
      <c r="BB10" s="43">
        <f>データ!W6</f>
        <v>1490.27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41009</v>
      </c>
      <c r="D6" s="31">
        <f t="shared" si="3"/>
        <v>46</v>
      </c>
      <c r="E6" s="31">
        <f t="shared" si="3"/>
        <v>17</v>
      </c>
      <c r="F6" s="31">
        <f t="shared" si="3"/>
        <v>5</v>
      </c>
      <c r="G6" s="31">
        <f t="shared" si="3"/>
        <v>0</v>
      </c>
      <c r="H6" s="31" t="str">
        <f t="shared" si="3"/>
        <v>宮城県　仙台市</v>
      </c>
      <c r="I6" s="31" t="str">
        <f t="shared" si="3"/>
        <v>法適用</v>
      </c>
      <c r="J6" s="31" t="str">
        <f t="shared" si="3"/>
        <v>下水道事業</v>
      </c>
      <c r="K6" s="31" t="str">
        <f t="shared" si="3"/>
        <v>農業集落排水</v>
      </c>
      <c r="L6" s="31" t="str">
        <f t="shared" si="3"/>
        <v>F2</v>
      </c>
      <c r="M6" s="32" t="str">
        <f t="shared" si="3"/>
        <v>-</v>
      </c>
      <c r="N6" s="32">
        <f t="shared" si="3"/>
        <v>51.34</v>
      </c>
      <c r="O6" s="32">
        <f t="shared" si="3"/>
        <v>0.52</v>
      </c>
      <c r="P6" s="32">
        <f t="shared" si="3"/>
        <v>70.58</v>
      </c>
      <c r="Q6" s="32">
        <f t="shared" si="3"/>
        <v>1882</v>
      </c>
      <c r="R6" s="32">
        <f t="shared" si="3"/>
        <v>1056503</v>
      </c>
      <c r="S6" s="32">
        <f t="shared" si="3"/>
        <v>786.3</v>
      </c>
      <c r="T6" s="32">
        <f t="shared" si="3"/>
        <v>1343.64</v>
      </c>
      <c r="U6" s="32">
        <f t="shared" si="3"/>
        <v>5514</v>
      </c>
      <c r="V6" s="32">
        <f t="shared" si="3"/>
        <v>3.7</v>
      </c>
      <c r="W6" s="32">
        <f t="shared" si="3"/>
        <v>1490.27</v>
      </c>
      <c r="X6" s="33">
        <f>IF(X7="",NA(),X7)</f>
        <v>107.67</v>
      </c>
      <c r="Y6" s="33">
        <f t="shared" ref="Y6:AG6" si="4">IF(Y7="",NA(),Y7)</f>
        <v>89.63</v>
      </c>
      <c r="Z6" s="33">
        <f t="shared" si="4"/>
        <v>96.74</v>
      </c>
      <c r="AA6" s="33">
        <f t="shared" si="4"/>
        <v>88.47</v>
      </c>
      <c r="AB6" s="33">
        <f t="shared" si="4"/>
        <v>87.1</v>
      </c>
      <c r="AC6" s="33">
        <f t="shared" si="4"/>
        <v>94.12</v>
      </c>
      <c r="AD6" s="33">
        <f t="shared" si="4"/>
        <v>92.74</v>
      </c>
      <c r="AE6" s="33">
        <f t="shared" si="4"/>
        <v>93.62</v>
      </c>
      <c r="AF6" s="33">
        <f t="shared" si="4"/>
        <v>97.53</v>
      </c>
      <c r="AG6" s="33">
        <f t="shared" si="4"/>
        <v>99.64</v>
      </c>
      <c r="AH6" s="32" t="str">
        <f>IF(AH7="","",IF(AH7="-","【-】","【"&amp;SUBSTITUTE(TEXT(AH7,"#,##0.00"),"-","△")&amp;"】"))</f>
        <v>【99.88】</v>
      </c>
      <c r="AI6" s="33">
        <f>IF(AI7="",NA(),AI7)</f>
        <v>293.75</v>
      </c>
      <c r="AJ6" s="33">
        <f t="shared" ref="AJ6:AR6" si="5">IF(AJ7="",NA(),AJ7)</f>
        <v>243.36</v>
      </c>
      <c r="AK6" s="33">
        <f t="shared" si="5"/>
        <v>137.93</v>
      </c>
      <c r="AL6" s="33">
        <f t="shared" si="5"/>
        <v>270.27999999999997</v>
      </c>
      <c r="AM6" s="33">
        <f t="shared" si="5"/>
        <v>211.18</v>
      </c>
      <c r="AN6" s="33">
        <f t="shared" si="5"/>
        <v>262.73</v>
      </c>
      <c r="AO6" s="33">
        <f t="shared" si="5"/>
        <v>243.13</v>
      </c>
      <c r="AP6" s="33">
        <f t="shared" si="5"/>
        <v>280.08</v>
      </c>
      <c r="AQ6" s="33">
        <f t="shared" si="5"/>
        <v>223.09</v>
      </c>
      <c r="AR6" s="33">
        <f t="shared" si="5"/>
        <v>214.61</v>
      </c>
      <c r="AS6" s="32" t="str">
        <f>IF(AS7="","",IF(AS7="-","【-】","【"&amp;SUBSTITUTE(TEXT(AS7,"#,##0.00"),"-","△")&amp;"】"))</f>
        <v>【203.67】</v>
      </c>
      <c r="AT6" s="33">
        <f>IF(AT7="",NA(),AT7)</f>
        <v>20.94</v>
      </c>
      <c r="AU6" s="33">
        <f t="shared" ref="AU6:BC6" si="6">IF(AU7="",NA(),AU7)</f>
        <v>47.89</v>
      </c>
      <c r="AV6" s="33">
        <f t="shared" si="6"/>
        <v>44.79</v>
      </c>
      <c r="AW6" s="33">
        <f t="shared" si="6"/>
        <v>0.67</v>
      </c>
      <c r="AX6" s="33">
        <f t="shared" si="6"/>
        <v>-6.82</v>
      </c>
      <c r="AY6" s="33">
        <f t="shared" si="6"/>
        <v>194.53</v>
      </c>
      <c r="AZ6" s="33">
        <f t="shared" si="6"/>
        <v>162.52000000000001</v>
      </c>
      <c r="BA6" s="33">
        <f t="shared" si="6"/>
        <v>124.2</v>
      </c>
      <c r="BB6" s="33">
        <f t="shared" si="6"/>
        <v>33.03</v>
      </c>
      <c r="BC6" s="33">
        <f t="shared" si="6"/>
        <v>29.45</v>
      </c>
      <c r="BD6" s="32" t="str">
        <f>IF(BD7="","",IF(BD7="-","【-】","【"&amp;SUBSTITUTE(TEXT(BD7,"#,##0.00"),"-","△")&amp;"】"))</f>
        <v>【34.01】</v>
      </c>
      <c r="BE6" s="33">
        <f>IF(BE7="",NA(),BE7)</f>
        <v>12706.82</v>
      </c>
      <c r="BF6" s="33">
        <f t="shared" ref="BF6:BN6" si="7">IF(BF7="",NA(),BF7)</f>
        <v>11596.08</v>
      </c>
      <c r="BG6" s="33">
        <f t="shared" si="7"/>
        <v>10722.12</v>
      </c>
      <c r="BH6" s="33">
        <f t="shared" si="7"/>
        <v>10318.370000000001</v>
      </c>
      <c r="BI6" s="33">
        <f t="shared" si="7"/>
        <v>9723.68</v>
      </c>
      <c r="BJ6" s="33">
        <f t="shared" si="7"/>
        <v>1239.2</v>
      </c>
      <c r="BK6" s="33">
        <f t="shared" si="7"/>
        <v>1197.82</v>
      </c>
      <c r="BL6" s="33">
        <f t="shared" si="7"/>
        <v>1126.77</v>
      </c>
      <c r="BM6" s="33">
        <f t="shared" si="7"/>
        <v>1044.8</v>
      </c>
      <c r="BN6" s="33">
        <f t="shared" si="7"/>
        <v>1081.8</v>
      </c>
      <c r="BO6" s="32" t="str">
        <f>IF(BO7="","",IF(BO7="-","【-】","【"&amp;SUBSTITUTE(TEXT(BO7,"#,##0.00"),"-","△")&amp;"】"))</f>
        <v>【1,015.77】</v>
      </c>
      <c r="BP6" s="33">
        <f>IF(BP7="",NA(),BP7)</f>
        <v>8.7899999999999991</v>
      </c>
      <c r="BQ6" s="33">
        <f t="shared" ref="BQ6:BY6" si="8">IF(BQ7="",NA(),BQ7)</f>
        <v>9.6</v>
      </c>
      <c r="BR6" s="33">
        <f t="shared" si="8"/>
        <v>10.59</v>
      </c>
      <c r="BS6" s="33">
        <f t="shared" si="8"/>
        <v>11</v>
      </c>
      <c r="BT6" s="33">
        <f t="shared" si="8"/>
        <v>12.65</v>
      </c>
      <c r="BU6" s="33">
        <f t="shared" si="8"/>
        <v>51.56</v>
      </c>
      <c r="BV6" s="33">
        <f t="shared" si="8"/>
        <v>51.03</v>
      </c>
      <c r="BW6" s="33">
        <f t="shared" si="8"/>
        <v>50.9</v>
      </c>
      <c r="BX6" s="33">
        <f t="shared" si="8"/>
        <v>50.82</v>
      </c>
      <c r="BY6" s="33">
        <f t="shared" si="8"/>
        <v>52.19</v>
      </c>
      <c r="BZ6" s="32" t="str">
        <f>IF(BZ7="","",IF(BZ7="-","【-】","【"&amp;SUBSTITUTE(TEXT(BZ7,"#,##0.00"),"-","△")&amp;"】"))</f>
        <v>【52.78】</v>
      </c>
      <c r="CA6" s="33">
        <f>IF(CA7="",NA(),CA7)</f>
        <v>1342.43</v>
      </c>
      <c r="CB6" s="33">
        <f t="shared" ref="CB6:CJ6" si="9">IF(CB7="",NA(),CB7)</f>
        <v>1233.23</v>
      </c>
      <c r="CC6" s="33">
        <f t="shared" si="9"/>
        <v>1113.73</v>
      </c>
      <c r="CD6" s="33">
        <f t="shared" si="9"/>
        <v>1065.06</v>
      </c>
      <c r="CE6" s="33">
        <f t="shared" si="9"/>
        <v>911.86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34.93</v>
      </c>
      <c r="CM6" s="33">
        <f t="shared" ref="CM6:CU6" si="10">IF(CM7="",NA(),CM7)</f>
        <v>40.74</v>
      </c>
      <c r="CN6" s="33">
        <f t="shared" si="10"/>
        <v>47.5</v>
      </c>
      <c r="CO6" s="33">
        <f t="shared" si="10"/>
        <v>57.46</v>
      </c>
      <c r="CP6" s="33">
        <f t="shared" si="10"/>
        <v>57.46</v>
      </c>
      <c r="CQ6" s="33">
        <f t="shared" si="10"/>
        <v>55.2</v>
      </c>
      <c r="CR6" s="33">
        <f t="shared" si="10"/>
        <v>54.74</v>
      </c>
      <c r="CS6" s="33">
        <f t="shared" si="10"/>
        <v>53.78</v>
      </c>
      <c r="CT6" s="33">
        <f t="shared" si="10"/>
        <v>53.24</v>
      </c>
      <c r="CU6" s="33">
        <f t="shared" si="10"/>
        <v>52.31</v>
      </c>
      <c r="CV6" s="32" t="str">
        <f>IF(CV7="","",IF(CV7="-","【-】","【"&amp;SUBSTITUTE(TEXT(CV7,"#,##0.00"),"-","△")&amp;"】"))</f>
        <v>【52.74】</v>
      </c>
      <c r="CW6" s="33">
        <f>IF(CW7="",NA(),CW7)</f>
        <v>95.46</v>
      </c>
      <c r="CX6" s="33">
        <f t="shared" ref="CX6:DF6" si="11">IF(CX7="",NA(),CX7)</f>
        <v>95.8</v>
      </c>
      <c r="CY6" s="33">
        <f t="shared" si="11"/>
        <v>96.34</v>
      </c>
      <c r="CZ6" s="33">
        <f t="shared" si="11"/>
        <v>96.82</v>
      </c>
      <c r="DA6" s="33">
        <f t="shared" si="11"/>
        <v>97.17</v>
      </c>
      <c r="DB6" s="33">
        <f t="shared" si="11"/>
        <v>83.73</v>
      </c>
      <c r="DC6" s="33">
        <f t="shared" si="11"/>
        <v>83.88</v>
      </c>
      <c r="DD6" s="33">
        <f t="shared" si="11"/>
        <v>84.06</v>
      </c>
      <c r="DE6" s="33">
        <f t="shared" si="11"/>
        <v>84.07</v>
      </c>
      <c r="DF6" s="33">
        <f t="shared" si="11"/>
        <v>84.32</v>
      </c>
      <c r="DG6" s="32" t="str">
        <f>IF(DG7="","",IF(DG7="-","【-】","【"&amp;SUBSTITUTE(TEXT(DG7,"#,##0.00"),"-","△")&amp;"】"))</f>
        <v>【84.50】</v>
      </c>
      <c r="DH6" s="33">
        <f>IF(DH7="",NA(),DH7)</f>
        <v>10.98</v>
      </c>
      <c r="DI6" s="33">
        <f t="shared" ref="DI6:DQ6" si="12">IF(DI7="",NA(),DI7)</f>
        <v>12.23</v>
      </c>
      <c r="DJ6" s="33">
        <f t="shared" si="12"/>
        <v>12.41</v>
      </c>
      <c r="DK6" s="33">
        <f t="shared" si="12"/>
        <v>29.78</v>
      </c>
      <c r="DL6" s="33">
        <f t="shared" si="12"/>
        <v>31.67</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x14ac:dyDescent="0.2">
      <c r="A7" s="26"/>
      <c r="B7" s="35">
        <v>2015</v>
      </c>
      <c r="C7" s="35">
        <v>41009</v>
      </c>
      <c r="D7" s="35">
        <v>46</v>
      </c>
      <c r="E7" s="35">
        <v>17</v>
      </c>
      <c r="F7" s="35">
        <v>5</v>
      </c>
      <c r="G7" s="35">
        <v>0</v>
      </c>
      <c r="H7" s="35" t="s">
        <v>96</v>
      </c>
      <c r="I7" s="35" t="s">
        <v>97</v>
      </c>
      <c r="J7" s="35" t="s">
        <v>98</v>
      </c>
      <c r="K7" s="35" t="s">
        <v>99</v>
      </c>
      <c r="L7" s="35" t="s">
        <v>100</v>
      </c>
      <c r="M7" s="36" t="s">
        <v>101</v>
      </c>
      <c r="N7" s="36">
        <v>51.34</v>
      </c>
      <c r="O7" s="36">
        <v>0.52</v>
      </c>
      <c r="P7" s="36">
        <v>70.58</v>
      </c>
      <c r="Q7" s="36">
        <v>1882</v>
      </c>
      <c r="R7" s="36">
        <v>1056503</v>
      </c>
      <c r="S7" s="36">
        <v>786.3</v>
      </c>
      <c r="T7" s="36">
        <v>1343.64</v>
      </c>
      <c r="U7" s="36">
        <v>5514</v>
      </c>
      <c r="V7" s="36">
        <v>3.7</v>
      </c>
      <c r="W7" s="36">
        <v>1490.27</v>
      </c>
      <c r="X7" s="36">
        <v>107.67</v>
      </c>
      <c r="Y7" s="36">
        <v>89.63</v>
      </c>
      <c r="Z7" s="36">
        <v>96.74</v>
      </c>
      <c r="AA7" s="36">
        <v>88.47</v>
      </c>
      <c r="AB7" s="36">
        <v>87.1</v>
      </c>
      <c r="AC7" s="36">
        <v>94.12</v>
      </c>
      <c r="AD7" s="36">
        <v>92.74</v>
      </c>
      <c r="AE7" s="36">
        <v>93.62</v>
      </c>
      <c r="AF7" s="36">
        <v>97.53</v>
      </c>
      <c r="AG7" s="36">
        <v>99.64</v>
      </c>
      <c r="AH7" s="36">
        <v>99.88</v>
      </c>
      <c r="AI7" s="36">
        <v>293.75</v>
      </c>
      <c r="AJ7" s="36">
        <v>243.36</v>
      </c>
      <c r="AK7" s="36">
        <v>137.93</v>
      </c>
      <c r="AL7" s="36">
        <v>270.27999999999997</v>
      </c>
      <c r="AM7" s="36">
        <v>211.18</v>
      </c>
      <c r="AN7" s="36">
        <v>262.73</v>
      </c>
      <c r="AO7" s="36">
        <v>243.13</v>
      </c>
      <c r="AP7" s="36">
        <v>280.08</v>
      </c>
      <c r="AQ7" s="36">
        <v>223.09</v>
      </c>
      <c r="AR7" s="36">
        <v>214.61</v>
      </c>
      <c r="AS7" s="36">
        <v>203.67</v>
      </c>
      <c r="AT7" s="36">
        <v>20.94</v>
      </c>
      <c r="AU7" s="36">
        <v>47.89</v>
      </c>
      <c r="AV7" s="36">
        <v>44.79</v>
      </c>
      <c r="AW7" s="36">
        <v>0.67</v>
      </c>
      <c r="AX7" s="36">
        <v>-6.82</v>
      </c>
      <c r="AY7" s="36">
        <v>194.53</v>
      </c>
      <c r="AZ7" s="36">
        <v>162.52000000000001</v>
      </c>
      <c r="BA7" s="36">
        <v>124.2</v>
      </c>
      <c r="BB7" s="36">
        <v>33.03</v>
      </c>
      <c r="BC7" s="36">
        <v>29.45</v>
      </c>
      <c r="BD7" s="36">
        <v>34.01</v>
      </c>
      <c r="BE7" s="36">
        <v>12706.82</v>
      </c>
      <c r="BF7" s="36">
        <v>11596.08</v>
      </c>
      <c r="BG7" s="36">
        <v>10722.12</v>
      </c>
      <c r="BH7" s="36">
        <v>10318.370000000001</v>
      </c>
      <c r="BI7" s="36">
        <v>9723.68</v>
      </c>
      <c r="BJ7" s="36">
        <v>1239.2</v>
      </c>
      <c r="BK7" s="36">
        <v>1197.82</v>
      </c>
      <c r="BL7" s="36">
        <v>1126.77</v>
      </c>
      <c r="BM7" s="36">
        <v>1044.8</v>
      </c>
      <c r="BN7" s="36">
        <v>1081.8</v>
      </c>
      <c r="BO7" s="36">
        <v>1015.77</v>
      </c>
      <c r="BP7" s="36">
        <v>8.7899999999999991</v>
      </c>
      <c r="BQ7" s="36">
        <v>9.6</v>
      </c>
      <c r="BR7" s="36">
        <v>10.59</v>
      </c>
      <c r="BS7" s="36">
        <v>11</v>
      </c>
      <c r="BT7" s="36">
        <v>12.65</v>
      </c>
      <c r="BU7" s="36">
        <v>51.56</v>
      </c>
      <c r="BV7" s="36">
        <v>51.03</v>
      </c>
      <c r="BW7" s="36">
        <v>50.9</v>
      </c>
      <c r="BX7" s="36">
        <v>50.82</v>
      </c>
      <c r="BY7" s="36">
        <v>52.19</v>
      </c>
      <c r="BZ7" s="36">
        <v>52.78</v>
      </c>
      <c r="CA7" s="36">
        <v>1342.43</v>
      </c>
      <c r="CB7" s="36">
        <v>1233.23</v>
      </c>
      <c r="CC7" s="36">
        <v>1113.73</v>
      </c>
      <c r="CD7" s="36">
        <v>1065.06</v>
      </c>
      <c r="CE7" s="36">
        <v>911.86</v>
      </c>
      <c r="CF7" s="36">
        <v>283.26</v>
      </c>
      <c r="CG7" s="36">
        <v>289.60000000000002</v>
      </c>
      <c r="CH7" s="36">
        <v>293.27</v>
      </c>
      <c r="CI7" s="36">
        <v>300.52</v>
      </c>
      <c r="CJ7" s="36">
        <v>296.14</v>
      </c>
      <c r="CK7" s="36">
        <v>289.81</v>
      </c>
      <c r="CL7" s="36">
        <v>34.93</v>
      </c>
      <c r="CM7" s="36">
        <v>40.74</v>
      </c>
      <c r="CN7" s="36">
        <v>47.5</v>
      </c>
      <c r="CO7" s="36">
        <v>57.46</v>
      </c>
      <c r="CP7" s="36">
        <v>57.46</v>
      </c>
      <c r="CQ7" s="36">
        <v>55.2</v>
      </c>
      <c r="CR7" s="36">
        <v>54.74</v>
      </c>
      <c r="CS7" s="36">
        <v>53.78</v>
      </c>
      <c r="CT7" s="36">
        <v>53.24</v>
      </c>
      <c r="CU7" s="36">
        <v>52.31</v>
      </c>
      <c r="CV7" s="36">
        <v>52.74</v>
      </c>
      <c r="CW7" s="36">
        <v>95.46</v>
      </c>
      <c r="CX7" s="36">
        <v>95.8</v>
      </c>
      <c r="CY7" s="36">
        <v>96.34</v>
      </c>
      <c r="CZ7" s="36">
        <v>96.82</v>
      </c>
      <c r="DA7" s="36">
        <v>97.17</v>
      </c>
      <c r="DB7" s="36">
        <v>83.73</v>
      </c>
      <c r="DC7" s="36">
        <v>83.88</v>
      </c>
      <c r="DD7" s="36">
        <v>84.06</v>
      </c>
      <c r="DE7" s="36">
        <v>84.07</v>
      </c>
      <c r="DF7" s="36">
        <v>84.32</v>
      </c>
      <c r="DG7" s="36">
        <v>84.5</v>
      </c>
      <c r="DH7" s="36">
        <v>10.98</v>
      </c>
      <c r="DI7" s="36">
        <v>12.23</v>
      </c>
      <c r="DJ7" s="36">
        <v>12.41</v>
      </c>
      <c r="DK7" s="36">
        <v>29.78</v>
      </c>
      <c r="DL7" s="36">
        <v>31.67</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2017-02-08T02:40:33Z</dcterms:created>
  <dcterms:modified xsi:type="dcterms:W3CDTF">2017-02-27T05:46:15Z</dcterms:modified>
  <cp:category/>
</cp:coreProperties>
</file>