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A12" i="5" s="1"/>
  <c r="LZ8" i="5"/>
  <c r="LQ8" i="5"/>
  <c r="LR12" i="5" s="1"/>
  <c r="LP8" i="5"/>
  <c r="LG8" i="5"/>
  <c r="LI12" i="5" s="1"/>
  <c r="LF8" i="5"/>
  <c r="KW8" i="5"/>
  <c r="KZ12" i="5" s="1"/>
  <c r="KV8" i="5"/>
  <c r="KU8" i="5"/>
  <c r="KL8" i="5"/>
  <c r="KM12" i="5" s="1"/>
  <c r="KK8" i="5"/>
  <c r="KB8" i="5"/>
  <c r="KA8" i="5"/>
  <c r="JR8" i="5"/>
  <c r="JU12" i="5" s="1"/>
  <c r="JQ8" i="5"/>
  <c r="JH8" i="5"/>
  <c r="JG8" i="5"/>
  <c r="IX8" i="5"/>
  <c r="JB12" i="5" s="1"/>
  <c r="IW8" i="5"/>
  <c r="IV8" i="5"/>
  <c r="IM8" i="5"/>
  <c r="IO12" i="5" s="1"/>
  <c r="IL8" i="5"/>
  <c r="IC8" i="5"/>
  <c r="IB8" i="5"/>
  <c r="HS8" i="5"/>
  <c r="HW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D8" i="5" s="1"/>
  <c r="L6" i="5"/>
  <c r="K6" i="5"/>
  <c r="J6" i="5"/>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F3" i="4"/>
  <c r="B1" i="4"/>
  <c r="B5" i="4" l="1"/>
  <c r="LU16" i="5"/>
  <c r="KF16" i="5"/>
  <c r="IQ16" i="5"/>
  <c r="HC16" i="5"/>
  <c r="FN16" i="5"/>
  <c r="DY16" i="5"/>
  <c r="CJ16" i="5"/>
  <c r="LK16" i="5"/>
  <c r="JV16" i="5"/>
  <c r="MO16" i="5"/>
  <c r="LA16" i="5"/>
  <c r="JL16" i="5"/>
  <c r="ME16" i="5"/>
  <c r="KP16" i="5"/>
  <c r="JB16" i="5"/>
  <c r="HM16" i="5"/>
  <c r="FX16" i="5"/>
  <c r="EI16" i="5"/>
  <c r="CT16" i="5"/>
  <c r="BC16" i="5"/>
  <c r="GH16" i="5"/>
  <c r="DE16" i="5"/>
  <c r="LU10" i="5"/>
  <c r="KF10" i="5"/>
  <c r="IQ10" i="5"/>
  <c r="HC10" i="5"/>
  <c r="FN10" i="5"/>
  <c r="DY10" i="5"/>
  <c r="CJ10" i="5"/>
  <c r="GR16" i="5"/>
  <c r="DO16" i="5"/>
  <c r="LK10" i="5"/>
  <c r="JV10" i="5"/>
  <c r="IG10" i="5"/>
  <c r="GR10" i="5"/>
  <c r="FD10" i="5"/>
  <c r="DO10" i="5"/>
  <c r="BY10" i="5"/>
  <c r="HW16" i="5"/>
  <c r="ES16" i="5"/>
  <c r="BN16" i="5"/>
  <c r="MO10" i="5"/>
  <c r="LA10" i="5"/>
  <c r="JL10" i="5"/>
  <c r="HW10" i="5"/>
  <c r="GH10" i="5"/>
  <c r="ES10" i="5"/>
  <c r="DE10" i="5"/>
  <c r="BN10" i="5"/>
  <c r="IG16" i="5"/>
  <c r="FD16" i="5"/>
  <c r="BY16" i="5"/>
  <c r="ME10" i="5"/>
  <c r="KP10" i="5"/>
  <c r="JB10" i="5"/>
  <c r="HM10" i="5"/>
  <c r="FX10" i="5"/>
  <c r="EI10" i="5"/>
  <c r="CT10" i="5"/>
  <c r="BC10" i="5"/>
  <c r="N11" i="4"/>
  <c r="GG18" i="5"/>
  <c r="GF18" i="5"/>
  <c r="GE18" i="5"/>
  <c r="GH18" i="5"/>
  <c r="GD18" i="5"/>
  <c r="GF12" i="5"/>
  <c r="GE12" i="5"/>
  <c r="GH12" i="5"/>
  <c r="GD12" i="5"/>
  <c r="GG12" i="5"/>
  <c r="EZ8" i="5"/>
  <c r="FT8" i="5"/>
  <c r="GN8" i="5"/>
  <c r="JK18" i="5"/>
  <c r="JI12" i="5"/>
  <c r="JJ18" i="5"/>
  <c r="JI18" i="5"/>
  <c r="JL18" i="5"/>
  <c r="JH18" i="5"/>
  <c r="JJ12" i="5"/>
  <c r="KC18" i="5"/>
  <c r="KE12" i="5"/>
  <c r="KF18" i="5"/>
  <c r="KB18" i="5"/>
  <c r="KE18" i="5"/>
  <c r="KD18" i="5"/>
  <c r="KF12" i="5"/>
  <c r="KB12" i="5"/>
  <c r="C10" i="5"/>
  <c r="GZ12" i="5"/>
  <c r="HV12" i="5"/>
  <c r="IN12" i="5"/>
  <c r="JT12" i="5"/>
  <c r="KL12" i="5"/>
  <c r="ME12" i="5"/>
  <c r="HM18" i="5"/>
  <c r="HI18" i="5"/>
  <c r="HK12" i="5"/>
  <c r="HL18" i="5"/>
  <c r="HK18" i="5"/>
  <c r="HJ18" i="5"/>
  <c r="IE18" i="5"/>
  <c r="IG12" i="5"/>
  <c r="IC12" i="5"/>
  <c r="ID18" i="5"/>
  <c r="IG18" i="5"/>
  <c r="IC18" i="5"/>
  <c r="IF18" i="5"/>
  <c r="ID12" i="5"/>
  <c r="KZ18" i="5"/>
  <c r="KX12" i="5"/>
  <c r="KY18" i="5"/>
  <c r="KX18" i="5"/>
  <c r="LA18" i="5"/>
  <c r="KW18" i="5"/>
  <c r="KY12" i="5"/>
  <c r="LR18" i="5"/>
  <c r="LT12" i="5"/>
  <c r="LU18" i="5"/>
  <c r="LQ18" i="5"/>
  <c r="LT18" i="5"/>
  <c r="LS18" i="5"/>
  <c r="LU12" i="5"/>
  <c r="LQ12" i="5"/>
  <c r="MN18" i="5"/>
  <c r="ML12" i="5"/>
  <c r="MM18" i="5"/>
  <c r="ML18" i="5"/>
  <c r="MO18" i="5"/>
  <c r="MK18" i="5"/>
  <c r="MM12" i="5"/>
  <c r="D10" i="5"/>
  <c r="HA12" i="5"/>
  <c r="HL12" i="5"/>
  <c r="JH12" i="5"/>
  <c r="LA12" i="5"/>
  <c r="LS12" i="5"/>
  <c r="MK12" i="5"/>
  <c r="FJ8" i="5"/>
  <c r="JB18" i="5"/>
  <c r="IX18" i="5"/>
  <c r="IZ12" i="5"/>
  <c r="JA18" i="5"/>
  <c r="IZ18" i="5"/>
  <c r="IY18" i="5"/>
  <c r="JA12" i="5"/>
  <c r="JT18" i="5"/>
  <c r="JV12" i="5"/>
  <c r="JR12" i="5"/>
  <c r="JS18" i="5"/>
  <c r="JV18" i="5"/>
  <c r="JR18" i="5"/>
  <c r="JU18" i="5"/>
  <c r="JS12" i="5"/>
  <c r="KP18" i="5"/>
  <c r="KL18" i="5"/>
  <c r="KN12" i="5"/>
  <c r="KO18" i="5"/>
  <c r="KN18" i="5"/>
  <c r="KM18" i="5"/>
  <c r="KO12" i="5"/>
  <c r="E10" i="5"/>
  <c r="HM12" i="5"/>
  <c r="IE12" i="5"/>
  <c r="IX12" i="5"/>
  <c r="JK12" i="5"/>
  <c r="KC12" i="5"/>
  <c r="KP12" i="5"/>
  <c r="MN12" i="5"/>
  <c r="GZ18" i="5"/>
  <c r="HB12" i="5"/>
  <c r="HC18" i="5"/>
  <c r="GY18" i="5"/>
  <c r="HB18" i="5"/>
  <c r="HA18" i="5"/>
  <c r="HV18" i="5"/>
  <c r="HT12" i="5"/>
  <c r="HU18" i="5"/>
  <c r="HT18" i="5"/>
  <c r="HW18" i="5"/>
  <c r="HS18" i="5"/>
  <c r="HU12" i="5"/>
  <c r="IN18" i="5"/>
  <c r="IP12" i="5"/>
  <c r="IQ18" i="5"/>
  <c r="IM18" i="5"/>
  <c r="IP18" i="5"/>
  <c r="IO18" i="5"/>
  <c r="IQ12" i="5"/>
  <c r="IM12" i="5"/>
  <c r="LI18" i="5"/>
  <c r="LK12" i="5"/>
  <c r="LG12" i="5"/>
  <c r="LH18" i="5"/>
  <c r="LK18" i="5"/>
  <c r="LG18" i="5"/>
  <c r="LJ18" i="5"/>
  <c r="LH12" i="5"/>
  <c r="ME18" i="5"/>
  <c r="MA18" i="5"/>
  <c r="MC12" i="5"/>
  <c r="MD18" i="5"/>
  <c r="MC18" i="5"/>
  <c r="MB18" i="5"/>
  <c r="MD12" i="5"/>
  <c r="B10" i="5"/>
  <c r="GY12" i="5"/>
  <c r="HI12" i="5"/>
  <c r="HS12" i="5"/>
  <c r="IF12" i="5"/>
  <c r="IY12" i="5"/>
  <c r="JL12" i="5"/>
  <c r="KD12" i="5"/>
  <c r="KW12" i="5"/>
  <c r="LJ12" i="5"/>
  <c r="MB12" i="5"/>
  <c r="MO12" i="5"/>
  <c r="FK18" i="5" l="1"/>
  <c r="FN18" i="5"/>
  <c r="FJ18" i="5"/>
  <c r="FM18" i="5"/>
  <c r="FL18" i="5"/>
  <c r="FN12" i="5"/>
  <c r="FJ12" i="5"/>
  <c r="FM12" i="5"/>
  <c r="FL12" i="5"/>
  <c r="FK12" i="5"/>
  <c r="FB18" i="5"/>
  <c r="FA18" i="5"/>
  <c r="FD18" i="5"/>
  <c r="EZ18" i="5"/>
  <c r="FC18" i="5"/>
  <c r="FA12" i="5"/>
  <c r="FD12" i="5"/>
  <c r="EZ12" i="5"/>
  <c r="FC12" i="5"/>
  <c r="FB12" i="5"/>
  <c r="MD16" i="5"/>
  <c r="KO16" i="5"/>
  <c r="JA16" i="5"/>
  <c r="HL16" i="5"/>
  <c r="FW16" i="5"/>
  <c r="EH16" i="5"/>
  <c r="CS16" i="5"/>
  <c r="BB16" i="5"/>
  <c r="LT16" i="5"/>
  <c r="KE16" i="5"/>
  <c r="LJ16" i="5"/>
  <c r="JU16" i="5"/>
  <c r="MN16" i="5"/>
  <c r="KZ16" i="5"/>
  <c r="JK16" i="5"/>
  <c r="HV16" i="5"/>
  <c r="GG16" i="5"/>
  <c r="ER16" i="5"/>
  <c r="DD16" i="5"/>
  <c r="BM16" i="5"/>
  <c r="IF16" i="5"/>
  <c r="FC16" i="5"/>
  <c r="BX16" i="5"/>
  <c r="MD10" i="5"/>
  <c r="KO10" i="5"/>
  <c r="JA10" i="5"/>
  <c r="HL10" i="5"/>
  <c r="FW10" i="5"/>
  <c r="EH10" i="5"/>
  <c r="CS10" i="5"/>
  <c r="BB10" i="5"/>
  <c r="L11" i="4"/>
  <c r="FM16" i="5"/>
  <c r="CI16" i="5"/>
  <c r="LT10" i="5"/>
  <c r="KE10" i="5"/>
  <c r="IP10" i="5"/>
  <c r="HB10" i="5"/>
  <c r="FM10" i="5"/>
  <c r="DX10" i="5"/>
  <c r="CI10" i="5"/>
  <c r="IP16" i="5"/>
  <c r="GQ16" i="5"/>
  <c r="DN16" i="5"/>
  <c r="LJ10" i="5"/>
  <c r="JU10" i="5"/>
  <c r="IF10" i="5"/>
  <c r="GQ10" i="5"/>
  <c r="FC10" i="5"/>
  <c r="DN10" i="5"/>
  <c r="BX10" i="5"/>
  <c r="HB16" i="5"/>
  <c r="DX16" i="5"/>
  <c r="MN10" i="5"/>
  <c r="KZ10" i="5"/>
  <c r="JK10" i="5"/>
  <c r="HV10" i="5"/>
  <c r="GG10" i="5"/>
  <c r="ER10" i="5"/>
  <c r="DD10" i="5"/>
  <c r="BM10" i="5"/>
  <c r="LQ16" i="5"/>
  <c r="KB16" i="5"/>
  <c r="IM16" i="5"/>
  <c r="GY16" i="5"/>
  <c r="FJ16" i="5"/>
  <c r="DU16" i="5"/>
  <c r="CF16" i="5"/>
  <c r="LG16" i="5"/>
  <c r="MK16" i="5"/>
  <c r="KW16" i="5"/>
  <c r="JH16" i="5"/>
  <c r="MA16" i="5"/>
  <c r="KL16" i="5"/>
  <c r="IX16" i="5"/>
  <c r="HI16" i="5"/>
  <c r="FT16" i="5"/>
  <c r="EE16" i="5"/>
  <c r="CP16" i="5"/>
  <c r="AY16" i="5"/>
  <c r="HS16" i="5"/>
  <c r="EO16" i="5"/>
  <c r="BJ16" i="5"/>
  <c r="LQ10" i="5"/>
  <c r="KB10" i="5"/>
  <c r="IM10" i="5"/>
  <c r="GY10" i="5"/>
  <c r="FJ10" i="5"/>
  <c r="DU10" i="5"/>
  <c r="CF10" i="5"/>
  <c r="IC16" i="5"/>
  <c r="EZ16" i="5"/>
  <c r="BU16" i="5"/>
  <c r="LG10" i="5"/>
  <c r="JR10" i="5"/>
  <c r="IC10" i="5"/>
  <c r="GN10" i="5"/>
  <c r="EZ10" i="5"/>
  <c r="DK10" i="5"/>
  <c r="BU10" i="5"/>
  <c r="GD16" i="5"/>
  <c r="DA16" i="5"/>
  <c r="MK10" i="5"/>
  <c r="KW10" i="5"/>
  <c r="JH10" i="5"/>
  <c r="HS10" i="5"/>
  <c r="GD10" i="5"/>
  <c r="EO10" i="5"/>
  <c r="DA10" i="5"/>
  <c r="BJ10" i="5"/>
  <c r="JR16" i="5"/>
  <c r="GN16" i="5"/>
  <c r="DK16" i="5"/>
  <c r="MA10" i="5"/>
  <c r="KL10" i="5"/>
  <c r="IX10" i="5"/>
  <c r="HI10" i="5"/>
  <c r="FT10" i="5"/>
  <c r="EE10" i="5"/>
  <c r="CP10" i="5"/>
  <c r="AY10" i="5"/>
  <c r="F11" i="4"/>
  <c r="LH16" i="5"/>
  <c r="JS16" i="5"/>
  <c r="ID16" i="5"/>
  <c r="GO16" i="5"/>
  <c r="FA16" i="5"/>
  <c r="DL16" i="5"/>
  <c r="BV16" i="5"/>
  <c r="ML16" i="5"/>
  <c r="KX16" i="5"/>
  <c r="MB16" i="5"/>
  <c r="KM16" i="5"/>
  <c r="IY16" i="5"/>
  <c r="LR16" i="5"/>
  <c r="KC16" i="5"/>
  <c r="IN16" i="5"/>
  <c r="GZ16" i="5"/>
  <c r="FK16" i="5"/>
  <c r="DV16" i="5"/>
  <c r="CG16" i="5"/>
  <c r="JI16" i="5"/>
  <c r="FU16" i="5"/>
  <c r="CQ16" i="5"/>
  <c r="LH10" i="5"/>
  <c r="JS10" i="5"/>
  <c r="ID10" i="5"/>
  <c r="GO10" i="5"/>
  <c r="FA10" i="5"/>
  <c r="DL10" i="5"/>
  <c r="BV10" i="5"/>
  <c r="GE16" i="5"/>
  <c r="DB16" i="5"/>
  <c r="ML10" i="5"/>
  <c r="KX10" i="5"/>
  <c r="JI10" i="5"/>
  <c r="HT10" i="5"/>
  <c r="GE10" i="5"/>
  <c r="EP10" i="5"/>
  <c r="DB10" i="5"/>
  <c r="BK10" i="5"/>
  <c r="HJ16" i="5"/>
  <c r="EF16" i="5"/>
  <c r="AZ16" i="5"/>
  <c r="MB10" i="5"/>
  <c r="KM10" i="5"/>
  <c r="IY10" i="5"/>
  <c r="HJ10" i="5"/>
  <c r="FU10" i="5"/>
  <c r="EF10" i="5"/>
  <c r="CQ10" i="5"/>
  <c r="AZ10" i="5"/>
  <c r="H11" i="4"/>
  <c r="HT16" i="5"/>
  <c r="EP16" i="5"/>
  <c r="BK16" i="5"/>
  <c r="LR10" i="5"/>
  <c r="KC10" i="5"/>
  <c r="IN10" i="5"/>
  <c r="GZ10" i="5"/>
  <c r="FK10" i="5"/>
  <c r="DV10" i="5"/>
  <c r="CG10" i="5"/>
  <c r="GP18" i="5"/>
  <c r="GO18" i="5"/>
  <c r="GR18" i="5"/>
  <c r="GN18" i="5"/>
  <c r="GQ18" i="5"/>
  <c r="GO12" i="5"/>
  <c r="GR12" i="5"/>
  <c r="GN12" i="5"/>
  <c r="GQ12" i="5"/>
  <c r="GP12" i="5"/>
  <c r="MM16" i="5"/>
  <c r="KY16" i="5"/>
  <c r="JJ16" i="5"/>
  <c r="HU16" i="5"/>
  <c r="GF16" i="5"/>
  <c r="EQ16" i="5"/>
  <c r="DC16" i="5"/>
  <c r="BL16" i="5"/>
  <c r="MC16" i="5"/>
  <c r="KN16" i="5"/>
  <c r="LS16" i="5"/>
  <c r="KD16" i="5"/>
  <c r="IO16" i="5"/>
  <c r="LI16" i="5"/>
  <c r="JT16" i="5"/>
  <c r="IE16" i="5"/>
  <c r="GP16" i="5"/>
  <c r="FB16" i="5"/>
  <c r="DM16" i="5"/>
  <c r="BW16" i="5"/>
  <c r="HA16" i="5"/>
  <c r="DW16" i="5"/>
  <c r="MM10" i="5"/>
  <c r="KY10" i="5"/>
  <c r="JJ10" i="5"/>
  <c r="HU10" i="5"/>
  <c r="GF10" i="5"/>
  <c r="EQ10" i="5"/>
  <c r="DC10" i="5"/>
  <c r="BL10" i="5"/>
  <c r="J11" i="4"/>
  <c r="IZ16" i="5"/>
  <c r="HK16" i="5"/>
  <c r="EG16" i="5"/>
  <c r="BA16" i="5"/>
  <c r="MC10" i="5"/>
  <c r="KN10" i="5"/>
  <c r="IZ10" i="5"/>
  <c r="HK10" i="5"/>
  <c r="FV10" i="5"/>
  <c r="EG10" i="5"/>
  <c r="CR10" i="5"/>
  <c r="BA10" i="5"/>
  <c r="FL16" i="5"/>
  <c r="CH16" i="5"/>
  <c r="LS10" i="5"/>
  <c r="KD10" i="5"/>
  <c r="IO10" i="5"/>
  <c r="HA10" i="5"/>
  <c r="FL10" i="5"/>
  <c r="DW10" i="5"/>
  <c r="CH10" i="5"/>
  <c r="FV16" i="5"/>
  <c r="CR16" i="5"/>
  <c r="LI10" i="5"/>
  <c r="JT10" i="5"/>
  <c r="IE10" i="5"/>
  <c r="GP10" i="5"/>
  <c r="FB10" i="5"/>
  <c r="DM10" i="5"/>
  <c r="BW10" i="5"/>
  <c r="FX18" i="5"/>
  <c r="FT18" i="5"/>
  <c r="FW18" i="5"/>
  <c r="FV18" i="5"/>
  <c r="FU18" i="5"/>
  <c r="FW12" i="5"/>
  <c r="FV12" i="5"/>
  <c r="FU12" i="5"/>
  <c r="FX12" i="5"/>
  <c r="FT12" i="5"/>
</calcChain>
</file>

<file path=xl/sharedStrings.xml><?xml version="1.0" encoding="utf-8"?>
<sst xmlns="http://schemas.openxmlformats.org/spreadsheetml/2006/main" count="736" uniqueCount="179">
  <si>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</si>
  <si>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</si>
  <si>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</si>
  <si>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</si>
  <si>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</si>
  <si>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</si>
  <si>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</si>
  <si>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</si>
  <si>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</si>
  <si>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</si>
  <si>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</si>
  <si>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</si>
  <si>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</si>
  <si>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</si>
  <si>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</si>
  <si>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</si>
  <si>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</si>
  <si>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</si>
  <si>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</si>
  <si>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</si>
  <si>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</si>
  <si>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</si>
  <si>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</si>
  <si>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</si>
  <si>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</si>
  <si>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</si>
  <si>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</si>
  <si>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</si>
  <si>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</si>
  <si>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</si>
  <si>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</si>
  <si>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</si>
  <si>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</si>
  <si>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</si>
  <si>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</si>
  <si>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</si>
  <si>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</si>
  <si>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</si>
  <si>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</si>
  <si>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</si>
  <si>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</si>
  <si>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</si>
  <si>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</si>
  <si>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</si>
  <si>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</si>
  <si>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</si>
  <si>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</si>
  <si>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</si>
  <si>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</si>
  <si>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</si>
  <si>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</si>
  <si>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</si>
  <si>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</si>
  <si>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</si>
  <si>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</si>
  <si>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</si>
  <si>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</si>
  <si>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</si>
  <si>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</si>
  <si>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</si>
  <si>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</si>
  <si>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</si>
  <si>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</si>
  <si>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</si>
  <si>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</si>
  <si>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</si>
  <si>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</si>
  <si>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</si>
  <si>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</si>
  <si>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</si>
  <si>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</si>
  <si>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</si>
  <si>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</si>
  <si>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</si>
  <si>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</si>
  <si>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</si>
  <si>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</si>
  <si>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</si>
  <si>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</si>
  <si>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</si>
  <si>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</si>
  <si>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</si>
  <si>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</si>
  <si>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</si>
  <si>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</si>
  <si>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</si>
  <si>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</si>
  <si>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</si>
  <si>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</si>
  <si>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</si>
  <si>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</si>
  <si>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</si>
  <si>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</si>
  <si>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</si>
  <si>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</si>
  <si>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</si>
  <si>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</si>
  <si>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</si>
  <si>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</si>
  <si>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</si>
  <si>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</si>
  <si>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</si>
  <si>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</si>
  <si>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</si>
  <si>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</si>
  <si>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</si>
  <si>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</si>
  <si>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</si>
  <si>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</si>
  <si>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</si>
  <si>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</si>
  <si>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</si>
  <si>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</si>
  <si>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</si>
  <si>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</si>
  <si>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</si>
  <si>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100005</t>
  </si>
  <si>
    <t>46</t>
  </si>
  <si>
    <t>04</t>
  </si>
  <si>
    <t>0</t>
  </si>
  <si>
    <t>000</t>
  </si>
  <si>
    <t>群馬県</t>
  </si>
  <si>
    <t>法適用</t>
  </si>
  <si>
    <t>電気事業</t>
  </si>
  <si>
    <t/>
  </si>
  <si>
    <t>-</t>
  </si>
  <si>
    <t>平成３１年３月３１日　高浜発電所</t>
  </si>
  <si>
    <t>平成２９年６月３０日　狩宿発電所</t>
  </si>
  <si>
    <t>無</t>
  </si>
  <si>
    <t>東京電力エナジーパートナー(株)</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</si>
  <si>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</si>
  <si>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</si>
  <si>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</si>
  <si>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</si>
  <si>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</si>
  <si>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</si>
  <si>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</si>
  <si>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</si>
  <si>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</si>
  <si>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</si>
  <si>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</si>
  <si>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</si>
  <si>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</si>
  <si>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</si>
  <si>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</si>
  <si>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</si>
  <si>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</si>
  <si>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</si>
  <si>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</si>
  <si>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</si>
  <si>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</si>
  <si>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</si>
  <si>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</si>
  <si>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</si>
  <si>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</si>
  <si>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</si>
  <si>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</si>
  <si>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</si>
  <si>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</si>
  <si>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</si>
  <si>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</si>
  <si>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</si>
  <si>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</si>
  <si>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</si>
  <si>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</si>
  <si>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</si>
  <si>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</si>
  <si>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</si>
  <si>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</si>
  <si>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</si>
  <si>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</si>
  <si>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</si>
  <si>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</si>
  <si>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</si>
  <si>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当年度純利益については、次のとおり積み立てることとしている。
①　企業債等の未償還残高がある場合、企業債等の償還に充てるための「企業債等償還積立金」に、条例に定めた基準を満たす額を積み立てる。
②　継続的に新規発電所の開発や既設発電所の改良を行う資金を確保することを目的とした中小水力発電開発改良積立金に、電力受給契約を締結している東京電力と確認書により合意した額を、議決を経て積み立てる。
③　知事部局等で実施する「群馬の未来創生」に向けた事業を支援するための一般会計への繰出に備えることを目的とした別途積立金(ぐんま未来創生電気事業積立金)に、議決を経た額を積み立てる。
④　発電所の建設や設備整備に備えることを目的とした建設改良積立金に、議決を経た額を積み立てる。
○平成28年度の純利益の処分方針
64,000,000円を企業債等償還積立金に、51,000,000円を中小水力発電開発改良積立金に、500,000,000円を別途積立金(ぐんま未来創生電気事業積立金)に、647,130,795円を建設改良積立金に、それぞれ積み立てる。
・　その他未処分利益剰余金変動額(企業債の償還に使用した企業債等償還積立金の額に相当する額)については、条例に基づき、資本金に組み入れることとしている。
○平成28年度のその他未処分利益剰余金の処分方針
平成28年度のその他未処分利益剰余金変動額については、全額(275,298,841円)を資本金に組み入れる。</t>
    <phoneticPr fontId="6"/>
  </si>
  <si>
    <t xml:space="preserve">　本県の電気事業は、事業を運営するに当たって必要と見込まれる原価に適正な利潤を加えた金額を売電価格とする「総括原価方式」により、卸供給による売電を行ってきたため、安定した利益をあげることが可能で、継続して経常利益を計上している。
　固定価格買取制度の適用による増収や電力会社との契約見直しによる売電単価引き上げなどもあり、平成２６年度以降では１０億円以上の経常利益となっている。
　経常収支比率は、過去５年間100％以上（黒字）であり、経常利益を安定的に計上している。
　営業収支比率は、過去５年間100％以上（黒字）であり、営業利益を安定的に計上している。　
　平成２８年度の供給電力量は、主力の水力で前年度冬期の山間部の積雪量が少なかったことや、初夏の少雨により、河川流量が減少したため、平成２７年度と比べて下回り、経常収支比率及び営業収支比率も低下した。
　流動比率は、過去５年間100％以上であり、現預金を中心とした流動資産を多く有している。
　平成２８年度は、企業債の償還が進んだほか、未払金が減少したことから、流動負債が減少し、平成２７年度と比べ流動比率が増加した。
　供給原価は、公営平均よりも低く抑えられている。
　EBITDAは、経年比較して上昇傾向のため、問題ないと考える。
</t>
    <rPh sb="18" eb="19">
      <t>ア</t>
    </rPh>
    <rPh sb="436" eb="438">
      <t>ヘイセイ</t>
    </rPh>
    <rPh sb="440" eb="442">
      <t>ネンド</t>
    </rPh>
    <rPh sb="444" eb="447">
      <t>キギョウサイ</t>
    </rPh>
    <rPh sb="448" eb="450">
      <t>ショウカン</t>
    </rPh>
    <rPh sb="451" eb="452">
      <t>スス</t>
    </rPh>
    <rPh sb="457" eb="459">
      <t>ミバラ</t>
    </rPh>
    <rPh sb="459" eb="460">
      <t>キン</t>
    </rPh>
    <rPh sb="461" eb="463">
      <t>ゲンショウ</t>
    </rPh>
    <rPh sb="470" eb="472">
      <t>リュウドウ</t>
    </rPh>
    <rPh sb="472" eb="474">
      <t>フサイ</t>
    </rPh>
    <rPh sb="475" eb="477">
      <t>ゲンショウ</t>
    </rPh>
    <rPh sb="479" eb="481">
      <t>ヘイセイ</t>
    </rPh>
    <rPh sb="483" eb="485">
      <t>ネンド</t>
    </rPh>
    <rPh sb="486" eb="487">
      <t>クラ</t>
    </rPh>
    <rPh sb="488" eb="490">
      <t>リュウドウ</t>
    </rPh>
    <rPh sb="490" eb="492">
      <t>ヒリツ</t>
    </rPh>
    <rPh sb="493" eb="495">
      <t>ゾウカ</t>
    </rPh>
    <rPh sb="544" eb="546">
      <t>ケイコウ</t>
    </rPh>
    <phoneticPr fontId="3"/>
  </si>
  <si>
    <t>　本県の電気事業は、昭和３３年から発電を開始しており、施設・設備の老朽化が進んでいるため、計画的な設備更新を行っていく必要がある。
　また、耐震化も推進しており、耐震化補強工事についても計画的に行っていく必要がある。
　設備利用率は、ごみの焼却量が少なく平成２７年度と比べ供給電力量が減少したごみ発電を除き、概ね横ばいで推移している。
　ごみ発電において、修繕費比率が全国の公営電気事業の平均と比べて高くなっているのは、ガス高騰により平成24年10月からガスタービンを休止し、蒸気タービンの単独運転を行っているため、ガス購入費用が皆減し、分母である営業費用が大幅に減少したためである。
　企業債残高対料金収入比率は、著しく低い水準であり、経営の健全性は良好である。
  有形固定資産減価償却率は、上昇傾向にあり、全国の公営電気事業の平均と比べても高く、施設・設備の老朽化が進んでいる。
  FIT収入割合は、風力発電・太陽光発電では100％であるが、主力の水力発電では10％未満であるため、固定価格買取制度の調達期間終了後も電気事業全体では大きな影響はないと思われる。
　</t>
    <rPh sb="123" eb="125">
      <t>ショウキャク</t>
    </rPh>
    <rPh sb="125" eb="126">
      <t>リョウ</t>
    </rPh>
    <rPh sb="127" eb="128">
      <t>スク</t>
    </rPh>
    <rPh sb="130" eb="132">
      <t>ヘイセイ</t>
    </rPh>
    <rPh sb="134" eb="136">
      <t>ネンド</t>
    </rPh>
    <rPh sb="137" eb="138">
      <t>クラ</t>
    </rPh>
    <rPh sb="139" eb="141">
      <t>キョウキュウ</t>
    </rPh>
    <rPh sb="141" eb="144">
      <t>デンリョクリョウ</t>
    </rPh>
    <rPh sb="145" eb="147">
      <t>ゲンショウ</t>
    </rPh>
    <rPh sb="151" eb="153">
      <t>ハツデン</t>
    </rPh>
    <rPh sb="154" eb="155">
      <t>ノゾ</t>
    </rPh>
    <rPh sb="175" eb="177">
      <t>ハツデン</t>
    </rPh>
    <rPh sb="216" eb="218">
      <t>コウトウ</t>
    </rPh>
    <rPh sb="221" eb="223">
      <t>ヘイセイ</t>
    </rPh>
    <rPh sb="225" eb="226">
      <t>ネン</t>
    </rPh>
    <rPh sb="228" eb="229">
      <t>ツキ</t>
    </rPh>
    <rPh sb="238" eb="240">
      <t>キュウシ</t>
    </rPh>
    <rPh sb="242" eb="244">
      <t>ジョウキ</t>
    </rPh>
    <rPh sb="249" eb="251">
      <t>タンドク</t>
    </rPh>
    <rPh sb="251" eb="253">
      <t>ウンテン</t>
    </rPh>
    <rPh sb="254" eb="255">
      <t>オコナ</t>
    </rPh>
    <rPh sb="264" eb="266">
      <t>コウニュウ</t>
    </rPh>
    <rPh sb="266" eb="268">
      <t>ヒヨウ</t>
    </rPh>
    <rPh sb="269" eb="270">
      <t>ミナ</t>
    </rPh>
    <rPh sb="270" eb="271">
      <t>ヘ</t>
    </rPh>
    <rPh sb="273" eb="275">
      <t>ブンボ</t>
    </rPh>
    <rPh sb="278" eb="280">
      <t>エイギョウ</t>
    </rPh>
    <rPh sb="280" eb="282">
      <t>ヒヨウ</t>
    </rPh>
    <rPh sb="283" eb="285">
      <t>オオハバ</t>
    </rPh>
    <rPh sb="286" eb="288">
      <t>ゲンショウ</t>
    </rPh>
    <rPh sb="357" eb="359">
      <t>ケイコウ</t>
    </rPh>
    <phoneticPr fontId="3"/>
  </si>
  <si>
    <t xml:space="preserve">  本県の電気事業は、安定的に収益を確保している上、流動比率が高く、企業債残高対料金収入比率も著しく低い水準であるなど経営の健全性は良好である。
　施設の老朽化対策については、FIT制度の改正で、運転開始後２０年を経過した水力発電所も全設備更新をすれば固定価格買取制度の対象となり増収が期待できることとなったため、この制度の活用も含め、設備更新の進め方を検討する必要がある。
　電力システム改革への対応については、電力取引の市場動向を注視しつつ、現在締結済みの長期の電力受給基本契約の解約も含め、売買先や売電方法の変更を検討する必要がある。
　風力発電は、単独での事業継続が困難な状態にある。電気事業に占める割合が小さいため、事業全体では特に懸念がないが、事業継続の可否については今後検討していく必要がある。
　このほか、群馬県企業局経営基本計画に基づき、電力の安定供給や経営基盤の強化、経営の健全性の維持に努めることにより、事業を安定的に継続していく必要がある。
</t>
    <rPh sb="235" eb="237">
      <t>ジュキュウ</t>
    </rPh>
    <rPh sb="297" eb="298">
      <t>キ</t>
    </rPh>
    <phoneticPr fontId="3"/>
  </si>
  <si>
    <t>自治体職員</t>
    <rPh sb="0" eb="3">
      <t>ジチタイ</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</si>
</sst>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111.4</c:v>
                </c:pt>
                <c:pt idx="1">
                  <c:v>115.2</c:v>
                </c:pt>
                <c:pt idx="2">
                  <c:v>132.5</c:v>
                </c:pt>
                <c:pt idx="3">
                  <c:v>126.1</c:v>
                </c:pt>
                <c:pt idx="4">
                  <c:v>123.1</c:v>
                </c:pt>
              </c:numCache>
            </c:numRef>
          </c:val>
          <c:extLst xmlns:c16r2="http://schemas.microsoft.com/office/drawing/2015/06/chart">
            <c:ext xmlns:c16="http://schemas.microsoft.com/office/drawing/2014/chart" uri="{C3380CC4-5D6E-409C-BE32-E72D297353CC}">
              <c16:uniqueId val="{00000000-F7B4-4842-BD40-8E15ADEE6C88}"/>
            </c:ext>
          </c:extLst>
        </c:ser>
        <c:dLbls>
          <c:showLegendKey val="0"/>
          <c:showVal val="0"/>
          <c:showCatName val="0"/>
          <c:showSerName val="0"/>
          <c:showPercent val="0"/>
          <c:showBubbleSize val="0"/>
        </c:dLbls>
        <c:gapWidth val="180"/>
        <c:overlap val="-90"/>
        <c:axId val="220694512"/>
        <c:axId val="22213898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extLst xmlns:c16r2="http://schemas.microsoft.com/office/drawing/2015/06/chart">
            <c:ext xmlns:c16="http://schemas.microsoft.com/office/drawing/2014/chart" uri="{C3380CC4-5D6E-409C-BE32-E72D297353CC}">
              <c16:uniqueId val="{00000001-F7B4-4842-BD40-8E15ADEE6C8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7B4-4842-BD40-8E15ADEE6C88}"/>
            </c:ext>
          </c:extLst>
        </c:ser>
        <c:dLbls>
          <c:showLegendKey val="0"/>
          <c:showVal val="0"/>
          <c:showCatName val="0"/>
          <c:showSerName val="0"/>
          <c:showPercent val="0"/>
          <c:showBubbleSize val="0"/>
        </c:dLbls>
        <c:marker val="1"/>
        <c:smooth val="0"/>
        <c:axId val="220694512"/>
        <c:axId val="222138984"/>
      </c:lineChart>
      <c:catAx>
        <c:axId val="220694512"/>
        <c:scaling>
          <c:orientation val="minMax"/>
        </c:scaling>
        <c:delete val="0"/>
        <c:axPos val="b"/>
        <c:numFmt formatCode="ge" sourceLinked="1"/>
        <c:majorTickMark val="none"/>
        <c:minorTickMark val="none"/>
        <c:tickLblPos val="none"/>
        <c:crossAx val="222138984"/>
        <c:crosses val="autoZero"/>
        <c:auto val="0"/>
        <c:lblAlgn val="ctr"/>
        <c:lblOffset val="100"/>
        <c:noMultiLvlLbl val="1"/>
      </c:catAx>
      <c:valAx>
        <c:axId val="222138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94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112.5</c:v>
                </c:pt>
                <c:pt idx="1">
                  <c:v>116.8</c:v>
                </c:pt>
                <c:pt idx="2">
                  <c:v>131.5</c:v>
                </c:pt>
                <c:pt idx="3">
                  <c:v>125.9</c:v>
                </c:pt>
                <c:pt idx="4">
                  <c:v>122.1</c:v>
                </c:pt>
              </c:numCache>
            </c:numRef>
          </c:val>
          <c:extLst xmlns:c16r2="http://schemas.microsoft.com/office/drawing/2015/06/chart">
            <c:ext xmlns:c16="http://schemas.microsoft.com/office/drawing/2014/chart" uri="{C3380CC4-5D6E-409C-BE32-E72D297353CC}">
              <c16:uniqueId val="{00000000-087C-4921-AC33-778FA34BAEA7}"/>
            </c:ext>
          </c:extLst>
        </c:ser>
        <c:dLbls>
          <c:showLegendKey val="0"/>
          <c:showVal val="0"/>
          <c:showCatName val="0"/>
          <c:showSerName val="0"/>
          <c:showPercent val="0"/>
          <c:showBubbleSize val="0"/>
        </c:dLbls>
        <c:gapWidth val="180"/>
        <c:overlap val="-90"/>
        <c:axId val="223386312"/>
        <c:axId val="22274522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extLst xmlns:c16r2="http://schemas.microsoft.com/office/drawing/2015/06/chart">
            <c:ext xmlns:c16="http://schemas.microsoft.com/office/drawing/2014/chart" uri="{C3380CC4-5D6E-409C-BE32-E72D297353CC}">
              <c16:uniqueId val="{00000001-087C-4921-AC33-778FA34BAEA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87C-4921-AC33-778FA34BAEA7}"/>
            </c:ext>
          </c:extLst>
        </c:ser>
        <c:dLbls>
          <c:showLegendKey val="0"/>
          <c:showVal val="0"/>
          <c:showCatName val="0"/>
          <c:showSerName val="0"/>
          <c:showPercent val="0"/>
          <c:showBubbleSize val="0"/>
        </c:dLbls>
        <c:marker val="1"/>
        <c:smooth val="0"/>
        <c:axId val="223386312"/>
        <c:axId val="222745224"/>
      </c:lineChart>
      <c:catAx>
        <c:axId val="223386312"/>
        <c:scaling>
          <c:orientation val="minMax"/>
        </c:scaling>
        <c:delete val="0"/>
        <c:axPos val="b"/>
        <c:numFmt formatCode="ge" sourceLinked="1"/>
        <c:majorTickMark val="none"/>
        <c:minorTickMark val="none"/>
        <c:tickLblPos val="none"/>
        <c:crossAx val="222745224"/>
        <c:crosses val="autoZero"/>
        <c:auto val="0"/>
        <c:lblAlgn val="ctr"/>
        <c:lblOffset val="100"/>
        <c:noMultiLvlLbl val="1"/>
      </c:catAx>
      <c:valAx>
        <c:axId val="222745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8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3580</c:v>
                </c:pt>
                <c:pt idx="1">
                  <c:v>1560.6</c:v>
                </c:pt>
                <c:pt idx="2">
                  <c:v>2164.6</c:v>
                </c:pt>
                <c:pt idx="3">
                  <c:v>2075</c:v>
                </c:pt>
                <c:pt idx="4">
                  <c:v>2365.6</c:v>
                </c:pt>
              </c:numCache>
            </c:numRef>
          </c:val>
          <c:extLst xmlns:c16r2="http://schemas.microsoft.com/office/drawing/2015/06/chart">
            <c:ext xmlns:c16="http://schemas.microsoft.com/office/drawing/2014/chart" uri="{C3380CC4-5D6E-409C-BE32-E72D297353CC}">
              <c16:uniqueId val="{00000000-FAAA-4983-9EEE-D7CB1CCA0F47}"/>
            </c:ext>
          </c:extLst>
        </c:ser>
        <c:dLbls>
          <c:showLegendKey val="0"/>
          <c:showVal val="0"/>
          <c:showCatName val="0"/>
          <c:showSerName val="0"/>
          <c:showPercent val="0"/>
          <c:showBubbleSize val="0"/>
        </c:dLbls>
        <c:gapWidth val="180"/>
        <c:overlap val="-90"/>
        <c:axId val="223174944"/>
        <c:axId val="22315446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extLst xmlns:c16r2="http://schemas.microsoft.com/office/drawing/2015/06/chart">
            <c:ext xmlns:c16="http://schemas.microsoft.com/office/drawing/2014/chart" uri="{C3380CC4-5D6E-409C-BE32-E72D297353CC}">
              <c16:uniqueId val="{00000001-FAAA-4983-9EEE-D7CB1CCA0F4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AAA-4983-9EEE-D7CB1CCA0F47}"/>
            </c:ext>
          </c:extLst>
        </c:ser>
        <c:dLbls>
          <c:showLegendKey val="0"/>
          <c:showVal val="0"/>
          <c:showCatName val="0"/>
          <c:showSerName val="0"/>
          <c:showPercent val="0"/>
          <c:showBubbleSize val="0"/>
        </c:dLbls>
        <c:marker val="1"/>
        <c:smooth val="0"/>
        <c:axId val="223174944"/>
        <c:axId val="223154464"/>
      </c:lineChart>
      <c:catAx>
        <c:axId val="223174944"/>
        <c:scaling>
          <c:orientation val="minMax"/>
        </c:scaling>
        <c:delete val="0"/>
        <c:axPos val="b"/>
        <c:numFmt formatCode="ge" sourceLinked="1"/>
        <c:majorTickMark val="none"/>
        <c:minorTickMark val="none"/>
        <c:tickLblPos val="none"/>
        <c:crossAx val="223154464"/>
        <c:crosses val="autoZero"/>
        <c:auto val="0"/>
        <c:lblAlgn val="ctr"/>
        <c:lblOffset val="100"/>
        <c:noMultiLvlLbl val="1"/>
      </c:catAx>
      <c:valAx>
        <c:axId val="22315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17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6537.5</c:v>
                </c:pt>
                <c:pt idx="1">
                  <c:v>7596.6</c:v>
                </c:pt>
                <c:pt idx="2">
                  <c:v>5463.6</c:v>
                </c:pt>
                <c:pt idx="3">
                  <c:v>7137</c:v>
                </c:pt>
                <c:pt idx="4">
                  <c:v>7342.7</c:v>
                </c:pt>
              </c:numCache>
            </c:numRef>
          </c:val>
          <c:extLst xmlns:c16r2="http://schemas.microsoft.com/office/drawing/2015/06/chart">
            <c:ext xmlns:c16="http://schemas.microsoft.com/office/drawing/2014/chart" uri="{C3380CC4-5D6E-409C-BE32-E72D297353CC}">
              <c16:uniqueId val="{00000000-897A-4A11-A664-8C4941A19240}"/>
            </c:ext>
          </c:extLst>
        </c:ser>
        <c:dLbls>
          <c:showLegendKey val="0"/>
          <c:showVal val="0"/>
          <c:showCatName val="0"/>
          <c:showSerName val="0"/>
          <c:showPercent val="0"/>
          <c:showBubbleSize val="0"/>
        </c:dLbls>
        <c:gapWidth val="180"/>
        <c:overlap val="-90"/>
        <c:axId val="221828344"/>
        <c:axId val="22182873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extLst xmlns:c16r2="http://schemas.microsoft.com/office/drawing/2015/06/chart">
            <c:ext xmlns:c16="http://schemas.microsoft.com/office/drawing/2014/chart" uri="{C3380CC4-5D6E-409C-BE32-E72D297353CC}">
              <c16:uniqueId val="{00000001-897A-4A11-A664-8C4941A19240}"/>
            </c:ext>
          </c:extLst>
        </c:ser>
        <c:dLbls>
          <c:showLegendKey val="0"/>
          <c:showVal val="0"/>
          <c:showCatName val="0"/>
          <c:showSerName val="0"/>
          <c:showPercent val="0"/>
          <c:showBubbleSize val="0"/>
        </c:dLbls>
        <c:marker val="1"/>
        <c:smooth val="0"/>
        <c:axId val="221828344"/>
        <c:axId val="221828736"/>
      </c:lineChart>
      <c:catAx>
        <c:axId val="221828344"/>
        <c:scaling>
          <c:orientation val="minMax"/>
        </c:scaling>
        <c:delete val="0"/>
        <c:axPos val="b"/>
        <c:numFmt formatCode="ge" sourceLinked="1"/>
        <c:majorTickMark val="none"/>
        <c:minorTickMark val="none"/>
        <c:tickLblPos val="none"/>
        <c:crossAx val="221828736"/>
        <c:crosses val="autoZero"/>
        <c:auto val="0"/>
        <c:lblAlgn val="ctr"/>
        <c:lblOffset val="100"/>
        <c:noMultiLvlLbl val="1"/>
      </c:catAx>
      <c:valAx>
        <c:axId val="22182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828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2248412</c:v>
                </c:pt>
                <c:pt idx="1">
                  <c:v>2299849</c:v>
                </c:pt>
                <c:pt idx="2">
                  <c:v>2459120</c:v>
                </c:pt>
                <c:pt idx="3">
                  <c:v>2875890</c:v>
                </c:pt>
                <c:pt idx="4">
                  <c:v>2749465</c:v>
                </c:pt>
              </c:numCache>
            </c:numRef>
          </c:val>
          <c:extLst xmlns:c16r2="http://schemas.microsoft.com/office/drawing/2015/06/chart">
            <c:ext xmlns:c16="http://schemas.microsoft.com/office/drawing/2014/chart" uri="{C3380CC4-5D6E-409C-BE32-E72D297353CC}">
              <c16:uniqueId val="{00000000-0852-4260-8A9E-6D1E47ECEB9D}"/>
            </c:ext>
          </c:extLst>
        </c:ser>
        <c:dLbls>
          <c:showLegendKey val="0"/>
          <c:showVal val="0"/>
          <c:showCatName val="0"/>
          <c:showSerName val="0"/>
          <c:showPercent val="0"/>
          <c:showBubbleSize val="0"/>
        </c:dLbls>
        <c:gapWidth val="180"/>
        <c:overlap val="-90"/>
        <c:axId val="221829520"/>
        <c:axId val="22182991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extLst xmlns:c16r2="http://schemas.microsoft.com/office/drawing/2015/06/chart">
            <c:ext xmlns:c16="http://schemas.microsoft.com/office/drawing/2014/chart" uri="{C3380CC4-5D6E-409C-BE32-E72D297353CC}">
              <c16:uniqueId val="{00000001-0852-4260-8A9E-6D1E47ECEB9D}"/>
            </c:ext>
          </c:extLst>
        </c:ser>
        <c:dLbls>
          <c:showLegendKey val="0"/>
          <c:showVal val="0"/>
          <c:showCatName val="0"/>
          <c:showSerName val="0"/>
          <c:showPercent val="0"/>
          <c:showBubbleSize val="0"/>
        </c:dLbls>
        <c:marker val="1"/>
        <c:smooth val="0"/>
        <c:axId val="221829520"/>
        <c:axId val="221829912"/>
      </c:lineChart>
      <c:catAx>
        <c:axId val="221829520"/>
        <c:scaling>
          <c:orientation val="minMax"/>
        </c:scaling>
        <c:delete val="0"/>
        <c:axPos val="b"/>
        <c:numFmt formatCode="ge" sourceLinked="1"/>
        <c:majorTickMark val="none"/>
        <c:minorTickMark val="none"/>
        <c:tickLblPos val="none"/>
        <c:crossAx val="221829912"/>
        <c:crosses val="autoZero"/>
        <c:auto val="0"/>
        <c:lblAlgn val="ctr"/>
        <c:lblOffset val="100"/>
        <c:noMultiLvlLbl val="1"/>
      </c:catAx>
      <c:valAx>
        <c:axId val="2218299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829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41.2</c:v>
                </c:pt>
                <c:pt idx="1">
                  <c:v>33.5</c:v>
                </c:pt>
                <c:pt idx="2">
                  <c:v>43.7</c:v>
                </c:pt>
                <c:pt idx="3">
                  <c:v>34.5</c:v>
                </c:pt>
                <c:pt idx="4">
                  <c:v>33.6</c:v>
                </c:pt>
              </c:numCache>
            </c:numRef>
          </c:val>
          <c:extLst xmlns:c16r2="http://schemas.microsoft.com/office/drawing/2015/06/chart">
            <c:ext xmlns:c16="http://schemas.microsoft.com/office/drawing/2014/chart" uri="{C3380CC4-5D6E-409C-BE32-E72D297353CC}">
              <c16:uniqueId val="{00000000-570E-4699-BB79-E463924B5FD2}"/>
            </c:ext>
          </c:extLst>
        </c:ser>
        <c:dLbls>
          <c:showLegendKey val="0"/>
          <c:showVal val="0"/>
          <c:showCatName val="0"/>
          <c:showSerName val="0"/>
          <c:showPercent val="0"/>
          <c:showBubbleSize val="0"/>
        </c:dLbls>
        <c:gapWidth val="180"/>
        <c:overlap val="-90"/>
        <c:axId val="223350920"/>
        <c:axId val="22335131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extLst xmlns:c16r2="http://schemas.microsoft.com/office/drawing/2015/06/chart">
            <c:ext xmlns:c16="http://schemas.microsoft.com/office/drawing/2014/chart" uri="{C3380CC4-5D6E-409C-BE32-E72D297353CC}">
              <c16:uniqueId val="{00000001-570E-4699-BB79-E463924B5FD2}"/>
            </c:ext>
          </c:extLst>
        </c:ser>
        <c:dLbls>
          <c:showLegendKey val="0"/>
          <c:showVal val="0"/>
          <c:showCatName val="0"/>
          <c:showSerName val="0"/>
          <c:showPercent val="0"/>
          <c:showBubbleSize val="0"/>
        </c:dLbls>
        <c:marker val="1"/>
        <c:smooth val="0"/>
        <c:axId val="223350920"/>
        <c:axId val="223351312"/>
      </c:lineChart>
      <c:catAx>
        <c:axId val="223350920"/>
        <c:scaling>
          <c:orientation val="minMax"/>
        </c:scaling>
        <c:delete val="0"/>
        <c:axPos val="b"/>
        <c:numFmt formatCode="ge" sourceLinked="1"/>
        <c:majorTickMark val="none"/>
        <c:minorTickMark val="none"/>
        <c:tickLblPos val="none"/>
        <c:crossAx val="223351312"/>
        <c:crosses val="autoZero"/>
        <c:auto val="0"/>
        <c:lblAlgn val="ctr"/>
        <c:lblOffset val="100"/>
        <c:noMultiLvlLbl val="1"/>
      </c:catAx>
      <c:valAx>
        <c:axId val="22335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50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18.399999999999999</c:v>
                </c:pt>
                <c:pt idx="1">
                  <c:v>30.6</c:v>
                </c:pt>
                <c:pt idx="2">
                  <c:v>13</c:v>
                </c:pt>
                <c:pt idx="3">
                  <c:v>14.6</c:v>
                </c:pt>
                <c:pt idx="4">
                  <c:v>15.1</c:v>
                </c:pt>
              </c:numCache>
            </c:numRef>
          </c:val>
          <c:extLst xmlns:c16r2="http://schemas.microsoft.com/office/drawing/2015/06/chart">
            <c:ext xmlns:c16="http://schemas.microsoft.com/office/drawing/2014/chart" uri="{C3380CC4-5D6E-409C-BE32-E72D297353CC}">
              <c16:uniqueId val="{00000000-D31A-486A-B29E-84C61C854020}"/>
            </c:ext>
          </c:extLst>
        </c:ser>
        <c:dLbls>
          <c:showLegendKey val="0"/>
          <c:showVal val="0"/>
          <c:showCatName val="0"/>
          <c:showSerName val="0"/>
          <c:showPercent val="0"/>
          <c:showBubbleSize val="0"/>
        </c:dLbls>
        <c:gapWidth val="180"/>
        <c:overlap val="-90"/>
        <c:axId val="223352096"/>
        <c:axId val="22335248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extLst xmlns:c16r2="http://schemas.microsoft.com/office/drawing/2015/06/chart">
            <c:ext xmlns:c16="http://schemas.microsoft.com/office/drawing/2014/chart" uri="{C3380CC4-5D6E-409C-BE32-E72D297353CC}">
              <c16:uniqueId val="{00000001-D31A-486A-B29E-84C61C854020}"/>
            </c:ext>
          </c:extLst>
        </c:ser>
        <c:dLbls>
          <c:showLegendKey val="0"/>
          <c:showVal val="0"/>
          <c:showCatName val="0"/>
          <c:showSerName val="0"/>
          <c:showPercent val="0"/>
          <c:showBubbleSize val="0"/>
        </c:dLbls>
        <c:marker val="1"/>
        <c:smooth val="0"/>
        <c:axId val="223352096"/>
        <c:axId val="223352488"/>
      </c:lineChart>
      <c:catAx>
        <c:axId val="223352096"/>
        <c:scaling>
          <c:orientation val="minMax"/>
        </c:scaling>
        <c:delete val="0"/>
        <c:axPos val="b"/>
        <c:numFmt formatCode="ge" sourceLinked="1"/>
        <c:majorTickMark val="none"/>
        <c:minorTickMark val="none"/>
        <c:tickLblPos val="none"/>
        <c:crossAx val="223352488"/>
        <c:crosses val="autoZero"/>
        <c:auto val="0"/>
        <c:lblAlgn val="ctr"/>
        <c:lblOffset val="100"/>
        <c:noMultiLvlLbl val="1"/>
      </c:catAx>
      <c:valAx>
        <c:axId val="22335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5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43.1</c:v>
                </c:pt>
                <c:pt idx="1">
                  <c:v>37</c:v>
                </c:pt>
                <c:pt idx="2">
                  <c:v>29</c:v>
                </c:pt>
                <c:pt idx="3">
                  <c:v>24.8</c:v>
                </c:pt>
                <c:pt idx="4">
                  <c:v>21.1</c:v>
                </c:pt>
              </c:numCache>
            </c:numRef>
          </c:val>
          <c:extLst xmlns:c16r2="http://schemas.microsoft.com/office/drawing/2015/06/chart">
            <c:ext xmlns:c16="http://schemas.microsoft.com/office/drawing/2014/chart" uri="{C3380CC4-5D6E-409C-BE32-E72D297353CC}">
              <c16:uniqueId val="{00000000-CB1A-48C7-8215-CB4919855E04}"/>
            </c:ext>
          </c:extLst>
        </c:ser>
        <c:dLbls>
          <c:showLegendKey val="0"/>
          <c:showVal val="0"/>
          <c:showCatName val="0"/>
          <c:showSerName val="0"/>
          <c:showPercent val="0"/>
          <c:showBubbleSize val="0"/>
        </c:dLbls>
        <c:gapWidth val="180"/>
        <c:overlap val="-90"/>
        <c:axId val="223353272"/>
        <c:axId val="22335366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extLst xmlns:c16r2="http://schemas.microsoft.com/office/drawing/2015/06/chart">
            <c:ext xmlns:c16="http://schemas.microsoft.com/office/drawing/2014/chart" uri="{C3380CC4-5D6E-409C-BE32-E72D297353CC}">
              <c16:uniqueId val="{00000001-CB1A-48C7-8215-CB4919855E04}"/>
            </c:ext>
          </c:extLst>
        </c:ser>
        <c:dLbls>
          <c:showLegendKey val="0"/>
          <c:showVal val="0"/>
          <c:showCatName val="0"/>
          <c:showSerName val="0"/>
          <c:showPercent val="0"/>
          <c:showBubbleSize val="0"/>
        </c:dLbls>
        <c:marker val="1"/>
        <c:smooth val="0"/>
        <c:axId val="223353272"/>
        <c:axId val="223353664"/>
      </c:lineChart>
      <c:catAx>
        <c:axId val="223353272"/>
        <c:scaling>
          <c:orientation val="minMax"/>
        </c:scaling>
        <c:delete val="0"/>
        <c:axPos val="b"/>
        <c:numFmt formatCode="ge" sourceLinked="1"/>
        <c:majorTickMark val="none"/>
        <c:minorTickMark val="none"/>
        <c:tickLblPos val="none"/>
        <c:crossAx val="223353664"/>
        <c:crosses val="autoZero"/>
        <c:auto val="0"/>
        <c:lblAlgn val="ctr"/>
        <c:lblOffset val="100"/>
        <c:noMultiLvlLbl val="1"/>
      </c:catAx>
      <c:valAx>
        <c:axId val="22335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53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62.7</c:v>
                </c:pt>
                <c:pt idx="1">
                  <c:v>63</c:v>
                </c:pt>
                <c:pt idx="2">
                  <c:v>66.3</c:v>
                </c:pt>
                <c:pt idx="3">
                  <c:v>67.7</c:v>
                </c:pt>
                <c:pt idx="4">
                  <c:v>66.3</c:v>
                </c:pt>
              </c:numCache>
            </c:numRef>
          </c:val>
          <c:extLst xmlns:c16r2="http://schemas.microsoft.com/office/drawing/2015/06/chart">
            <c:ext xmlns:c16="http://schemas.microsoft.com/office/drawing/2014/chart" uri="{C3380CC4-5D6E-409C-BE32-E72D297353CC}">
              <c16:uniqueId val="{00000000-F163-4D53-AA85-9A1FD5215F2D}"/>
            </c:ext>
          </c:extLst>
        </c:ser>
        <c:dLbls>
          <c:showLegendKey val="0"/>
          <c:showVal val="0"/>
          <c:showCatName val="0"/>
          <c:showSerName val="0"/>
          <c:showPercent val="0"/>
          <c:showBubbleSize val="0"/>
        </c:dLbls>
        <c:gapWidth val="180"/>
        <c:overlap val="-90"/>
        <c:axId val="355110352"/>
        <c:axId val="3551107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extLst xmlns:c16r2="http://schemas.microsoft.com/office/drawing/2015/06/chart">
            <c:ext xmlns:c16="http://schemas.microsoft.com/office/drawing/2014/chart" uri="{C3380CC4-5D6E-409C-BE32-E72D297353CC}">
              <c16:uniqueId val="{00000001-F163-4D53-AA85-9A1FD5215F2D}"/>
            </c:ext>
          </c:extLst>
        </c:ser>
        <c:dLbls>
          <c:showLegendKey val="0"/>
          <c:showVal val="0"/>
          <c:showCatName val="0"/>
          <c:showSerName val="0"/>
          <c:showPercent val="0"/>
          <c:showBubbleSize val="0"/>
        </c:dLbls>
        <c:marker val="1"/>
        <c:smooth val="0"/>
        <c:axId val="355110352"/>
        <c:axId val="355110744"/>
      </c:lineChart>
      <c:catAx>
        <c:axId val="355110352"/>
        <c:scaling>
          <c:orientation val="minMax"/>
        </c:scaling>
        <c:delete val="0"/>
        <c:axPos val="b"/>
        <c:numFmt formatCode="ge" sourceLinked="1"/>
        <c:majorTickMark val="none"/>
        <c:minorTickMark val="none"/>
        <c:tickLblPos val="none"/>
        <c:crossAx val="355110744"/>
        <c:crosses val="autoZero"/>
        <c:auto val="0"/>
        <c:lblAlgn val="ctr"/>
        <c:lblOffset val="100"/>
        <c:noMultiLvlLbl val="1"/>
      </c:catAx>
      <c:valAx>
        <c:axId val="35511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5110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16.2</c:v>
                </c:pt>
                <c:pt idx="2">
                  <c:v>18.100000000000001</c:v>
                </c:pt>
                <c:pt idx="3">
                  <c:v>14.7</c:v>
                </c:pt>
                <c:pt idx="4">
                  <c:v>15.2</c:v>
                </c:pt>
              </c:numCache>
            </c:numRef>
          </c:val>
          <c:extLst xmlns:c16r2="http://schemas.microsoft.com/office/drawing/2015/06/chart">
            <c:ext xmlns:c16="http://schemas.microsoft.com/office/drawing/2014/chart" uri="{C3380CC4-5D6E-409C-BE32-E72D297353CC}">
              <c16:uniqueId val="{00000000-0A07-437B-B7FC-693A53320BA5}"/>
            </c:ext>
          </c:extLst>
        </c:ser>
        <c:dLbls>
          <c:showLegendKey val="0"/>
          <c:showVal val="0"/>
          <c:showCatName val="0"/>
          <c:showSerName val="0"/>
          <c:showPercent val="0"/>
          <c:showBubbleSize val="0"/>
        </c:dLbls>
        <c:gapWidth val="180"/>
        <c:overlap val="-90"/>
        <c:axId val="355111528"/>
        <c:axId val="35511192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extLst xmlns:c16r2="http://schemas.microsoft.com/office/drawing/2015/06/chart">
            <c:ext xmlns:c16="http://schemas.microsoft.com/office/drawing/2014/chart" uri="{C3380CC4-5D6E-409C-BE32-E72D297353CC}">
              <c16:uniqueId val="{00000001-0A07-437B-B7FC-693A53320BA5}"/>
            </c:ext>
          </c:extLst>
        </c:ser>
        <c:dLbls>
          <c:showLegendKey val="0"/>
          <c:showVal val="0"/>
          <c:showCatName val="0"/>
          <c:showSerName val="0"/>
          <c:showPercent val="0"/>
          <c:showBubbleSize val="0"/>
        </c:dLbls>
        <c:marker val="1"/>
        <c:smooth val="0"/>
        <c:axId val="355111528"/>
        <c:axId val="355111920"/>
      </c:lineChart>
      <c:catAx>
        <c:axId val="355111528"/>
        <c:scaling>
          <c:orientation val="minMax"/>
        </c:scaling>
        <c:delete val="0"/>
        <c:axPos val="b"/>
        <c:numFmt formatCode="ge" sourceLinked="1"/>
        <c:majorTickMark val="none"/>
        <c:minorTickMark val="none"/>
        <c:tickLblPos val="none"/>
        <c:crossAx val="355111920"/>
        <c:crosses val="autoZero"/>
        <c:auto val="0"/>
        <c:lblAlgn val="ctr"/>
        <c:lblOffset val="100"/>
        <c:noMultiLvlLbl val="1"/>
      </c:catAx>
      <c:valAx>
        <c:axId val="35511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111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41.1</c:v>
                </c:pt>
                <c:pt idx="1">
                  <c:v>35.299999999999997</c:v>
                </c:pt>
                <c:pt idx="2">
                  <c:v>47.1</c:v>
                </c:pt>
                <c:pt idx="3">
                  <c:v>36.6</c:v>
                </c:pt>
                <c:pt idx="4">
                  <c:v>35.799999999999997</c:v>
                </c:pt>
              </c:numCache>
            </c:numRef>
          </c:val>
          <c:extLst xmlns:c16r2="http://schemas.microsoft.com/office/drawing/2015/06/chart">
            <c:ext xmlns:c16="http://schemas.microsoft.com/office/drawing/2014/chart" uri="{C3380CC4-5D6E-409C-BE32-E72D297353CC}">
              <c16:uniqueId val="{00000000-E49A-4C55-8D54-E408AC4F20F7}"/>
            </c:ext>
          </c:extLst>
        </c:ser>
        <c:dLbls>
          <c:showLegendKey val="0"/>
          <c:showVal val="0"/>
          <c:showCatName val="0"/>
          <c:showSerName val="0"/>
          <c:showPercent val="0"/>
          <c:showBubbleSize val="0"/>
        </c:dLbls>
        <c:gapWidth val="180"/>
        <c:overlap val="-90"/>
        <c:axId val="355112704"/>
        <c:axId val="35511309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extLst xmlns:c16r2="http://schemas.microsoft.com/office/drawing/2015/06/chart">
            <c:ext xmlns:c16="http://schemas.microsoft.com/office/drawing/2014/chart" uri="{C3380CC4-5D6E-409C-BE32-E72D297353CC}">
              <c16:uniqueId val="{00000001-E49A-4C55-8D54-E408AC4F20F7}"/>
            </c:ext>
          </c:extLst>
        </c:ser>
        <c:dLbls>
          <c:showLegendKey val="0"/>
          <c:showVal val="0"/>
          <c:showCatName val="0"/>
          <c:showSerName val="0"/>
          <c:showPercent val="0"/>
          <c:showBubbleSize val="0"/>
        </c:dLbls>
        <c:marker val="1"/>
        <c:smooth val="0"/>
        <c:axId val="355112704"/>
        <c:axId val="355113096"/>
      </c:lineChart>
      <c:catAx>
        <c:axId val="355112704"/>
        <c:scaling>
          <c:orientation val="minMax"/>
        </c:scaling>
        <c:delete val="0"/>
        <c:axPos val="b"/>
        <c:numFmt formatCode="ge" sourceLinked="1"/>
        <c:majorTickMark val="none"/>
        <c:minorTickMark val="none"/>
        <c:tickLblPos val="none"/>
        <c:crossAx val="355113096"/>
        <c:crosses val="autoZero"/>
        <c:auto val="0"/>
        <c:lblAlgn val="ctr"/>
        <c:lblOffset val="100"/>
        <c:noMultiLvlLbl val="1"/>
      </c:catAx>
      <c:valAx>
        <c:axId val="355113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11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22.4</c:v>
                </c:pt>
                <c:pt idx="1">
                  <c:v>32.299999999999997</c:v>
                </c:pt>
                <c:pt idx="2">
                  <c:v>12.9</c:v>
                </c:pt>
                <c:pt idx="3">
                  <c:v>15.1</c:v>
                </c:pt>
                <c:pt idx="4">
                  <c:v>15.9</c:v>
                </c:pt>
              </c:numCache>
            </c:numRef>
          </c:val>
          <c:extLst xmlns:c16r2="http://schemas.microsoft.com/office/drawing/2015/06/chart">
            <c:ext xmlns:c16="http://schemas.microsoft.com/office/drawing/2014/chart" uri="{C3380CC4-5D6E-409C-BE32-E72D297353CC}">
              <c16:uniqueId val="{00000000-C898-49BE-82B4-16CB5FFDD45C}"/>
            </c:ext>
          </c:extLst>
        </c:ser>
        <c:dLbls>
          <c:showLegendKey val="0"/>
          <c:showVal val="0"/>
          <c:showCatName val="0"/>
          <c:showSerName val="0"/>
          <c:showPercent val="0"/>
          <c:showBubbleSize val="0"/>
        </c:dLbls>
        <c:gapWidth val="180"/>
        <c:overlap val="-90"/>
        <c:axId val="355113880"/>
        <c:axId val="35518459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extLst xmlns:c16r2="http://schemas.microsoft.com/office/drawing/2015/06/chart">
            <c:ext xmlns:c16="http://schemas.microsoft.com/office/drawing/2014/chart" uri="{C3380CC4-5D6E-409C-BE32-E72D297353CC}">
              <c16:uniqueId val="{00000001-C898-49BE-82B4-16CB5FFDD45C}"/>
            </c:ext>
          </c:extLst>
        </c:ser>
        <c:dLbls>
          <c:showLegendKey val="0"/>
          <c:showVal val="0"/>
          <c:showCatName val="0"/>
          <c:showSerName val="0"/>
          <c:showPercent val="0"/>
          <c:showBubbleSize val="0"/>
        </c:dLbls>
        <c:marker val="1"/>
        <c:smooth val="0"/>
        <c:axId val="355113880"/>
        <c:axId val="355184592"/>
      </c:lineChart>
      <c:catAx>
        <c:axId val="355113880"/>
        <c:scaling>
          <c:orientation val="minMax"/>
        </c:scaling>
        <c:delete val="0"/>
        <c:axPos val="b"/>
        <c:numFmt formatCode="ge" sourceLinked="1"/>
        <c:majorTickMark val="none"/>
        <c:minorTickMark val="none"/>
        <c:tickLblPos val="none"/>
        <c:crossAx val="355184592"/>
        <c:crosses val="autoZero"/>
        <c:auto val="0"/>
        <c:lblAlgn val="ctr"/>
        <c:lblOffset val="100"/>
        <c:noMultiLvlLbl val="1"/>
      </c:catAx>
      <c:valAx>
        <c:axId val="35518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113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51.6</c:v>
                </c:pt>
                <c:pt idx="1">
                  <c:v>40.9</c:v>
                </c:pt>
                <c:pt idx="2">
                  <c:v>32.1</c:v>
                </c:pt>
                <c:pt idx="3">
                  <c:v>27.5</c:v>
                </c:pt>
                <c:pt idx="4">
                  <c:v>23.4</c:v>
                </c:pt>
              </c:numCache>
            </c:numRef>
          </c:val>
          <c:extLst xmlns:c16r2="http://schemas.microsoft.com/office/drawing/2015/06/chart">
            <c:ext xmlns:c16="http://schemas.microsoft.com/office/drawing/2014/chart" uri="{C3380CC4-5D6E-409C-BE32-E72D297353CC}">
              <c16:uniqueId val="{00000000-CC0C-4FAA-BBC7-F6676426A144}"/>
            </c:ext>
          </c:extLst>
        </c:ser>
        <c:dLbls>
          <c:showLegendKey val="0"/>
          <c:showVal val="0"/>
          <c:showCatName val="0"/>
          <c:showSerName val="0"/>
          <c:showPercent val="0"/>
          <c:showBubbleSize val="0"/>
        </c:dLbls>
        <c:gapWidth val="180"/>
        <c:overlap val="-90"/>
        <c:axId val="355185376"/>
        <c:axId val="35518576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extLst xmlns:c16r2="http://schemas.microsoft.com/office/drawing/2015/06/chart">
            <c:ext xmlns:c16="http://schemas.microsoft.com/office/drawing/2014/chart" uri="{C3380CC4-5D6E-409C-BE32-E72D297353CC}">
              <c16:uniqueId val="{00000001-CC0C-4FAA-BBC7-F6676426A144}"/>
            </c:ext>
          </c:extLst>
        </c:ser>
        <c:dLbls>
          <c:showLegendKey val="0"/>
          <c:showVal val="0"/>
          <c:showCatName val="0"/>
          <c:showSerName val="0"/>
          <c:showPercent val="0"/>
          <c:showBubbleSize val="0"/>
        </c:dLbls>
        <c:marker val="1"/>
        <c:smooth val="0"/>
        <c:axId val="355185376"/>
        <c:axId val="355185768"/>
      </c:lineChart>
      <c:catAx>
        <c:axId val="355185376"/>
        <c:scaling>
          <c:orientation val="minMax"/>
        </c:scaling>
        <c:delete val="0"/>
        <c:axPos val="b"/>
        <c:numFmt formatCode="ge" sourceLinked="1"/>
        <c:majorTickMark val="none"/>
        <c:minorTickMark val="none"/>
        <c:tickLblPos val="none"/>
        <c:crossAx val="355185768"/>
        <c:crosses val="autoZero"/>
        <c:auto val="0"/>
        <c:lblAlgn val="ctr"/>
        <c:lblOffset val="100"/>
        <c:noMultiLvlLbl val="1"/>
      </c:catAx>
      <c:valAx>
        <c:axId val="35518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51853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62.4</c:v>
                </c:pt>
                <c:pt idx="1">
                  <c:v>63.3</c:v>
                </c:pt>
                <c:pt idx="2">
                  <c:v>66.599999999999994</c:v>
                </c:pt>
                <c:pt idx="3">
                  <c:v>68</c:v>
                </c:pt>
                <c:pt idx="4">
                  <c:v>66.2</c:v>
                </c:pt>
              </c:numCache>
            </c:numRef>
          </c:val>
          <c:extLst xmlns:c16r2="http://schemas.microsoft.com/office/drawing/2015/06/chart">
            <c:ext xmlns:c16="http://schemas.microsoft.com/office/drawing/2014/chart" uri="{C3380CC4-5D6E-409C-BE32-E72D297353CC}">
              <c16:uniqueId val="{00000000-4F5A-49BE-9572-B498EC45029B}"/>
            </c:ext>
          </c:extLst>
        </c:ser>
        <c:dLbls>
          <c:showLegendKey val="0"/>
          <c:showVal val="0"/>
          <c:showCatName val="0"/>
          <c:showSerName val="0"/>
          <c:showPercent val="0"/>
          <c:showBubbleSize val="0"/>
        </c:dLbls>
        <c:gapWidth val="180"/>
        <c:overlap val="-90"/>
        <c:axId val="355186160"/>
        <c:axId val="3551865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extLst xmlns:c16r2="http://schemas.microsoft.com/office/drawing/2015/06/chart">
            <c:ext xmlns:c16="http://schemas.microsoft.com/office/drawing/2014/chart" uri="{C3380CC4-5D6E-409C-BE32-E72D297353CC}">
              <c16:uniqueId val="{00000001-4F5A-49BE-9572-B498EC45029B}"/>
            </c:ext>
          </c:extLst>
        </c:ser>
        <c:dLbls>
          <c:showLegendKey val="0"/>
          <c:showVal val="0"/>
          <c:showCatName val="0"/>
          <c:showSerName val="0"/>
          <c:showPercent val="0"/>
          <c:showBubbleSize val="0"/>
        </c:dLbls>
        <c:marker val="1"/>
        <c:smooth val="0"/>
        <c:axId val="355186160"/>
        <c:axId val="355186552"/>
      </c:lineChart>
      <c:catAx>
        <c:axId val="355186160"/>
        <c:scaling>
          <c:orientation val="minMax"/>
        </c:scaling>
        <c:delete val="0"/>
        <c:axPos val="b"/>
        <c:numFmt formatCode="ge" sourceLinked="1"/>
        <c:majorTickMark val="none"/>
        <c:minorTickMark val="none"/>
        <c:tickLblPos val="none"/>
        <c:crossAx val="355186552"/>
        <c:crosses val="autoZero"/>
        <c:auto val="0"/>
        <c:lblAlgn val="ctr"/>
        <c:lblOffset val="100"/>
        <c:noMultiLvlLbl val="1"/>
      </c:catAx>
      <c:valAx>
        <c:axId val="35518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18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11.1</c:v>
                </c:pt>
                <c:pt idx="2">
                  <c:v>12.3</c:v>
                </c:pt>
                <c:pt idx="3">
                  <c:v>8.8000000000000007</c:v>
                </c:pt>
                <c:pt idx="4">
                  <c:v>9.1</c:v>
                </c:pt>
              </c:numCache>
            </c:numRef>
          </c:val>
          <c:extLst xmlns:c16r2="http://schemas.microsoft.com/office/drawing/2015/06/chart">
            <c:ext xmlns:c16="http://schemas.microsoft.com/office/drawing/2014/chart" uri="{C3380CC4-5D6E-409C-BE32-E72D297353CC}">
              <c16:uniqueId val="{00000000-6D62-481A-A126-6A2658E68A10}"/>
            </c:ext>
          </c:extLst>
        </c:ser>
        <c:dLbls>
          <c:showLegendKey val="0"/>
          <c:showVal val="0"/>
          <c:showCatName val="0"/>
          <c:showSerName val="0"/>
          <c:showPercent val="0"/>
          <c:showBubbleSize val="0"/>
        </c:dLbls>
        <c:gapWidth val="180"/>
        <c:overlap val="-90"/>
        <c:axId val="355187336"/>
        <c:axId val="35518772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extLst xmlns:c16r2="http://schemas.microsoft.com/office/drawing/2015/06/chart">
            <c:ext xmlns:c16="http://schemas.microsoft.com/office/drawing/2014/chart" uri="{C3380CC4-5D6E-409C-BE32-E72D297353CC}">
              <c16:uniqueId val="{00000001-6D62-481A-A126-6A2658E68A10}"/>
            </c:ext>
          </c:extLst>
        </c:ser>
        <c:dLbls>
          <c:showLegendKey val="0"/>
          <c:showVal val="0"/>
          <c:showCatName val="0"/>
          <c:showSerName val="0"/>
          <c:showPercent val="0"/>
          <c:showBubbleSize val="0"/>
        </c:dLbls>
        <c:marker val="1"/>
        <c:smooth val="0"/>
        <c:axId val="355187336"/>
        <c:axId val="355187728"/>
      </c:lineChart>
      <c:catAx>
        <c:axId val="355187336"/>
        <c:scaling>
          <c:orientation val="minMax"/>
        </c:scaling>
        <c:delete val="0"/>
        <c:axPos val="b"/>
        <c:numFmt formatCode="ge" sourceLinked="1"/>
        <c:majorTickMark val="none"/>
        <c:minorTickMark val="none"/>
        <c:tickLblPos val="none"/>
        <c:crossAx val="355187728"/>
        <c:crosses val="autoZero"/>
        <c:auto val="0"/>
        <c:lblAlgn val="ctr"/>
        <c:lblOffset val="100"/>
        <c:noMultiLvlLbl val="1"/>
      </c:catAx>
      <c:valAx>
        <c:axId val="35518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187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43.1</c:v>
                </c:pt>
                <c:pt idx="1">
                  <c:v>19.3</c:v>
                </c:pt>
                <c:pt idx="2">
                  <c:v>17.600000000000001</c:v>
                </c:pt>
                <c:pt idx="3">
                  <c:v>17.7</c:v>
                </c:pt>
                <c:pt idx="4">
                  <c:v>16.3</c:v>
                </c:pt>
              </c:numCache>
            </c:numRef>
          </c:val>
          <c:extLst xmlns:c16r2="http://schemas.microsoft.com/office/drawing/2015/06/chart">
            <c:ext xmlns:c16="http://schemas.microsoft.com/office/drawing/2014/chart" uri="{C3380CC4-5D6E-409C-BE32-E72D297353CC}">
              <c16:uniqueId val="{00000000-99EE-468C-BBF9-B7BA9F172DD5}"/>
            </c:ext>
          </c:extLst>
        </c:ser>
        <c:dLbls>
          <c:showLegendKey val="0"/>
          <c:showVal val="0"/>
          <c:showCatName val="0"/>
          <c:showSerName val="0"/>
          <c:showPercent val="0"/>
          <c:showBubbleSize val="0"/>
        </c:dLbls>
        <c:gapWidth val="180"/>
        <c:overlap val="-90"/>
        <c:axId val="221826384"/>
        <c:axId val="35497047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48.3</c:v>
                </c:pt>
                <c:pt idx="1">
                  <c:v>33.9</c:v>
                </c:pt>
                <c:pt idx="2">
                  <c:v>31.4</c:v>
                </c:pt>
                <c:pt idx="3">
                  <c:v>31.3</c:v>
                </c:pt>
                <c:pt idx="4">
                  <c:v>30.4</c:v>
                </c:pt>
              </c:numCache>
            </c:numRef>
          </c:val>
          <c:smooth val="0"/>
          <c:extLst xmlns:c16r2="http://schemas.microsoft.com/office/drawing/2015/06/chart">
            <c:ext xmlns:c16="http://schemas.microsoft.com/office/drawing/2014/chart" uri="{C3380CC4-5D6E-409C-BE32-E72D297353CC}">
              <c16:uniqueId val="{00000001-99EE-468C-BBF9-B7BA9F172DD5}"/>
            </c:ext>
          </c:extLst>
        </c:ser>
        <c:dLbls>
          <c:showLegendKey val="0"/>
          <c:showVal val="0"/>
          <c:showCatName val="0"/>
          <c:showSerName val="0"/>
          <c:showPercent val="0"/>
          <c:showBubbleSize val="0"/>
        </c:dLbls>
        <c:marker val="1"/>
        <c:smooth val="0"/>
        <c:axId val="221826384"/>
        <c:axId val="354970472"/>
      </c:lineChart>
      <c:catAx>
        <c:axId val="221826384"/>
        <c:scaling>
          <c:orientation val="minMax"/>
        </c:scaling>
        <c:delete val="0"/>
        <c:axPos val="b"/>
        <c:numFmt formatCode="ge" sourceLinked="1"/>
        <c:majorTickMark val="none"/>
        <c:minorTickMark val="none"/>
        <c:tickLblPos val="none"/>
        <c:crossAx val="354970472"/>
        <c:crosses val="autoZero"/>
        <c:auto val="0"/>
        <c:lblAlgn val="ctr"/>
        <c:lblOffset val="100"/>
        <c:noMultiLvlLbl val="1"/>
      </c:catAx>
      <c:valAx>
        <c:axId val="35497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82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4</c:v>
                </c:pt>
                <c:pt idx="1">
                  <c:v>9.6</c:v>
                </c:pt>
                <c:pt idx="2">
                  <c:v>16</c:v>
                </c:pt>
                <c:pt idx="3">
                  <c:v>13.2</c:v>
                </c:pt>
                <c:pt idx="4">
                  <c:v>9.9</c:v>
                </c:pt>
              </c:numCache>
            </c:numRef>
          </c:val>
          <c:extLst xmlns:c16r2="http://schemas.microsoft.com/office/drawing/2015/06/chart">
            <c:ext xmlns:c16="http://schemas.microsoft.com/office/drawing/2014/chart" uri="{C3380CC4-5D6E-409C-BE32-E72D297353CC}">
              <c16:uniqueId val="{00000000-F165-4658-BF89-3763B8816D4E}"/>
            </c:ext>
          </c:extLst>
        </c:ser>
        <c:dLbls>
          <c:showLegendKey val="0"/>
          <c:showVal val="0"/>
          <c:showCatName val="0"/>
          <c:showSerName val="0"/>
          <c:showPercent val="0"/>
          <c:showBubbleSize val="0"/>
        </c:dLbls>
        <c:gapWidth val="180"/>
        <c:overlap val="-90"/>
        <c:axId val="354971256"/>
        <c:axId val="35497164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2</c:v>
                </c:pt>
                <c:pt idx="1">
                  <c:v>1.8</c:v>
                </c:pt>
                <c:pt idx="2">
                  <c:v>4</c:v>
                </c:pt>
                <c:pt idx="3">
                  <c:v>8.4</c:v>
                </c:pt>
                <c:pt idx="4">
                  <c:v>7.2</c:v>
                </c:pt>
              </c:numCache>
            </c:numRef>
          </c:val>
          <c:smooth val="0"/>
          <c:extLst xmlns:c16r2="http://schemas.microsoft.com/office/drawing/2015/06/chart">
            <c:ext xmlns:c16="http://schemas.microsoft.com/office/drawing/2014/chart" uri="{C3380CC4-5D6E-409C-BE32-E72D297353CC}">
              <c16:uniqueId val="{00000001-F165-4658-BF89-3763B8816D4E}"/>
            </c:ext>
          </c:extLst>
        </c:ser>
        <c:dLbls>
          <c:showLegendKey val="0"/>
          <c:showVal val="0"/>
          <c:showCatName val="0"/>
          <c:showSerName val="0"/>
          <c:showPercent val="0"/>
          <c:showBubbleSize val="0"/>
        </c:dLbls>
        <c:marker val="1"/>
        <c:smooth val="0"/>
        <c:axId val="354971256"/>
        <c:axId val="354971648"/>
      </c:lineChart>
      <c:catAx>
        <c:axId val="354971256"/>
        <c:scaling>
          <c:orientation val="minMax"/>
        </c:scaling>
        <c:delete val="0"/>
        <c:axPos val="b"/>
        <c:numFmt formatCode="ge" sourceLinked="1"/>
        <c:majorTickMark val="none"/>
        <c:minorTickMark val="none"/>
        <c:tickLblPos val="none"/>
        <c:crossAx val="354971648"/>
        <c:crosses val="autoZero"/>
        <c:auto val="0"/>
        <c:lblAlgn val="ctr"/>
        <c:lblOffset val="100"/>
        <c:noMultiLvlLbl val="1"/>
      </c:catAx>
      <c:valAx>
        <c:axId val="35497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7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40-4219-BE53-1259CC73A6D2}"/>
            </c:ext>
          </c:extLst>
        </c:ser>
        <c:dLbls>
          <c:showLegendKey val="0"/>
          <c:showVal val="0"/>
          <c:showCatName val="0"/>
          <c:showSerName val="0"/>
          <c:showPercent val="0"/>
          <c:showBubbleSize val="0"/>
        </c:dLbls>
        <c:gapWidth val="180"/>
        <c:overlap val="-90"/>
        <c:axId val="354972824"/>
        <c:axId val="35497321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1.2</c:v>
                </c:pt>
                <c:pt idx="1">
                  <c:v>1.7</c:v>
                </c:pt>
                <c:pt idx="2">
                  <c:v>0.8</c:v>
                </c:pt>
                <c:pt idx="3">
                  <c:v>0</c:v>
                </c:pt>
                <c:pt idx="4">
                  <c:v>0</c:v>
                </c:pt>
              </c:numCache>
            </c:numRef>
          </c:val>
          <c:smooth val="0"/>
          <c:extLst xmlns:c16r2="http://schemas.microsoft.com/office/drawing/2015/06/chart">
            <c:ext xmlns:c16="http://schemas.microsoft.com/office/drawing/2014/chart" uri="{C3380CC4-5D6E-409C-BE32-E72D297353CC}">
              <c16:uniqueId val="{00000001-E940-4219-BE53-1259CC73A6D2}"/>
            </c:ext>
          </c:extLst>
        </c:ser>
        <c:dLbls>
          <c:showLegendKey val="0"/>
          <c:showVal val="0"/>
          <c:showCatName val="0"/>
          <c:showSerName val="0"/>
          <c:showPercent val="0"/>
          <c:showBubbleSize val="0"/>
        </c:dLbls>
        <c:marker val="1"/>
        <c:smooth val="0"/>
        <c:axId val="354972824"/>
        <c:axId val="354973216"/>
      </c:lineChart>
      <c:catAx>
        <c:axId val="354972824"/>
        <c:scaling>
          <c:orientation val="minMax"/>
        </c:scaling>
        <c:delete val="0"/>
        <c:axPos val="b"/>
        <c:numFmt formatCode="ge" sourceLinked="1"/>
        <c:majorTickMark val="none"/>
        <c:minorTickMark val="none"/>
        <c:tickLblPos val="none"/>
        <c:crossAx val="354973216"/>
        <c:crosses val="autoZero"/>
        <c:auto val="0"/>
        <c:lblAlgn val="ctr"/>
        <c:lblOffset val="100"/>
        <c:noMultiLvlLbl val="1"/>
      </c:catAx>
      <c:valAx>
        <c:axId val="35497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7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68.599999999999994</c:v>
                </c:pt>
                <c:pt idx="1">
                  <c:v>69.599999999999994</c:v>
                </c:pt>
                <c:pt idx="2">
                  <c:v>74</c:v>
                </c:pt>
                <c:pt idx="3">
                  <c:v>74.7</c:v>
                </c:pt>
                <c:pt idx="4">
                  <c:v>77.5</c:v>
                </c:pt>
              </c:numCache>
            </c:numRef>
          </c:val>
          <c:extLst xmlns:c16r2="http://schemas.microsoft.com/office/drawing/2015/06/chart">
            <c:ext xmlns:c16="http://schemas.microsoft.com/office/drawing/2014/chart" uri="{C3380CC4-5D6E-409C-BE32-E72D297353CC}">
              <c16:uniqueId val="{00000000-EFB5-4574-AED7-511B57396AD3}"/>
            </c:ext>
          </c:extLst>
        </c:ser>
        <c:dLbls>
          <c:showLegendKey val="0"/>
          <c:showVal val="0"/>
          <c:showCatName val="0"/>
          <c:showSerName val="0"/>
          <c:showPercent val="0"/>
          <c:showBubbleSize val="0"/>
        </c:dLbls>
        <c:gapWidth val="180"/>
        <c:overlap val="-90"/>
        <c:axId val="354973608"/>
        <c:axId val="35497400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57.5</c:v>
                </c:pt>
                <c:pt idx="1">
                  <c:v>59.4</c:v>
                </c:pt>
                <c:pt idx="2">
                  <c:v>70.8</c:v>
                </c:pt>
                <c:pt idx="3">
                  <c:v>73</c:v>
                </c:pt>
                <c:pt idx="4">
                  <c:v>76.599999999999994</c:v>
                </c:pt>
              </c:numCache>
            </c:numRef>
          </c:val>
          <c:smooth val="0"/>
          <c:extLst xmlns:c16r2="http://schemas.microsoft.com/office/drawing/2015/06/chart">
            <c:ext xmlns:c16="http://schemas.microsoft.com/office/drawing/2014/chart" uri="{C3380CC4-5D6E-409C-BE32-E72D297353CC}">
              <c16:uniqueId val="{00000001-EFB5-4574-AED7-511B57396AD3}"/>
            </c:ext>
          </c:extLst>
        </c:ser>
        <c:dLbls>
          <c:showLegendKey val="0"/>
          <c:showVal val="0"/>
          <c:showCatName val="0"/>
          <c:showSerName val="0"/>
          <c:showPercent val="0"/>
          <c:showBubbleSize val="0"/>
        </c:dLbls>
        <c:marker val="1"/>
        <c:smooth val="0"/>
        <c:axId val="354973608"/>
        <c:axId val="354974000"/>
      </c:lineChart>
      <c:catAx>
        <c:axId val="354973608"/>
        <c:scaling>
          <c:orientation val="minMax"/>
        </c:scaling>
        <c:delete val="0"/>
        <c:axPos val="b"/>
        <c:numFmt formatCode="ge" sourceLinked="1"/>
        <c:majorTickMark val="none"/>
        <c:minorTickMark val="none"/>
        <c:tickLblPos val="none"/>
        <c:crossAx val="354974000"/>
        <c:crosses val="autoZero"/>
        <c:auto val="0"/>
        <c:lblAlgn val="ctr"/>
        <c:lblOffset val="100"/>
        <c:noMultiLvlLbl val="1"/>
      </c:catAx>
      <c:valAx>
        <c:axId val="35497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973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0</c:v>
                </c:pt>
                <c:pt idx="1">
                  <c:v>56.3</c:v>
                </c:pt>
                <c:pt idx="2">
                  <c:v>61.7</c:v>
                </c:pt>
                <c:pt idx="3">
                  <c:v>56.9</c:v>
                </c:pt>
                <c:pt idx="4">
                  <c:v>58.9</c:v>
                </c:pt>
              </c:numCache>
            </c:numRef>
          </c:val>
          <c:extLst xmlns:c16r2="http://schemas.microsoft.com/office/drawing/2015/06/chart">
            <c:ext xmlns:c16="http://schemas.microsoft.com/office/drawing/2014/chart" uri="{C3380CC4-5D6E-409C-BE32-E72D297353CC}">
              <c16:uniqueId val="{00000000-3E04-4B35-B7C7-D8F7399707B9}"/>
            </c:ext>
          </c:extLst>
        </c:ser>
        <c:dLbls>
          <c:showLegendKey val="0"/>
          <c:showVal val="0"/>
          <c:showCatName val="0"/>
          <c:showSerName val="0"/>
          <c:showPercent val="0"/>
          <c:showBubbleSize val="0"/>
        </c:dLbls>
        <c:gapWidth val="180"/>
        <c:overlap val="-90"/>
        <c:axId val="355695904"/>
        <c:axId val="35569629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14.3</c:v>
                </c:pt>
                <c:pt idx="1">
                  <c:v>83.1</c:v>
                </c:pt>
                <c:pt idx="2">
                  <c:v>85.4</c:v>
                </c:pt>
                <c:pt idx="3">
                  <c:v>82.1</c:v>
                </c:pt>
                <c:pt idx="4">
                  <c:v>81.3</c:v>
                </c:pt>
              </c:numCache>
            </c:numRef>
          </c:val>
          <c:smooth val="0"/>
          <c:extLst xmlns:c16r2="http://schemas.microsoft.com/office/drawing/2015/06/chart">
            <c:ext xmlns:c16="http://schemas.microsoft.com/office/drawing/2014/chart" uri="{C3380CC4-5D6E-409C-BE32-E72D297353CC}">
              <c16:uniqueId val="{00000001-3E04-4B35-B7C7-D8F7399707B9}"/>
            </c:ext>
          </c:extLst>
        </c:ser>
        <c:dLbls>
          <c:showLegendKey val="0"/>
          <c:showVal val="0"/>
          <c:showCatName val="0"/>
          <c:showSerName val="0"/>
          <c:showPercent val="0"/>
          <c:showBubbleSize val="0"/>
        </c:dLbls>
        <c:marker val="1"/>
        <c:smooth val="0"/>
        <c:axId val="355695904"/>
        <c:axId val="355696296"/>
      </c:lineChart>
      <c:catAx>
        <c:axId val="355695904"/>
        <c:scaling>
          <c:orientation val="minMax"/>
        </c:scaling>
        <c:delete val="0"/>
        <c:axPos val="b"/>
        <c:numFmt formatCode="ge" sourceLinked="1"/>
        <c:majorTickMark val="none"/>
        <c:minorTickMark val="none"/>
        <c:tickLblPos val="none"/>
        <c:crossAx val="355696296"/>
        <c:crosses val="autoZero"/>
        <c:auto val="0"/>
        <c:lblAlgn val="ctr"/>
        <c:lblOffset val="100"/>
        <c:noMultiLvlLbl val="1"/>
      </c:catAx>
      <c:valAx>
        <c:axId val="35569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69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8.4</c:v>
                </c:pt>
                <c:pt idx="1">
                  <c:v>9</c:v>
                </c:pt>
                <c:pt idx="2">
                  <c:v>7.8</c:v>
                </c:pt>
                <c:pt idx="3">
                  <c:v>7.2</c:v>
                </c:pt>
                <c:pt idx="4">
                  <c:v>8.9</c:v>
                </c:pt>
              </c:numCache>
            </c:numRef>
          </c:val>
          <c:extLst xmlns:c16r2="http://schemas.microsoft.com/office/drawing/2015/06/chart">
            <c:ext xmlns:c16="http://schemas.microsoft.com/office/drawing/2014/chart" uri="{C3380CC4-5D6E-409C-BE32-E72D297353CC}">
              <c16:uniqueId val="{00000000-158F-4FFB-845E-14D37B65F8A8}"/>
            </c:ext>
          </c:extLst>
        </c:ser>
        <c:dLbls>
          <c:showLegendKey val="0"/>
          <c:showVal val="0"/>
          <c:showCatName val="0"/>
          <c:showSerName val="0"/>
          <c:showPercent val="0"/>
          <c:showBubbleSize val="0"/>
        </c:dLbls>
        <c:gapWidth val="180"/>
        <c:overlap val="-90"/>
        <c:axId val="355697080"/>
        <c:axId val="35569747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extLst xmlns:c16r2="http://schemas.microsoft.com/office/drawing/2015/06/chart">
            <c:ext xmlns:c16="http://schemas.microsoft.com/office/drawing/2014/chart" uri="{C3380CC4-5D6E-409C-BE32-E72D297353CC}">
              <c16:uniqueId val="{00000001-158F-4FFB-845E-14D37B65F8A8}"/>
            </c:ext>
          </c:extLst>
        </c:ser>
        <c:dLbls>
          <c:showLegendKey val="0"/>
          <c:showVal val="0"/>
          <c:showCatName val="0"/>
          <c:showSerName val="0"/>
          <c:showPercent val="0"/>
          <c:showBubbleSize val="0"/>
        </c:dLbls>
        <c:marker val="1"/>
        <c:smooth val="0"/>
        <c:axId val="355697080"/>
        <c:axId val="355697472"/>
      </c:lineChart>
      <c:catAx>
        <c:axId val="355697080"/>
        <c:scaling>
          <c:orientation val="minMax"/>
        </c:scaling>
        <c:delete val="0"/>
        <c:axPos val="b"/>
        <c:numFmt formatCode="ge" sourceLinked="1"/>
        <c:majorTickMark val="none"/>
        <c:minorTickMark val="none"/>
        <c:tickLblPos val="none"/>
        <c:crossAx val="355697472"/>
        <c:crosses val="autoZero"/>
        <c:auto val="0"/>
        <c:lblAlgn val="ctr"/>
        <c:lblOffset val="100"/>
        <c:noMultiLvlLbl val="1"/>
      </c:catAx>
      <c:valAx>
        <c:axId val="35569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697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58.9</c:v>
                </c:pt>
                <c:pt idx="1">
                  <c:v>28.8</c:v>
                </c:pt>
                <c:pt idx="2">
                  <c:v>34.200000000000003</c:v>
                </c:pt>
                <c:pt idx="3">
                  <c:v>29.7</c:v>
                </c:pt>
                <c:pt idx="4">
                  <c:v>31.7</c:v>
                </c:pt>
              </c:numCache>
            </c:numRef>
          </c:val>
          <c:extLst xmlns:c16r2="http://schemas.microsoft.com/office/drawing/2015/06/chart">
            <c:ext xmlns:c16="http://schemas.microsoft.com/office/drawing/2014/chart" uri="{C3380CC4-5D6E-409C-BE32-E72D297353CC}">
              <c16:uniqueId val="{00000000-4E35-4F40-93A2-A9810F8516F9}"/>
            </c:ext>
          </c:extLst>
        </c:ser>
        <c:dLbls>
          <c:showLegendKey val="0"/>
          <c:showVal val="0"/>
          <c:showCatName val="0"/>
          <c:showSerName val="0"/>
          <c:showPercent val="0"/>
          <c:showBubbleSize val="0"/>
        </c:dLbls>
        <c:gapWidth val="180"/>
        <c:overlap val="-90"/>
        <c:axId val="355698256"/>
        <c:axId val="35569864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extLst xmlns:c16r2="http://schemas.microsoft.com/office/drawing/2015/06/chart">
            <c:ext xmlns:c16="http://schemas.microsoft.com/office/drawing/2014/chart" uri="{C3380CC4-5D6E-409C-BE32-E72D297353CC}">
              <c16:uniqueId val="{00000001-4E35-4F40-93A2-A9810F8516F9}"/>
            </c:ext>
          </c:extLst>
        </c:ser>
        <c:dLbls>
          <c:showLegendKey val="0"/>
          <c:showVal val="0"/>
          <c:showCatName val="0"/>
          <c:showSerName val="0"/>
          <c:showPercent val="0"/>
          <c:showBubbleSize val="0"/>
        </c:dLbls>
        <c:marker val="1"/>
        <c:smooth val="0"/>
        <c:axId val="355698256"/>
        <c:axId val="355698648"/>
      </c:lineChart>
      <c:catAx>
        <c:axId val="355698256"/>
        <c:scaling>
          <c:orientation val="minMax"/>
        </c:scaling>
        <c:delete val="0"/>
        <c:axPos val="b"/>
        <c:numFmt formatCode="ge" sourceLinked="1"/>
        <c:majorTickMark val="none"/>
        <c:minorTickMark val="none"/>
        <c:tickLblPos val="none"/>
        <c:crossAx val="355698648"/>
        <c:crosses val="autoZero"/>
        <c:auto val="0"/>
        <c:lblAlgn val="ctr"/>
        <c:lblOffset val="100"/>
        <c:noMultiLvlLbl val="1"/>
      </c:catAx>
      <c:valAx>
        <c:axId val="35569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69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C7-4570-861B-7795AA5A0972}"/>
            </c:ext>
          </c:extLst>
        </c:ser>
        <c:dLbls>
          <c:showLegendKey val="0"/>
          <c:showVal val="0"/>
          <c:showCatName val="0"/>
          <c:showSerName val="0"/>
          <c:showPercent val="0"/>
          <c:showBubbleSize val="0"/>
        </c:dLbls>
        <c:gapWidth val="180"/>
        <c:overlap val="-90"/>
        <c:axId val="355620824"/>
        <c:axId val="35562121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extLst xmlns:c16r2="http://schemas.microsoft.com/office/drawing/2015/06/chart">
            <c:ext xmlns:c16="http://schemas.microsoft.com/office/drawing/2014/chart" uri="{C3380CC4-5D6E-409C-BE32-E72D297353CC}">
              <c16:uniqueId val="{00000001-A6C7-4570-861B-7795AA5A0972}"/>
            </c:ext>
          </c:extLst>
        </c:ser>
        <c:dLbls>
          <c:showLegendKey val="0"/>
          <c:showVal val="0"/>
          <c:showCatName val="0"/>
          <c:showSerName val="0"/>
          <c:showPercent val="0"/>
          <c:showBubbleSize val="0"/>
        </c:dLbls>
        <c:marker val="1"/>
        <c:smooth val="0"/>
        <c:axId val="355620824"/>
        <c:axId val="355621216"/>
      </c:lineChart>
      <c:catAx>
        <c:axId val="355620824"/>
        <c:scaling>
          <c:orientation val="minMax"/>
        </c:scaling>
        <c:delete val="0"/>
        <c:axPos val="b"/>
        <c:numFmt formatCode="ge" sourceLinked="1"/>
        <c:majorTickMark val="none"/>
        <c:minorTickMark val="none"/>
        <c:tickLblPos val="none"/>
        <c:crossAx val="355621216"/>
        <c:crosses val="autoZero"/>
        <c:auto val="0"/>
        <c:lblAlgn val="ctr"/>
        <c:lblOffset val="100"/>
        <c:noMultiLvlLbl val="1"/>
      </c:catAx>
      <c:valAx>
        <c:axId val="35562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62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48.9</c:v>
                </c:pt>
                <c:pt idx="1">
                  <c:v>52.4</c:v>
                </c:pt>
                <c:pt idx="2">
                  <c:v>65.3</c:v>
                </c:pt>
                <c:pt idx="3">
                  <c:v>67.5</c:v>
                </c:pt>
                <c:pt idx="4">
                  <c:v>71.599999999999994</c:v>
                </c:pt>
              </c:numCache>
            </c:numRef>
          </c:val>
          <c:extLst xmlns:c16r2="http://schemas.microsoft.com/office/drawing/2015/06/chart">
            <c:ext xmlns:c16="http://schemas.microsoft.com/office/drawing/2014/chart" uri="{C3380CC4-5D6E-409C-BE32-E72D297353CC}">
              <c16:uniqueId val="{00000000-28FC-40AB-AB56-58C4566B8C3E}"/>
            </c:ext>
          </c:extLst>
        </c:ser>
        <c:dLbls>
          <c:showLegendKey val="0"/>
          <c:showVal val="0"/>
          <c:showCatName val="0"/>
          <c:showSerName val="0"/>
          <c:showPercent val="0"/>
          <c:showBubbleSize val="0"/>
        </c:dLbls>
        <c:gapWidth val="180"/>
        <c:overlap val="-90"/>
        <c:axId val="355622000"/>
        <c:axId val="3556223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extLst xmlns:c16r2="http://schemas.microsoft.com/office/drawing/2015/06/chart">
            <c:ext xmlns:c16="http://schemas.microsoft.com/office/drawing/2014/chart" uri="{C3380CC4-5D6E-409C-BE32-E72D297353CC}">
              <c16:uniqueId val="{00000001-28FC-40AB-AB56-58C4566B8C3E}"/>
            </c:ext>
          </c:extLst>
        </c:ser>
        <c:dLbls>
          <c:showLegendKey val="0"/>
          <c:showVal val="0"/>
          <c:showCatName val="0"/>
          <c:showSerName val="0"/>
          <c:showPercent val="0"/>
          <c:showBubbleSize val="0"/>
        </c:dLbls>
        <c:marker val="1"/>
        <c:smooth val="0"/>
        <c:axId val="355622000"/>
        <c:axId val="355622392"/>
      </c:lineChart>
      <c:catAx>
        <c:axId val="355622000"/>
        <c:scaling>
          <c:orientation val="minMax"/>
        </c:scaling>
        <c:delete val="0"/>
        <c:axPos val="b"/>
        <c:numFmt formatCode="ge" sourceLinked="1"/>
        <c:majorTickMark val="none"/>
        <c:minorTickMark val="none"/>
        <c:tickLblPos val="none"/>
        <c:crossAx val="355622392"/>
        <c:crosses val="autoZero"/>
        <c:auto val="0"/>
        <c:lblAlgn val="ctr"/>
        <c:lblOffset val="100"/>
        <c:noMultiLvlLbl val="1"/>
      </c:catAx>
      <c:valAx>
        <c:axId val="355622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6220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0C7-46B2-90E2-4DBA6C707513}"/>
            </c:ext>
          </c:extLst>
        </c:ser>
        <c:dLbls>
          <c:showLegendKey val="0"/>
          <c:showVal val="0"/>
          <c:showCatName val="0"/>
          <c:showSerName val="0"/>
          <c:showPercent val="0"/>
          <c:showBubbleSize val="0"/>
        </c:dLbls>
        <c:gapWidth val="180"/>
        <c:overlap val="-90"/>
        <c:axId val="355947712"/>
        <c:axId val="35594810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70C7-46B2-90E2-4DBA6C707513}"/>
            </c:ext>
          </c:extLst>
        </c:ser>
        <c:dLbls>
          <c:showLegendKey val="0"/>
          <c:showVal val="0"/>
          <c:showCatName val="0"/>
          <c:showSerName val="0"/>
          <c:showPercent val="0"/>
          <c:showBubbleSize val="0"/>
        </c:dLbls>
        <c:marker val="1"/>
        <c:smooth val="0"/>
        <c:axId val="355947712"/>
        <c:axId val="355948104"/>
      </c:lineChart>
      <c:catAx>
        <c:axId val="355947712"/>
        <c:scaling>
          <c:orientation val="minMax"/>
        </c:scaling>
        <c:delete val="0"/>
        <c:axPos val="b"/>
        <c:numFmt formatCode="ge" sourceLinked="1"/>
        <c:majorTickMark val="none"/>
        <c:minorTickMark val="none"/>
        <c:tickLblPos val="none"/>
        <c:crossAx val="355948104"/>
        <c:crosses val="autoZero"/>
        <c:auto val="0"/>
        <c:lblAlgn val="ctr"/>
        <c:lblOffset val="100"/>
        <c:noMultiLvlLbl val="1"/>
      </c:catAx>
      <c:valAx>
        <c:axId val="355948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94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12.6</c:v>
                </c:pt>
                <c:pt idx="2">
                  <c:v>17</c:v>
                </c:pt>
                <c:pt idx="3">
                  <c:v>17.600000000000001</c:v>
                </c:pt>
                <c:pt idx="4">
                  <c:v>17.899999999999999</c:v>
                </c:pt>
              </c:numCache>
            </c:numRef>
          </c:val>
          <c:extLst xmlns:c16r2="http://schemas.microsoft.com/office/drawing/2015/06/chart">
            <c:ext xmlns:c16="http://schemas.microsoft.com/office/drawing/2014/chart" uri="{C3380CC4-5D6E-409C-BE32-E72D297353CC}">
              <c16:uniqueId val="{00000000-1132-4FB5-902F-C15A1FBA737F}"/>
            </c:ext>
          </c:extLst>
        </c:ser>
        <c:dLbls>
          <c:showLegendKey val="0"/>
          <c:showVal val="0"/>
          <c:showCatName val="0"/>
          <c:showSerName val="0"/>
          <c:showPercent val="0"/>
          <c:showBubbleSize val="0"/>
        </c:dLbls>
        <c:gapWidth val="180"/>
        <c:overlap val="-90"/>
        <c:axId val="355948888"/>
        <c:axId val="35594928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extLst xmlns:c16r2="http://schemas.microsoft.com/office/drawing/2015/06/chart">
            <c:ext xmlns:c16="http://schemas.microsoft.com/office/drawing/2014/chart" uri="{C3380CC4-5D6E-409C-BE32-E72D297353CC}">
              <c16:uniqueId val="{00000001-1132-4FB5-902F-C15A1FBA737F}"/>
            </c:ext>
          </c:extLst>
        </c:ser>
        <c:dLbls>
          <c:showLegendKey val="0"/>
          <c:showVal val="0"/>
          <c:showCatName val="0"/>
          <c:showSerName val="0"/>
          <c:showPercent val="0"/>
          <c:showBubbleSize val="0"/>
        </c:dLbls>
        <c:marker val="1"/>
        <c:smooth val="0"/>
        <c:axId val="355948888"/>
        <c:axId val="355949280"/>
      </c:lineChart>
      <c:catAx>
        <c:axId val="355948888"/>
        <c:scaling>
          <c:orientation val="minMax"/>
        </c:scaling>
        <c:delete val="0"/>
        <c:axPos val="b"/>
        <c:numFmt formatCode="ge" sourceLinked="1"/>
        <c:majorTickMark val="none"/>
        <c:minorTickMark val="none"/>
        <c:tickLblPos val="none"/>
        <c:crossAx val="355949280"/>
        <c:crosses val="autoZero"/>
        <c:auto val="0"/>
        <c:lblAlgn val="ctr"/>
        <c:lblOffset val="100"/>
        <c:noMultiLvlLbl val="1"/>
      </c:catAx>
      <c:valAx>
        <c:axId val="35594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94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13.2</c:v>
                </c:pt>
                <c:pt idx="2">
                  <c:v>0.2</c:v>
                </c:pt>
                <c:pt idx="3">
                  <c:v>0.4</c:v>
                </c:pt>
                <c:pt idx="4">
                  <c:v>0.7</c:v>
                </c:pt>
              </c:numCache>
            </c:numRef>
          </c:val>
          <c:extLst xmlns:c16r2="http://schemas.microsoft.com/office/drawing/2015/06/chart">
            <c:ext xmlns:c16="http://schemas.microsoft.com/office/drawing/2014/chart" uri="{C3380CC4-5D6E-409C-BE32-E72D297353CC}">
              <c16:uniqueId val="{00000000-02B7-44A1-A245-4055973C958B}"/>
            </c:ext>
          </c:extLst>
        </c:ser>
        <c:dLbls>
          <c:showLegendKey val="0"/>
          <c:showVal val="0"/>
          <c:showCatName val="0"/>
          <c:showSerName val="0"/>
          <c:showPercent val="0"/>
          <c:showBubbleSize val="0"/>
        </c:dLbls>
        <c:gapWidth val="180"/>
        <c:overlap val="-90"/>
        <c:axId val="355950064"/>
        <c:axId val="35595045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extLst xmlns:c16r2="http://schemas.microsoft.com/office/drawing/2015/06/chart">
            <c:ext xmlns:c16="http://schemas.microsoft.com/office/drawing/2014/chart" uri="{C3380CC4-5D6E-409C-BE32-E72D297353CC}">
              <c16:uniqueId val="{00000001-02B7-44A1-A245-4055973C958B}"/>
            </c:ext>
          </c:extLst>
        </c:ser>
        <c:dLbls>
          <c:showLegendKey val="0"/>
          <c:showVal val="0"/>
          <c:showCatName val="0"/>
          <c:showSerName val="0"/>
          <c:showPercent val="0"/>
          <c:showBubbleSize val="0"/>
        </c:dLbls>
        <c:marker val="1"/>
        <c:smooth val="0"/>
        <c:axId val="355950064"/>
        <c:axId val="355950456"/>
      </c:lineChart>
      <c:catAx>
        <c:axId val="355950064"/>
        <c:scaling>
          <c:orientation val="minMax"/>
        </c:scaling>
        <c:delete val="0"/>
        <c:axPos val="b"/>
        <c:numFmt formatCode="ge" sourceLinked="1"/>
        <c:majorTickMark val="none"/>
        <c:minorTickMark val="none"/>
        <c:tickLblPos val="none"/>
        <c:crossAx val="355950456"/>
        <c:crosses val="autoZero"/>
        <c:auto val="0"/>
        <c:lblAlgn val="ctr"/>
        <c:lblOffset val="100"/>
        <c:noMultiLvlLbl val="1"/>
      </c:catAx>
      <c:valAx>
        <c:axId val="35595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95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CC-42F4-85A9-8B7E5B59D070}"/>
            </c:ext>
          </c:extLst>
        </c:ser>
        <c:dLbls>
          <c:showLegendKey val="0"/>
          <c:showVal val="0"/>
          <c:showCatName val="0"/>
          <c:showSerName val="0"/>
          <c:showPercent val="0"/>
          <c:showBubbleSize val="0"/>
        </c:dLbls>
        <c:gapWidth val="180"/>
        <c:overlap val="-90"/>
        <c:axId val="355356536"/>
        <c:axId val="35535692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extLst xmlns:c16r2="http://schemas.microsoft.com/office/drawing/2015/06/chart">
            <c:ext xmlns:c16="http://schemas.microsoft.com/office/drawing/2014/chart" uri="{C3380CC4-5D6E-409C-BE32-E72D297353CC}">
              <c16:uniqueId val="{00000001-5BCC-42F4-85A9-8B7E5B59D070}"/>
            </c:ext>
          </c:extLst>
        </c:ser>
        <c:dLbls>
          <c:showLegendKey val="0"/>
          <c:showVal val="0"/>
          <c:showCatName val="0"/>
          <c:showSerName val="0"/>
          <c:showPercent val="0"/>
          <c:showBubbleSize val="0"/>
        </c:dLbls>
        <c:marker val="1"/>
        <c:smooth val="0"/>
        <c:axId val="355356536"/>
        <c:axId val="355356928"/>
      </c:lineChart>
      <c:catAx>
        <c:axId val="355356536"/>
        <c:scaling>
          <c:orientation val="minMax"/>
        </c:scaling>
        <c:delete val="0"/>
        <c:axPos val="b"/>
        <c:numFmt formatCode="ge" sourceLinked="1"/>
        <c:majorTickMark val="none"/>
        <c:minorTickMark val="none"/>
        <c:tickLblPos val="none"/>
        <c:crossAx val="355356928"/>
        <c:crosses val="autoZero"/>
        <c:auto val="0"/>
        <c:lblAlgn val="ctr"/>
        <c:lblOffset val="100"/>
        <c:noMultiLvlLbl val="1"/>
      </c:catAx>
      <c:valAx>
        <c:axId val="35535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356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4.2</c:v>
                </c:pt>
                <c:pt idx="2">
                  <c:v>8.6999999999999993</c:v>
                </c:pt>
                <c:pt idx="3">
                  <c:v>14.3</c:v>
                </c:pt>
                <c:pt idx="4">
                  <c:v>20</c:v>
                </c:pt>
              </c:numCache>
            </c:numRef>
          </c:val>
          <c:extLst xmlns:c16r2="http://schemas.microsoft.com/office/drawing/2015/06/chart">
            <c:ext xmlns:c16="http://schemas.microsoft.com/office/drawing/2014/chart" uri="{C3380CC4-5D6E-409C-BE32-E72D297353CC}">
              <c16:uniqueId val="{00000000-A7C9-4BC0-ABE2-DCB3ED484689}"/>
            </c:ext>
          </c:extLst>
        </c:ser>
        <c:dLbls>
          <c:showLegendKey val="0"/>
          <c:showVal val="0"/>
          <c:showCatName val="0"/>
          <c:showSerName val="0"/>
          <c:showPercent val="0"/>
          <c:showBubbleSize val="0"/>
        </c:dLbls>
        <c:gapWidth val="180"/>
        <c:overlap val="-90"/>
        <c:axId val="355357712"/>
        <c:axId val="3553581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extLst xmlns:c16r2="http://schemas.microsoft.com/office/drawing/2015/06/chart">
            <c:ext xmlns:c16="http://schemas.microsoft.com/office/drawing/2014/chart" uri="{C3380CC4-5D6E-409C-BE32-E72D297353CC}">
              <c16:uniqueId val="{00000001-A7C9-4BC0-ABE2-DCB3ED484689}"/>
            </c:ext>
          </c:extLst>
        </c:ser>
        <c:dLbls>
          <c:showLegendKey val="0"/>
          <c:showVal val="0"/>
          <c:showCatName val="0"/>
          <c:showSerName val="0"/>
          <c:showPercent val="0"/>
          <c:showBubbleSize val="0"/>
        </c:dLbls>
        <c:marker val="1"/>
        <c:smooth val="0"/>
        <c:axId val="355357712"/>
        <c:axId val="355358104"/>
      </c:lineChart>
      <c:catAx>
        <c:axId val="355357712"/>
        <c:scaling>
          <c:orientation val="minMax"/>
        </c:scaling>
        <c:delete val="0"/>
        <c:axPos val="b"/>
        <c:numFmt formatCode="ge" sourceLinked="1"/>
        <c:majorTickMark val="none"/>
        <c:minorTickMark val="none"/>
        <c:tickLblPos val="none"/>
        <c:crossAx val="355358104"/>
        <c:crosses val="autoZero"/>
        <c:auto val="0"/>
        <c:lblAlgn val="ctr"/>
        <c:lblOffset val="100"/>
        <c:noMultiLvlLbl val="1"/>
      </c:catAx>
      <c:valAx>
        <c:axId val="355358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35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528-49A1-9BE6-0644BAF1EBCE}"/>
            </c:ext>
          </c:extLst>
        </c:ser>
        <c:dLbls>
          <c:showLegendKey val="0"/>
          <c:showVal val="0"/>
          <c:showCatName val="0"/>
          <c:showSerName val="0"/>
          <c:showPercent val="0"/>
          <c:showBubbleSize val="0"/>
        </c:dLbls>
        <c:gapWidth val="180"/>
        <c:overlap val="-90"/>
        <c:axId val="355358888"/>
        <c:axId val="3553592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2528-49A1-9BE6-0644BAF1EBCE}"/>
            </c:ext>
          </c:extLst>
        </c:ser>
        <c:dLbls>
          <c:showLegendKey val="0"/>
          <c:showVal val="0"/>
          <c:showCatName val="0"/>
          <c:showSerName val="0"/>
          <c:showPercent val="0"/>
          <c:showBubbleSize val="0"/>
        </c:dLbls>
        <c:marker val="1"/>
        <c:smooth val="0"/>
        <c:axId val="355358888"/>
        <c:axId val="355359280"/>
      </c:lineChart>
      <c:catAx>
        <c:axId val="355358888"/>
        <c:scaling>
          <c:orientation val="minMax"/>
        </c:scaling>
        <c:delete val="0"/>
        <c:axPos val="b"/>
        <c:numFmt formatCode="ge" sourceLinked="1"/>
        <c:majorTickMark val="none"/>
        <c:minorTickMark val="none"/>
        <c:tickLblPos val="none"/>
        <c:crossAx val="355359280"/>
        <c:crosses val="autoZero"/>
        <c:auto val="0"/>
        <c:lblAlgn val="ctr"/>
        <c:lblOffset val="100"/>
        <c:noMultiLvlLbl val="1"/>
      </c:catAx>
      <c:valAx>
        <c:axId val="35535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35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73334" y="11711051"/>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（最大出力合計251,210kW）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9007049" y="11711051"/>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（最大出力合計223,142kW）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66472</xdr:colOff>
      <xdr:row>41</xdr:row>
      <xdr:rowOff>117765</xdr:rowOff>
    </xdr:from>
    <xdr:ext cx="2954655" cy="392415"/>
    <xdr:sp macro="" textlink="データ!GW9">
      <xdr:nvSpPr>
        <xdr:cNvPr id="23" name="正方形/長方形 22"/>
        <xdr:cNvSpPr/>
      </xdr:nvSpPr>
      <xdr:spPr>
        <a:xfrm>
          <a:off x="14993508"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675270</xdr:colOff>
      <xdr:row>41</xdr:row>
      <xdr:rowOff>117765</xdr:rowOff>
    </xdr:from>
    <xdr:ext cx="2608406" cy="392415"/>
    <xdr:sp macro="" textlink="データ!IV9">
      <xdr:nvSpPr>
        <xdr:cNvPr id="25" name="正方形/長方形 24"/>
        <xdr:cNvSpPr/>
      </xdr:nvSpPr>
      <xdr:spPr>
        <a:xfrm>
          <a:off x="2107237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89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89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89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89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89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90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90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90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90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90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90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90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90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90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90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91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91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91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91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91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91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91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91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91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91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92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92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92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92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92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群馬県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178</v>
      </c>
      <c r="K3" s="177"/>
      <c r="L3" s="177"/>
      <c r="M3" s="177"/>
      <c r="N3" s="178">
        <f>データ!L6</f>
        <v>90.9</v>
      </c>
      <c r="O3" s="178"/>
      <c r="P3" s="178"/>
      <c r="Q3" s="179"/>
      <c r="R3" s="1"/>
      <c r="S3" s="180" t="s">
        <v>174</v>
      </c>
      <c r="T3" s="181"/>
      <c r="U3" s="181"/>
      <c r="V3" s="181"/>
      <c r="W3" s="181"/>
      <c r="X3" s="181"/>
      <c r="Y3" s="181"/>
      <c r="Z3" s="181"/>
      <c r="AA3" s="181"/>
      <c r="AB3" s="181"/>
      <c r="AC3" s="181"/>
      <c r="AD3" s="181"/>
      <c r="AE3" s="181"/>
      <c r="AF3" s="181"/>
      <c r="AG3" s="181"/>
      <c r="AH3" s="182"/>
      <c r="AI3" s="1"/>
      <c r="AJ3" s="1"/>
      <c r="AK3" s="113" t="s">
        <v>175</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32</v>
      </c>
      <c r="C5" s="190"/>
      <c r="D5" s="190"/>
      <c r="E5" s="190"/>
      <c r="F5" s="169">
        <f>データ!N6</f>
        <v>1</v>
      </c>
      <c r="G5" s="169"/>
      <c r="H5" s="169"/>
      <c r="I5" s="169"/>
      <c r="J5" s="169">
        <f>データ!O6</f>
        <v>1</v>
      </c>
      <c r="K5" s="169"/>
      <c r="L5" s="169"/>
      <c r="M5" s="169"/>
      <c r="N5" s="169">
        <f>データ!P6</f>
        <v>2</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126</v>
      </c>
      <c r="G7" s="171"/>
      <c r="H7" s="171"/>
      <c r="I7" s="171"/>
      <c r="J7" s="172" t="s">
        <v>127</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21</v>
      </c>
      <c r="C12" s="156"/>
      <c r="D12" s="156"/>
      <c r="E12" s="156"/>
      <c r="F12" s="151">
        <f>データ!W6</f>
        <v>795782</v>
      </c>
      <c r="G12" s="152"/>
      <c r="H12" s="151">
        <f>データ!X6</f>
        <v>684849</v>
      </c>
      <c r="I12" s="152"/>
      <c r="J12" s="151">
        <f>データ!Y6</f>
        <v>912390</v>
      </c>
      <c r="K12" s="152"/>
      <c r="L12" s="151">
        <f>データ!Z6</f>
        <v>711056</v>
      </c>
      <c r="M12" s="152"/>
      <c r="N12" s="153">
        <f>データ!AA6</f>
        <v>699853</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22</v>
      </c>
      <c r="C13" s="149"/>
      <c r="D13" s="149"/>
      <c r="E13" s="150"/>
      <c r="F13" s="151">
        <f>データ!AB6</f>
        <v>94397</v>
      </c>
      <c r="G13" s="152"/>
      <c r="H13" s="151">
        <f>データ!AC6</f>
        <v>42221</v>
      </c>
      <c r="I13" s="152"/>
      <c r="J13" s="151">
        <f>データ!AD6</f>
        <v>38454</v>
      </c>
      <c r="K13" s="152"/>
      <c r="L13" s="151">
        <f>データ!AE6</f>
        <v>38847</v>
      </c>
      <c r="M13" s="152"/>
      <c r="N13" s="153">
        <f>データ!AF6</f>
        <v>35771</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23</v>
      </c>
      <c r="C14" s="149"/>
      <c r="D14" s="149"/>
      <c r="E14" s="150"/>
      <c r="F14" s="151">
        <f>データ!AG6</f>
        <v>222</v>
      </c>
      <c r="G14" s="152"/>
      <c r="H14" s="151">
        <f>データ!AH6</f>
        <v>237</v>
      </c>
      <c r="I14" s="152"/>
      <c r="J14" s="151">
        <f>データ!AI6</f>
        <v>206</v>
      </c>
      <c r="K14" s="152"/>
      <c r="L14" s="151">
        <f>データ!AJ6</f>
        <v>190</v>
      </c>
      <c r="M14" s="152"/>
      <c r="N14" s="153">
        <f>データ!AK6</f>
        <v>234</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f>データ!AM6</f>
        <v>2495</v>
      </c>
      <c r="I15" s="144"/>
      <c r="J15" s="144">
        <f>データ!AN6</f>
        <v>4118</v>
      </c>
      <c r="K15" s="144"/>
      <c r="L15" s="144">
        <f>データ!AO6</f>
        <v>4269</v>
      </c>
      <c r="M15" s="144"/>
      <c r="N15" s="145">
        <f>データ!AP6</f>
        <v>4330</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25</v>
      </c>
      <c r="C16" s="135"/>
      <c r="D16" s="135"/>
      <c r="E16" s="136"/>
      <c r="F16" s="147">
        <f>データ!AQ6</f>
        <v>890401</v>
      </c>
      <c r="G16" s="147"/>
      <c r="H16" s="147">
        <f>データ!AR6</f>
        <v>729802</v>
      </c>
      <c r="I16" s="147"/>
      <c r="J16" s="147">
        <f>データ!AS6</f>
        <v>955168</v>
      </c>
      <c r="K16" s="147"/>
      <c r="L16" s="147">
        <f>データ!AT6</f>
        <v>754362</v>
      </c>
      <c r="M16" s="147"/>
      <c r="N16" s="139">
        <f>データ!AU6</f>
        <v>740188</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28</v>
      </c>
      <c r="C19" s="135"/>
      <c r="D19" s="135"/>
      <c r="E19" s="136"/>
      <c r="F19" s="137">
        <f>データ!AV6</f>
        <v>5527927</v>
      </c>
      <c r="G19" s="137"/>
      <c r="H19" s="137"/>
      <c r="I19" s="137">
        <f>データ!AW6</f>
        <v>991179</v>
      </c>
      <c r="J19" s="137"/>
      <c r="K19" s="137"/>
      <c r="L19" s="137">
        <f>データ!AX6</f>
        <v>6519106</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176</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177</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39.6">
      <c r="A6" s="50" t="s">
        <v>114</v>
      </c>
      <c r="B6" s="68" t="str">
        <f>B7</f>
        <v>2016</v>
      </c>
      <c r="C6" s="68" t="str">
        <f t="shared" ref="C6:AX6" si="6">C7</f>
        <v>100005</v>
      </c>
      <c r="D6" s="68" t="str">
        <f t="shared" si="6"/>
        <v>46</v>
      </c>
      <c r="E6" s="68" t="str">
        <f t="shared" si="6"/>
        <v>04</v>
      </c>
      <c r="F6" s="68" t="str">
        <f t="shared" si="6"/>
        <v>0</v>
      </c>
      <c r="G6" s="68" t="str">
        <f t="shared" si="6"/>
        <v>000</v>
      </c>
      <c r="H6" s="68" t="str">
        <f t="shared" si="6"/>
        <v>群馬県</v>
      </c>
      <c r="I6" s="68" t="str">
        <f t="shared" si="6"/>
        <v>法適用</v>
      </c>
      <c r="J6" s="68" t="str">
        <f t="shared" si="6"/>
        <v>電気事業</v>
      </c>
      <c r="K6" s="68" t="str">
        <f t="shared" si="6"/>
        <v/>
      </c>
      <c r="L6" s="69">
        <f t="shared" si="6"/>
        <v>90.9</v>
      </c>
      <c r="M6" s="70">
        <f t="shared" si="6"/>
        <v>32</v>
      </c>
      <c r="N6" s="70">
        <f t="shared" si="6"/>
        <v>1</v>
      </c>
      <c r="O6" s="70">
        <f t="shared" si="6"/>
        <v>1</v>
      </c>
      <c r="P6" s="70">
        <f t="shared" si="6"/>
        <v>2</v>
      </c>
      <c r="Q6" s="70" t="str">
        <f t="shared" si="6"/>
        <v>-</v>
      </c>
      <c r="R6" s="71" t="str">
        <f>R7</f>
        <v>平成３１年３月３１日　高浜発電所</v>
      </c>
      <c r="S6" s="72" t="str">
        <f t="shared" si="6"/>
        <v>平成２９年６月３０日　狩宿発電所</v>
      </c>
      <c r="T6" s="68" t="str">
        <f t="shared" si="6"/>
        <v>無</v>
      </c>
      <c r="U6" s="72" t="str">
        <f t="shared" si="6"/>
        <v>東京電力エナジーパートナー(株)</v>
      </c>
      <c r="V6" s="69" t="str">
        <f t="shared" si="6"/>
        <v>-</v>
      </c>
      <c r="W6" s="70">
        <f>W7</f>
        <v>795782</v>
      </c>
      <c r="X6" s="70">
        <f t="shared" si="6"/>
        <v>684849</v>
      </c>
      <c r="Y6" s="70">
        <f t="shared" si="6"/>
        <v>912390</v>
      </c>
      <c r="Z6" s="70">
        <f t="shared" si="6"/>
        <v>711056</v>
      </c>
      <c r="AA6" s="70">
        <f t="shared" si="6"/>
        <v>699853</v>
      </c>
      <c r="AB6" s="70">
        <f t="shared" si="6"/>
        <v>94397</v>
      </c>
      <c r="AC6" s="70">
        <f t="shared" si="6"/>
        <v>42221</v>
      </c>
      <c r="AD6" s="70">
        <f t="shared" si="6"/>
        <v>38454</v>
      </c>
      <c r="AE6" s="70">
        <f t="shared" si="6"/>
        <v>38847</v>
      </c>
      <c r="AF6" s="70">
        <f t="shared" si="6"/>
        <v>35771</v>
      </c>
      <c r="AG6" s="70">
        <f t="shared" si="6"/>
        <v>222</v>
      </c>
      <c r="AH6" s="70">
        <f t="shared" si="6"/>
        <v>237</v>
      </c>
      <c r="AI6" s="70">
        <f t="shared" si="6"/>
        <v>206</v>
      </c>
      <c r="AJ6" s="70">
        <f t="shared" si="6"/>
        <v>190</v>
      </c>
      <c r="AK6" s="70">
        <f t="shared" si="6"/>
        <v>234</v>
      </c>
      <c r="AL6" s="70" t="str">
        <f t="shared" si="6"/>
        <v>-</v>
      </c>
      <c r="AM6" s="70">
        <f t="shared" si="6"/>
        <v>2495</v>
      </c>
      <c r="AN6" s="70">
        <f t="shared" si="6"/>
        <v>4118</v>
      </c>
      <c r="AO6" s="70">
        <f t="shared" si="6"/>
        <v>4269</v>
      </c>
      <c r="AP6" s="70">
        <f t="shared" si="6"/>
        <v>4330</v>
      </c>
      <c r="AQ6" s="70">
        <f t="shared" si="6"/>
        <v>890401</v>
      </c>
      <c r="AR6" s="70">
        <f t="shared" si="6"/>
        <v>729802</v>
      </c>
      <c r="AS6" s="70">
        <f t="shared" si="6"/>
        <v>955168</v>
      </c>
      <c r="AT6" s="70">
        <f t="shared" si="6"/>
        <v>754362</v>
      </c>
      <c r="AU6" s="70">
        <f t="shared" si="6"/>
        <v>740188</v>
      </c>
      <c r="AV6" s="70">
        <f t="shared" si="6"/>
        <v>5527927</v>
      </c>
      <c r="AW6" s="70">
        <f t="shared" si="6"/>
        <v>991179</v>
      </c>
      <c r="AX6" s="70">
        <f t="shared" si="6"/>
        <v>6519106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115</v>
      </c>
      <c r="C7" s="78" t="s">
        <v>116</v>
      </c>
      <c r="D7" s="78" t="s">
        <v>117</v>
      </c>
      <c r="E7" s="78" t="s">
        <v>118</v>
      </c>
      <c r="F7" s="78" t="s">
        <v>119</v>
      </c>
      <c r="G7" s="78" t="s">
        <v>120</v>
      </c>
      <c r="H7" s="78" t="s">
        <v>121</v>
      </c>
      <c r="I7" s="78" t="s">
        <v>122</v>
      </c>
      <c r="J7" s="78" t="s">
        <v>123</v>
      </c>
      <c r="K7" s="78" t="s">
        <v>124</v>
      </c>
      <c r="L7" s="79">
        <v>90.9</v>
      </c>
      <c r="M7" s="80">
        <v>32</v>
      </c>
      <c r="N7" s="80">
        <v>1</v>
      </c>
      <c r="O7" s="81">
        <v>1</v>
      </c>
      <c r="P7" s="81">
        <v>2</v>
      </c>
      <c r="Q7" s="81" t="s">
        <v>125</v>
      </c>
      <c r="R7" s="82" t="s">
        <v>126</v>
      </c>
      <c r="S7" s="82" t="s">
        <v>127</v>
      </c>
      <c r="T7" s="83" t="s">
        <v>128</v>
      </c>
      <c r="U7" s="82" t="s">
        <v>129</v>
      </c>
      <c r="V7" s="79" t="s">
        <v>125</v>
      </c>
      <c r="W7" s="81">
        <v>795782</v>
      </c>
      <c r="X7" s="81">
        <v>684849</v>
      </c>
      <c r="Y7" s="81">
        <v>912390</v>
      </c>
      <c r="Z7" s="81">
        <v>711056</v>
      </c>
      <c r="AA7" s="81">
        <v>699853</v>
      </c>
      <c r="AB7" s="81">
        <v>94397</v>
      </c>
      <c r="AC7" s="81">
        <v>42221</v>
      </c>
      <c r="AD7" s="81">
        <v>38454</v>
      </c>
      <c r="AE7" s="81">
        <v>38847</v>
      </c>
      <c r="AF7" s="81">
        <v>35771</v>
      </c>
      <c r="AG7" s="81">
        <v>222</v>
      </c>
      <c r="AH7" s="81">
        <v>237</v>
      </c>
      <c r="AI7" s="81">
        <v>206</v>
      </c>
      <c r="AJ7" s="81">
        <v>190</v>
      </c>
      <c r="AK7" s="81">
        <v>234</v>
      </c>
      <c r="AL7" s="81" t="s">
        <v>125</v>
      </c>
      <c r="AM7" s="81">
        <v>2495</v>
      </c>
      <c r="AN7" s="81">
        <v>4118</v>
      </c>
      <c r="AO7" s="81">
        <v>4269</v>
      </c>
      <c r="AP7" s="81">
        <v>4330</v>
      </c>
      <c r="AQ7" s="81">
        <v>890401</v>
      </c>
      <c r="AR7" s="81">
        <v>729802</v>
      </c>
      <c r="AS7" s="81">
        <v>955168</v>
      </c>
      <c r="AT7" s="81">
        <v>754362</v>
      </c>
      <c r="AU7" s="81">
        <v>740188</v>
      </c>
      <c r="AV7" s="81">
        <v>5527927</v>
      </c>
      <c r="AW7" s="81">
        <v>991179</v>
      </c>
      <c r="AX7" s="81">
        <v>6519106</v>
      </c>
      <c r="AY7" s="84">
        <v>111.4</v>
      </c>
      <c r="AZ7" s="84">
        <v>115.2</v>
      </c>
      <c r="BA7" s="84">
        <v>132.5</v>
      </c>
      <c r="BB7" s="84">
        <v>126.1</v>
      </c>
      <c r="BC7" s="84">
        <v>123.1</v>
      </c>
      <c r="BD7" s="84">
        <v>110.1</v>
      </c>
      <c r="BE7" s="84">
        <v>119.7</v>
      </c>
      <c r="BF7" s="84">
        <v>125.7</v>
      </c>
      <c r="BG7" s="84">
        <v>129.69999999999999</v>
      </c>
      <c r="BH7" s="84">
        <v>135.9</v>
      </c>
      <c r="BI7" s="84">
        <v>100</v>
      </c>
      <c r="BJ7" s="84">
        <v>112.5</v>
      </c>
      <c r="BK7" s="84">
        <v>116.8</v>
      </c>
      <c r="BL7" s="84">
        <v>131.5</v>
      </c>
      <c r="BM7" s="84">
        <v>125.9</v>
      </c>
      <c r="BN7" s="84">
        <v>122.1</v>
      </c>
      <c r="BO7" s="84">
        <v>112.7</v>
      </c>
      <c r="BP7" s="84">
        <v>121.8</v>
      </c>
      <c r="BQ7" s="84">
        <v>124.8</v>
      </c>
      <c r="BR7" s="84">
        <v>130.4</v>
      </c>
      <c r="BS7" s="84">
        <v>136.30000000000001</v>
      </c>
      <c r="BT7" s="84">
        <v>100</v>
      </c>
      <c r="BU7" s="84">
        <v>3580</v>
      </c>
      <c r="BV7" s="84">
        <v>1560.6</v>
      </c>
      <c r="BW7" s="84">
        <v>2164.6</v>
      </c>
      <c r="BX7" s="84">
        <v>2075</v>
      </c>
      <c r="BY7" s="84">
        <v>2365.6</v>
      </c>
      <c r="BZ7" s="84">
        <v>1317.9</v>
      </c>
      <c r="CA7" s="84">
        <v>992.4</v>
      </c>
      <c r="CB7" s="84">
        <v>638.79999999999995</v>
      </c>
      <c r="CC7" s="84">
        <v>716.7</v>
      </c>
      <c r="CD7" s="84">
        <v>688</v>
      </c>
      <c r="CE7" s="84">
        <v>100</v>
      </c>
      <c r="CF7" s="84">
        <v>6537.5</v>
      </c>
      <c r="CG7" s="84">
        <v>7596.6</v>
      </c>
      <c r="CH7" s="84">
        <v>5463.6</v>
      </c>
      <c r="CI7" s="84">
        <v>7137</v>
      </c>
      <c r="CJ7" s="84">
        <v>7342.7</v>
      </c>
      <c r="CK7" s="84">
        <v>7970</v>
      </c>
      <c r="CL7" s="84">
        <v>7914.4</v>
      </c>
      <c r="CM7" s="84">
        <v>7493.6</v>
      </c>
      <c r="CN7" s="84">
        <v>8014.2</v>
      </c>
      <c r="CO7" s="84">
        <v>8260</v>
      </c>
      <c r="CP7" s="81">
        <v>2248412</v>
      </c>
      <c r="CQ7" s="81">
        <v>2299849</v>
      </c>
      <c r="CR7" s="81">
        <v>2459120</v>
      </c>
      <c r="CS7" s="81">
        <v>2875890</v>
      </c>
      <c r="CT7" s="81">
        <v>2749465</v>
      </c>
      <c r="CU7" s="81">
        <v>1043769</v>
      </c>
      <c r="CV7" s="81">
        <v>1160012</v>
      </c>
      <c r="CW7" s="81">
        <v>1146099</v>
      </c>
      <c r="CX7" s="81">
        <v>1494682</v>
      </c>
      <c r="CY7" s="81">
        <v>1543942</v>
      </c>
      <c r="CZ7" s="81">
        <v>251210</v>
      </c>
      <c r="DA7" s="84">
        <v>41.2</v>
      </c>
      <c r="DB7" s="84">
        <v>33.5</v>
      </c>
      <c r="DC7" s="84">
        <v>43.7</v>
      </c>
      <c r="DD7" s="84">
        <v>34.5</v>
      </c>
      <c r="DE7" s="84">
        <v>33.6</v>
      </c>
      <c r="DF7" s="84">
        <v>37.299999999999997</v>
      </c>
      <c r="DG7" s="84">
        <v>36.299999999999997</v>
      </c>
      <c r="DH7" s="84">
        <v>38.4</v>
      </c>
      <c r="DI7" s="84">
        <v>37.700000000000003</v>
      </c>
      <c r="DJ7" s="84">
        <v>36.200000000000003</v>
      </c>
      <c r="DK7" s="84">
        <v>18.399999999999999</v>
      </c>
      <c r="DL7" s="84">
        <v>30.6</v>
      </c>
      <c r="DM7" s="84">
        <v>13</v>
      </c>
      <c r="DN7" s="84">
        <v>14.6</v>
      </c>
      <c r="DO7" s="84">
        <v>15.1</v>
      </c>
      <c r="DP7" s="84">
        <v>22.3</v>
      </c>
      <c r="DQ7" s="84">
        <v>22.1</v>
      </c>
      <c r="DR7" s="84">
        <v>21.1</v>
      </c>
      <c r="DS7" s="84">
        <v>20</v>
      </c>
      <c r="DT7" s="84">
        <v>18.2</v>
      </c>
      <c r="DU7" s="84">
        <v>43.1</v>
      </c>
      <c r="DV7" s="84">
        <v>37</v>
      </c>
      <c r="DW7" s="84">
        <v>29</v>
      </c>
      <c r="DX7" s="84">
        <v>24.8</v>
      </c>
      <c r="DY7" s="84">
        <v>21.1</v>
      </c>
      <c r="DZ7" s="84">
        <v>146.19999999999999</v>
      </c>
      <c r="EA7" s="84">
        <v>130.19999999999999</v>
      </c>
      <c r="EB7" s="84">
        <v>128.80000000000001</v>
      </c>
      <c r="EC7" s="84">
        <v>109.9</v>
      </c>
      <c r="ED7" s="84">
        <v>103.6</v>
      </c>
      <c r="EE7" s="84">
        <v>62.7</v>
      </c>
      <c r="EF7" s="84">
        <v>63</v>
      </c>
      <c r="EG7" s="84">
        <v>66.3</v>
      </c>
      <c r="EH7" s="84">
        <v>67.7</v>
      </c>
      <c r="EI7" s="84">
        <v>66.3</v>
      </c>
      <c r="EJ7" s="84">
        <v>57</v>
      </c>
      <c r="EK7" s="84">
        <v>57.7</v>
      </c>
      <c r="EL7" s="84">
        <v>59.8</v>
      </c>
      <c r="EM7" s="84">
        <v>59.6</v>
      </c>
      <c r="EN7" s="84">
        <v>60.3</v>
      </c>
      <c r="EO7" s="84">
        <v>0</v>
      </c>
      <c r="EP7" s="84">
        <v>16.2</v>
      </c>
      <c r="EQ7" s="84">
        <v>18.100000000000001</v>
      </c>
      <c r="ER7" s="84">
        <v>14.7</v>
      </c>
      <c r="ES7" s="84">
        <v>15.2</v>
      </c>
      <c r="ET7" s="84">
        <v>2.8</v>
      </c>
      <c r="EU7" s="84">
        <v>15.4</v>
      </c>
      <c r="EV7" s="84">
        <v>16.2</v>
      </c>
      <c r="EW7" s="84">
        <v>18.7</v>
      </c>
      <c r="EX7" s="84">
        <v>20.5</v>
      </c>
      <c r="EY7" s="81">
        <v>223142</v>
      </c>
      <c r="EZ7" s="84">
        <v>41.1</v>
      </c>
      <c r="FA7" s="84">
        <v>35.299999999999997</v>
      </c>
      <c r="FB7" s="84">
        <v>47.1</v>
      </c>
      <c r="FC7" s="84">
        <v>36.6</v>
      </c>
      <c r="FD7" s="84">
        <v>35.799999999999997</v>
      </c>
      <c r="FE7" s="84">
        <v>37.5</v>
      </c>
      <c r="FF7" s="84">
        <v>37</v>
      </c>
      <c r="FG7" s="84">
        <v>39.5</v>
      </c>
      <c r="FH7" s="84">
        <v>39.1</v>
      </c>
      <c r="FI7" s="84">
        <v>37.299999999999997</v>
      </c>
      <c r="FJ7" s="84">
        <v>22.4</v>
      </c>
      <c r="FK7" s="84">
        <v>32.299999999999997</v>
      </c>
      <c r="FL7" s="84">
        <v>12.9</v>
      </c>
      <c r="FM7" s="84">
        <v>15.1</v>
      </c>
      <c r="FN7" s="84">
        <v>15.9</v>
      </c>
      <c r="FO7" s="84">
        <v>23.1</v>
      </c>
      <c r="FP7" s="84">
        <v>22.6</v>
      </c>
      <c r="FQ7" s="84">
        <v>22</v>
      </c>
      <c r="FR7" s="84">
        <v>21.4</v>
      </c>
      <c r="FS7" s="84">
        <v>19.2</v>
      </c>
      <c r="FT7" s="84">
        <v>51.6</v>
      </c>
      <c r="FU7" s="84">
        <v>40.9</v>
      </c>
      <c r="FV7" s="84">
        <v>32.1</v>
      </c>
      <c r="FW7" s="84">
        <v>27.5</v>
      </c>
      <c r="FX7" s="84">
        <v>23.4</v>
      </c>
      <c r="FY7" s="84">
        <v>146</v>
      </c>
      <c r="FZ7" s="84">
        <v>120.9</v>
      </c>
      <c r="GA7" s="84">
        <v>105.7</v>
      </c>
      <c r="GB7" s="84">
        <v>89.4</v>
      </c>
      <c r="GC7" s="84">
        <v>83.2</v>
      </c>
      <c r="GD7" s="84">
        <v>62.4</v>
      </c>
      <c r="GE7" s="84">
        <v>63.3</v>
      </c>
      <c r="GF7" s="84">
        <v>66.599999999999994</v>
      </c>
      <c r="GG7" s="84">
        <v>68</v>
      </c>
      <c r="GH7" s="84">
        <v>66.2</v>
      </c>
      <c r="GI7" s="84">
        <v>57.6</v>
      </c>
      <c r="GJ7" s="84">
        <v>58.6</v>
      </c>
      <c r="GK7" s="84">
        <v>61.3</v>
      </c>
      <c r="GL7" s="84">
        <v>61.7</v>
      </c>
      <c r="GM7" s="84">
        <v>62.1</v>
      </c>
      <c r="GN7" s="84">
        <v>0</v>
      </c>
      <c r="GO7" s="84">
        <v>11.1</v>
      </c>
      <c r="GP7" s="84">
        <v>12.3</v>
      </c>
      <c r="GQ7" s="84">
        <v>8.8000000000000007</v>
      </c>
      <c r="GR7" s="84">
        <v>9.1</v>
      </c>
      <c r="GS7" s="84">
        <v>1.8</v>
      </c>
      <c r="GT7" s="84">
        <v>12.3</v>
      </c>
      <c r="GU7" s="84">
        <v>11.9</v>
      </c>
      <c r="GV7" s="84">
        <v>13.3</v>
      </c>
      <c r="GW7" s="84">
        <v>14.4</v>
      </c>
      <c r="GX7" s="81">
        <v>25000</v>
      </c>
      <c r="GY7" s="84">
        <v>43.1</v>
      </c>
      <c r="GZ7" s="84">
        <v>19.3</v>
      </c>
      <c r="HA7" s="84">
        <v>17.600000000000001</v>
      </c>
      <c r="HB7" s="84">
        <v>17.7</v>
      </c>
      <c r="HC7" s="84">
        <v>16.3</v>
      </c>
      <c r="HD7" s="84">
        <v>48.3</v>
      </c>
      <c r="HE7" s="84">
        <v>33.9</v>
      </c>
      <c r="HF7" s="84">
        <v>31.4</v>
      </c>
      <c r="HG7" s="84">
        <v>31.3</v>
      </c>
      <c r="HH7" s="84">
        <v>30.4</v>
      </c>
      <c r="HI7" s="84">
        <v>4</v>
      </c>
      <c r="HJ7" s="84">
        <v>9.6</v>
      </c>
      <c r="HK7" s="84">
        <v>16</v>
      </c>
      <c r="HL7" s="84">
        <v>13.2</v>
      </c>
      <c r="HM7" s="84">
        <v>9.9</v>
      </c>
      <c r="HN7" s="84">
        <v>2</v>
      </c>
      <c r="HO7" s="84">
        <v>1.8</v>
      </c>
      <c r="HP7" s="84">
        <v>4</v>
      </c>
      <c r="HQ7" s="84">
        <v>8.4</v>
      </c>
      <c r="HR7" s="84">
        <v>7.2</v>
      </c>
      <c r="HS7" s="84">
        <v>0</v>
      </c>
      <c r="HT7" s="84">
        <v>0</v>
      </c>
      <c r="HU7" s="84">
        <v>0</v>
      </c>
      <c r="HV7" s="84">
        <v>0</v>
      </c>
      <c r="HW7" s="84">
        <v>0</v>
      </c>
      <c r="HX7" s="84">
        <v>1.2</v>
      </c>
      <c r="HY7" s="84">
        <v>1.7</v>
      </c>
      <c r="HZ7" s="84">
        <v>0.8</v>
      </c>
      <c r="IA7" s="84">
        <v>0</v>
      </c>
      <c r="IB7" s="84">
        <v>0</v>
      </c>
      <c r="IC7" s="84">
        <v>68.599999999999994</v>
      </c>
      <c r="ID7" s="84">
        <v>69.599999999999994</v>
      </c>
      <c r="IE7" s="84">
        <v>74</v>
      </c>
      <c r="IF7" s="84">
        <v>74.7</v>
      </c>
      <c r="IG7" s="84">
        <v>77.5</v>
      </c>
      <c r="IH7" s="84">
        <v>57.5</v>
      </c>
      <c r="II7" s="84">
        <v>59.4</v>
      </c>
      <c r="IJ7" s="84">
        <v>70.8</v>
      </c>
      <c r="IK7" s="84">
        <v>73</v>
      </c>
      <c r="IL7" s="84">
        <v>76.599999999999994</v>
      </c>
      <c r="IM7" s="84">
        <v>0</v>
      </c>
      <c r="IN7" s="84">
        <v>56.3</v>
      </c>
      <c r="IO7" s="84">
        <v>61.7</v>
      </c>
      <c r="IP7" s="84">
        <v>56.9</v>
      </c>
      <c r="IQ7" s="84">
        <v>58.9</v>
      </c>
      <c r="IR7" s="84">
        <v>14.3</v>
      </c>
      <c r="IS7" s="84">
        <v>83.1</v>
      </c>
      <c r="IT7" s="84">
        <v>85.4</v>
      </c>
      <c r="IU7" s="84">
        <v>82.1</v>
      </c>
      <c r="IV7" s="84">
        <v>81.3</v>
      </c>
      <c r="IW7" s="81">
        <v>300</v>
      </c>
      <c r="IX7" s="84">
        <v>8.4</v>
      </c>
      <c r="IY7" s="84">
        <v>9</v>
      </c>
      <c r="IZ7" s="84">
        <v>7.8</v>
      </c>
      <c r="JA7" s="84">
        <v>7.2</v>
      </c>
      <c r="JB7" s="84">
        <v>8.9</v>
      </c>
      <c r="JC7" s="84">
        <v>16.3</v>
      </c>
      <c r="JD7" s="84">
        <v>15.1</v>
      </c>
      <c r="JE7" s="84">
        <v>15.1</v>
      </c>
      <c r="JF7" s="84">
        <v>14</v>
      </c>
      <c r="JG7" s="84">
        <v>15.5</v>
      </c>
      <c r="JH7" s="84">
        <v>58.9</v>
      </c>
      <c r="JI7" s="84">
        <v>28.8</v>
      </c>
      <c r="JJ7" s="84">
        <v>34.200000000000003</v>
      </c>
      <c r="JK7" s="84">
        <v>29.7</v>
      </c>
      <c r="JL7" s="84">
        <v>31.7</v>
      </c>
      <c r="JM7" s="84">
        <v>29.6</v>
      </c>
      <c r="JN7" s="84">
        <v>37.700000000000003</v>
      </c>
      <c r="JO7" s="84">
        <v>25.4</v>
      </c>
      <c r="JP7" s="84">
        <v>20.100000000000001</v>
      </c>
      <c r="JQ7" s="84">
        <v>29.9</v>
      </c>
      <c r="JR7" s="84">
        <v>0</v>
      </c>
      <c r="JS7" s="84">
        <v>0</v>
      </c>
      <c r="JT7" s="84">
        <v>0</v>
      </c>
      <c r="JU7" s="84">
        <v>0</v>
      </c>
      <c r="JV7" s="84">
        <v>0</v>
      </c>
      <c r="JW7" s="84">
        <v>344.4</v>
      </c>
      <c r="JX7" s="84">
        <v>259.60000000000002</v>
      </c>
      <c r="JY7" s="84">
        <v>226.2</v>
      </c>
      <c r="JZ7" s="84">
        <v>224.7</v>
      </c>
      <c r="KA7" s="84">
        <v>167.2</v>
      </c>
      <c r="KB7" s="84">
        <v>48.9</v>
      </c>
      <c r="KC7" s="84">
        <v>52.4</v>
      </c>
      <c r="KD7" s="84">
        <v>65.3</v>
      </c>
      <c r="KE7" s="84">
        <v>67.5</v>
      </c>
      <c r="KF7" s="84">
        <v>71.599999999999994</v>
      </c>
      <c r="KG7" s="84">
        <v>22.3</v>
      </c>
      <c r="KH7" s="84">
        <v>25.5</v>
      </c>
      <c r="KI7" s="84">
        <v>45.2</v>
      </c>
      <c r="KJ7" s="84">
        <v>48.7</v>
      </c>
      <c r="KK7" s="84">
        <v>53.3</v>
      </c>
      <c r="KL7" s="84">
        <v>0</v>
      </c>
      <c r="KM7" s="84">
        <v>100</v>
      </c>
      <c r="KN7" s="84">
        <v>100</v>
      </c>
      <c r="KO7" s="84">
        <v>100</v>
      </c>
      <c r="KP7" s="84">
        <v>100</v>
      </c>
      <c r="KQ7" s="84">
        <v>60.9</v>
      </c>
      <c r="KR7" s="84">
        <v>100</v>
      </c>
      <c r="KS7" s="84">
        <v>100</v>
      </c>
      <c r="KT7" s="84">
        <v>100</v>
      </c>
      <c r="KU7" s="84">
        <v>100</v>
      </c>
      <c r="KV7" s="81">
        <v>2768</v>
      </c>
      <c r="KW7" s="84" t="s">
        <v>125</v>
      </c>
      <c r="KX7" s="84">
        <v>12.6</v>
      </c>
      <c r="KY7" s="84">
        <v>17</v>
      </c>
      <c r="KZ7" s="84">
        <v>17.600000000000001</v>
      </c>
      <c r="LA7" s="84">
        <v>17.899999999999999</v>
      </c>
      <c r="LB7" s="84">
        <v>12.1</v>
      </c>
      <c r="LC7" s="84">
        <v>7.1</v>
      </c>
      <c r="LD7" s="84">
        <v>8.9</v>
      </c>
      <c r="LE7" s="84">
        <v>11.8</v>
      </c>
      <c r="LF7" s="84">
        <v>15.3</v>
      </c>
      <c r="LG7" s="84" t="s">
        <v>125</v>
      </c>
      <c r="LH7" s="84">
        <v>13.2</v>
      </c>
      <c r="LI7" s="84">
        <v>0.2</v>
      </c>
      <c r="LJ7" s="84">
        <v>0.4</v>
      </c>
      <c r="LK7" s="84">
        <v>0.7</v>
      </c>
      <c r="LL7" s="84">
        <v>1.4</v>
      </c>
      <c r="LM7" s="84">
        <v>8.6</v>
      </c>
      <c r="LN7" s="84">
        <v>2</v>
      </c>
      <c r="LO7" s="84">
        <v>1.4</v>
      </c>
      <c r="LP7" s="84">
        <v>2.9</v>
      </c>
      <c r="LQ7" s="84" t="s">
        <v>125</v>
      </c>
      <c r="LR7" s="84">
        <v>0</v>
      </c>
      <c r="LS7" s="84">
        <v>0</v>
      </c>
      <c r="LT7" s="84">
        <v>0</v>
      </c>
      <c r="LU7" s="84">
        <v>0</v>
      </c>
      <c r="LV7" s="84">
        <v>298.60000000000002</v>
      </c>
      <c r="LW7" s="84">
        <v>1092.0999999999999</v>
      </c>
      <c r="LX7" s="84">
        <v>1128.5999999999999</v>
      </c>
      <c r="LY7" s="84">
        <v>596.79999999999995</v>
      </c>
      <c r="LZ7" s="84">
        <v>510.2</v>
      </c>
      <c r="MA7" s="84" t="s">
        <v>125</v>
      </c>
      <c r="MB7" s="84">
        <v>4.2</v>
      </c>
      <c r="MC7" s="84">
        <v>8.6999999999999993</v>
      </c>
      <c r="MD7" s="84">
        <v>14.3</v>
      </c>
      <c r="ME7" s="84">
        <v>20</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32</v>
      </c>
      <c r="MV7" s="84">
        <v>32</v>
      </c>
      <c r="MW7" s="84">
        <v>32</v>
      </c>
      <c r="MX7" s="84">
        <v>31</v>
      </c>
      <c r="MY7" s="84">
        <v>1</v>
      </c>
      <c r="MZ7" s="84">
        <v>1</v>
      </c>
      <c r="NA7" s="84">
        <v>1</v>
      </c>
      <c r="NB7" s="84">
        <v>1</v>
      </c>
      <c r="NC7" s="84">
        <v>1</v>
      </c>
      <c r="ND7" s="84">
        <v>1</v>
      </c>
      <c r="NE7" s="84">
        <v>1</v>
      </c>
      <c r="NF7" s="84">
        <v>1</v>
      </c>
      <c r="NG7" s="84" t="s">
        <v>125</v>
      </c>
      <c r="NH7" s="84">
        <v>1</v>
      </c>
      <c r="NI7" s="84">
        <v>2</v>
      </c>
      <c r="NJ7" s="84">
        <v>2</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1</v>
      </c>
      <c r="GZ8" s="88" t="s">
        <v>130</v>
      </c>
      <c r="HA8" s="86"/>
      <c r="HB8" s="86"/>
      <c r="HC8" s="86"/>
      <c r="HD8" s="86"/>
      <c r="HE8" s="87"/>
      <c r="HF8" s="86"/>
      <c r="HG8" s="86"/>
      <c r="HH8" s="86" t="str">
        <f>HI4</f>
        <v>修繕費比率（％）</v>
      </c>
      <c r="HI8" s="86" t="b">
        <f>IF(SUM($N$7,$MY$7:$NB$7)=0,FALSE,TRUE)</f>
        <v>1</v>
      </c>
      <c r="HJ8" s="88" t="s">
        <v>130</v>
      </c>
      <c r="HK8" s="86"/>
      <c r="HL8" s="86"/>
      <c r="HM8" s="86"/>
      <c r="HN8" s="86"/>
      <c r="HO8" s="86"/>
      <c r="HP8" s="87"/>
      <c r="HQ8" s="86"/>
      <c r="HR8" s="86" t="str">
        <f>HS4</f>
        <v>企業債残高対料金収入比率（％）</v>
      </c>
      <c r="HS8" s="86" t="b">
        <f>IF(SUM($N$7,$MY$7:$NB$7)=0,FALSE,TRUE)</f>
        <v>1</v>
      </c>
      <c r="HT8" s="88" t="s">
        <v>130</v>
      </c>
      <c r="HU8" s="86"/>
      <c r="HV8" s="86"/>
      <c r="HW8" s="86"/>
      <c r="HX8" s="86"/>
      <c r="HY8" s="86"/>
      <c r="HZ8" s="86"/>
      <c r="IA8" s="87"/>
      <c r="IB8" s="86" t="str">
        <f>IC4</f>
        <v>有形固定資産減価償却率（％）</v>
      </c>
      <c r="IC8" s="86" t="b">
        <f>IF(SUM($N$7,$MY$7:$NB$7)=0,FALSE,TRUE)</f>
        <v>1</v>
      </c>
      <c r="ID8" s="88" t="s">
        <v>130</v>
      </c>
      <c r="IE8" s="86"/>
      <c r="IF8" s="86"/>
      <c r="IG8" s="86"/>
      <c r="IH8" s="86"/>
      <c r="II8" s="86"/>
      <c r="IJ8" s="86"/>
      <c r="IK8" s="86"/>
      <c r="IL8" s="86" t="str">
        <f>IM4</f>
        <v>FIT収入割合（％）</v>
      </c>
      <c r="IM8" s="86" t="b">
        <f>IF(SUM($N$7,$MY$7:$NB$7)=0,FALSE,TRUE)</f>
        <v>1</v>
      </c>
      <c r="IN8" s="88" t="s">
        <v>130</v>
      </c>
      <c r="IO8" s="86"/>
      <c r="IP8" s="86"/>
      <c r="IQ8" s="86"/>
      <c r="IR8" s="85"/>
      <c r="IS8" s="85"/>
      <c r="IT8" s="85"/>
      <c r="IU8" s="85"/>
      <c r="IV8" s="86" t="str">
        <f>IW5</f>
        <v>最大出力合計</v>
      </c>
      <c r="IW8" s="86" t="str">
        <f>IX4</f>
        <v>設備利用率（％）</v>
      </c>
      <c r="IX8" s="86" t="b">
        <f>IF(SUM($O$7,$NC$7:$NF$7)=0,FALSE,TRUE)</f>
        <v>1</v>
      </c>
      <c r="IY8" s="88" t="s">
        <v>130</v>
      </c>
      <c r="IZ8" s="86"/>
      <c r="JA8" s="86"/>
      <c r="JB8" s="86"/>
      <c r="JC8" s="86"/>
      <c r="JD8" s="87"/>
      <c r="JE8" s="86"/>
      <c r="JF8" s="86"/>
      <c r="JG8" s="86" t="str">
        <f>JH4</f>
        <v>修繕費比率（％）</v>
      </c>
      <c r="JH8" s="86" t="b">
        <f>IF(SUM($O$7,$NC$7:$NF$7)=0,FALSE,TRUE)</f>
        <v>1</v>
      </c>
      <c r="JI8" s="88" t="s">
        <v>130</v>
      </c>
      <c r="JJ8" s="86"/>
      <c r="JK8" s="86"/>
      <c r="JL8" s="86"/>
      <c r="JM8" s="86"/>
      <c r="JN8" s="86"/>
      <c r="JO8" s="87"/>
      <c r="JP8" s="86"/>
      <c r="JQ8" s="86" t="str">
        <f>JR4</f>
        <v>企業債残高対料金収入比率（％）</v>
      </c>
      <c r="JR8" s="86" t="b">
        <f>IF(SUM($O$7,$NC$7:$NF$7)=0,FALSE,TRUE)</f>
        <v>1</v>
      </c>
      <c r="JS8" s="88" t="s">
        <v>130</v>
      </c>
      <c r="JT8" s="86"/>
      <c r="JU8" s="86"/>
      <c r="JV8" s="86"/>
      <c r="JW8" s="86"/>
      <c r="JX8" s="86"/>
      <c r="JY8" s="86"/>
      <c r="JZ8" s="87"/>
      <c r="KA8" s="86" t="str">
        <f>KB4</f>
        <v>有形固定資産減価償却率（％）</v>
      </c>
      <c r="KB8" s="86" t="b">
        <f>IF(SUM($O$7,$NC$7:$NF$7)=0,FALSE,TRUE)</f>
        <v>1</v>
      </c>
      <c r="KC8" s="88" t="s">
        <v>130</v>
      </c>
      <c r="KD8" s="86"/>
      <c r="KE8" s="86"/>
      <c r="KF8" s="86"/>
      <c r="KG8" s="86"/>
      <c r="KH8" s="86"/>
      <c r="KI8" s="86"/>
      <c r="KJ8" s="86"/>
      <c r="KK8" s="86" t="str">
        <f>KL4</f>
        <v>FIT収入割合（％）</v>
      </c>
      <c r="KL8" s="86" t="b">
        <f>IF(SUM($O$7,$NC$7:$NF$7)=0,FALSE,TRUE)</f>
        <v>1</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（最大出力合計251,210kW）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（最大出力合計223,142kW）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（最大出力合計25,000kW）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（最大出力合計300kW）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（最大出力合計2,768kW）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111.4</v>
      </c>
      <c r="AZ11" s="96">
        <f>AZ7</f>
        <v>115.2</v>
      </c>
      <c r="BA11" s="96">
        <f>BA7</f>
        <v>132.5</v>
      </c>
      <c r="BB11" s="96">
        <f>BB7</f>
        <v>126.1</v>
      </c>
      <c r="BC11" s="96">
        <f>BC7</f>
        <v>123.1</v>
      </c>
      <c r="BD11" s="85"/>
      <c r="BE11" s="85"/>
      <c r="BF11" s="85"/>
      <c r="BG11" s="85"/>
      <c r="BH11" s="85"/>
      <c r="BI11" s="95" t="s">
        <v>139</v>
      </c>
      <c r="BJ11" s="96">
        <f>BJ7</f>
        <v>112.5</v>
      </c>
      <c r="BK11" s="96">
        <f>BK7</f>
        <v>116.8</v>
      </c>
      <c r="BL11" s="96">
        <f>BL7</f>
        <v>131.5</v>
      </c>
      <c r="BM11" s="96">
        <f>BM7</f>
        <v>125.9</v>
      </c>
      <c r="BN11" s="96">
        <f>BN7</f>
        <v>122.1</v>
      </c>
      <c r="BO11" s="85"/>
      <c r="BP11" s="85"/>
      <c r="BQ11" s="85"/>
      <c r="BR11" s="85"/>
      <c r="BS11" s="85"/>
      <c r="BT11" s="95" t="s">
        <v>138</v>
      </c>
      <c r="BU11" s="96">
        <f>BU7</f>
        <v>3580</v>
      </c>
      <c r="BV11" s="96">
        <f>BV7</f>
        <v>1560.6</v>
      </c>
      <c r="BW11" s="96">
        <f>BW7</f>
        <v>2164.6</v>
      </c>
      <c r="BX11" s="96">
        <f>BX7</f>
        <v>2075</v>
      </c>
      <c r="BY11" s="96">
        <f>BY7</f>
        <v>2365.6</v>
      </c>
      <c r="BZ11" s="85"/>
      <c r="CA11" s="85"/>
      <c r="CB11" s="85"/>
      <c r="CC11" s="85"/>
      <c r="CD11" s="85"/>
      <c r="CE11" s="95" t="s">
        <v>139</v>
      </c>
      <c r="CF11" s="96">
        <f>CF7</f>
        <v>6537.5</v>
      </c>
      <c r="CG11" s="96">
        <f>CG7</f>
        <v>7596.6</v>
      </c>
      <c r="CH11" s="96">
        <f>CH7</f>
        <v>5463.6</v>
      </c>
      <c r="CI11" s="96">
        <f>CI7</f>
        <v>7137</v>
      </c>
      <c r="CJ11" s="96">
        <f>CJ7</f>
        <v>7342.7</v>
      </c>
      <c r="CK11" s="85"/>
      <c r="CL11" s="85"/>
      <c r="CM11" s="85"/>
      <c r="CN11" s="85"/>
      <c r="CO11" s="95" t="s">
        <v>139</v>
      </c>
      <c r="CP11" s="97">
        <f>CP7</f>
        <v>2248412</v>
      </c>
      <c r="CQ11" s="97">
        <f>CQ7</f>
        <v>2299849</v>
      </c>
      <c r="CR11" s="97">
        <f>CR7</f>
        <v>2459120</v>
      </c>
      <c r="CS11" s="97">
        <f>CS7</f>
        <v>2875890</v>
      </c>
      <c r="CT11" s="97">
        <f>CT7</f>
        <v>2749465</v>
      </c>
      <c r="CU11" s="85"/>
      <c r="CV11" s="85"/>
      <c r="CW11" s="85"/>
      <c r="CX11" s="85"/>
      <c r="CY11" s="85"/>
      <c r="CZ11" s="95" t="s">
        <v>139</v>
      </c>
      <c r="DA11" s="96">
        <f>DA7</f>
        <v>41.2</v>
      </c>
      <c r="DB11" s="96">
        <f>DB7</f>
        <v>33.5</v>
      </c>
      <c r="DC11" s="96">
        <f>DC7</f>
        <v>43.7</v>
      </c>
      <c r="DD11" s="96">
        <f>DD7</f>
        <v>34.5</v>
      </c>
      <c r="DE11" s="96">
        <f>DE7</f>
        <v>33.6</v>
      </c>
      <c r="DF11" s="85"/>
      <c r="DG11" s="85"/>
      <c r="DH11" s="85"/>
      <c r="DI11" s="85"/>
      <c r="DJ11" s="95" t="s">
        <v>139</v>
      </c>
      <c r="DK11" s="96">
        <f>DK7</f>
        <v>18.399999999999999</v>
      </c>
      <c r="DL11" s="96">
        <f>DL7</f>
        <v>30.6</v>
      </c>
      <c r="DM11" s="96">
        <f>DM7</f>
        <v>13</v>
      </c>
      <c r="DN11" s="96">
        <f>DN7</f>
        <v>14.6</v>
      </c>
      <c r="DO11" s="96">
        <f>DO7</f>
        <v>15.1</v>
      </c>
      <c r="DP11" s="85"/>
      <c r="DQ11" s="85"/>
      <c r="DR11" s="85"/>
      <c r="DS11" s="85"/>
      <c r="DT11" s="95" t="s">
        <v>139</v>
      </c>
      <c r="DU11" s="96">
        <f>DU7</f>
        <v>43.1</v>
      </c>
      <c r="DV11" s="96">
        <f>DV7</f>
        <v>37</v>
      </c>
      <c r="DW11" s="96">
        <f>DW7</f>
        <v>29</v>
      </c>
      <c r="DX11" s="96">
        <f>DX7</f>
        <v>24.8</v>
      </c>
      <c r="DY11" s="96">
        <f>DY7</f>
        <v>21.1</v>
      </c>
      <c r="DZ11" s="85"/>
      <c r="EA11" s="85"/>
      <c r="EB11" s="85"/>
      <c r="EC11" s="85"/>
      <c r="ED11" s="95" t="s">
        <v>139</v>
      </c>
      <c r="EE11" s="96">
        <f>EE7</f>
        <v>62.7</v>
      </c>
      <c r="EF11" s="96">
        <f>EF7</f>
        <v>63</v>
      </c>
      <c r="EG11" s="96">
        <f>EG7</f>
        <v>66.3</v>
      </c>
      <c r="EH11" s="96">
        <f>EH7</f>
        <v>67.7</v>
      </c>
      <c r="EI11" s="96">
        <f>EI7</f>
        <v>66.3</v>
      </c>
      <c r="EJ11" s="85"/>
      <c r="EK11" s="85"/>
      <c r="EL11" s="85"/>
      <c r="EM11" s="85"/>
      <c r="EN11" s="95" t="s">
        <v>139</v>
      </c>
      <c r="EO11" s="96">
        <f>EO7</f>
        <v>0</v>
      </c>
      <c r="EP11" s="96">
        <f>EP7</f>
        <v>16.2</v>
      </c>
      <c r="EQ11" s="96">
        <f>EQ7</f>
        <v>18.100000000000001</v>
      </c>
      <c r="ER11" s="96">
        <f>ER7</f>
        <v>14.7</v>
      </c>
      <c r="ES11" s="96">
        <f>ES7</f>
        <v>15.2</v>
      </c>
      <c r="ET11" s="85"/>
      <c r="EU11" s="85"/>
      <c r="EV11" s="85"/>
      <c r="EW11" s="85"/>
      <c r="EX11" s="85"/>
      <c r="EY11" s="95" t="s">
        <v>139</v>
      </c>
      <c r="EZ11" s="96">
        <f>EZ7</f>
        <v>41.1</v>
      </c>
      <c r="FA11" s="96">
        <f>FA7</f>
        <v>35.299999999999997</v>
      </c>
      <c r="FB11" s="96">
        <f>FB7</f>
        <v>47.1</v>
      </c>
      <c r="FC11" s="96">
        <f>FC7</f>
        <v>36.6</v>
      </c>
      <c r="FD11" s="96">
        <f>FD7</f>
        <v>35.799999999999997</v>
      </c>
      <c r="FE11" s="85"/>
      <c r="FF11" s="85"/>
      <c r="FG11" s="85"/>
      <c r="FH11" s="85"/>
      <c r="FI11" s="95" t="s">
        <v>139</v>
      </c>
      <c r="FJ11" s="96">
        <f>FJ7</f>
        <v>22.4</v>
      </c>
      <c r="FK11" s="96">
        <f>FK7</f>
        <v>32.299999999999997</v>
      </c>
      <c r="FL11" s="96">
        <f>FL7</f>
        <v>12.9</v>
      </c>
      <c r="FM11" s="96">
        <f>FM7</f>
        <v>15.1</v>
      </c>
      <c r="FN11" s="96">
        <f>FN7</f>
        <v>15.9</v>
      </c>
      <c r="FO11" s="85"/>
      <c r="FP11" s="85"/>
      <c r="FQ11" s="85"/>
      <c r="FR11" s="85"/>
      <c r="FS11" s="95" t="s">
        <v>139</v>
      </c>
      <c r="FT11" s="96">
        <f>FT7</f>
        <v>51.6</v>
      </c>
      <c r="FU11" s="96">
        <f>FU7</f>
        <v>40.9</v>
      </c>
      <c r="FV11" s="96">
        <f>FV7</f>
        <v>32.1</v>
      </c>
      <c r="FW11" s="96">
        <f>FW7</f>
        <v>27.5</v>
      </c>
      <c r="FX11" s="96">
        <f>FX7</f>
        <v>23.4</v>
      </c>
      <c r="FY11" s="85"/>
      <c r="FZ11" s="85"/>
      <c r="GA11" s="85"/>
      <c r="GB11" s="85"/>
      <c r="GC11" s="95" t="s">
        <v>139</v>
      </c>
      <c r="GD11" s="96">
        <f>GD7</f>
        <v>62.4</v>
      </c>
      <c r="GE11" s="96">
        <f>GE7</f>
        <v>63.3</v>
      </c>
      <c r="GF11" s="96">
        <f>GF7</f>
        <v>66.599999999999994</v>
      </c>
      <c r="GG11" s="96">
        <f>GG7</f>
        <v>68</v>
      </c>
      <c r="GH11" s="96">
        <f>GH7</f>
        <v>66.2</v>
      </c>
      <c r="GI11" s="85"/>
      <c r="GJ11" s="85"/>
      <c r="GK11" s="85"/>
      <c r="GL11" s="85"/>
      <c r="GM11" s="95" t="s">
        <v>139</v>
      </c>
      <c r="GN11" s="96">
        <f>GN7</f>
        <v>0</v>
      </c>
      <c r="GO11" s="96">
        <f>GO7</f>
        <v>11.1</v>
      </c>
      <c r="GP11" s="96">
        <f>GP7</f>
        <v>12.3</v>
      </c>
      <c r="GQ11" s="96">
        <f>GQ7</f>
        <v>8.8000000000000007</v>
      </c>
      <c r="GR11" s="96">
        <f>GR7</f>
        <v>9.1</v>
      </c>
      <c r="GS11" s="85"/>
      <c r="GT11" s="85"/>
      <c r="GU11" s="85"/>
      <c r="GV11" s="85"/>
      <c r="GW11" s="85"/>
      <c r="GX11" s="95" t="s">
        <v>139</v>
      </c>
      <c r="GY11" s="96">
        <f>GY7</f>
        <v>43.1</v>
      </c>
      <c r="GZ11" s="96">
        <f>GZ7</f>
        <v>19.3</v>
      </c>
      <c r="HA11" s="96">
        <f>HA7</f>
        <v>17.600000000000001</v>
      </c>
      <c r="HB11" s="96">
        <f>HB7</f>
        <v>17.7</v>
      </c>
      <c r="HC11" s="96">
        <f>HC7</f>
        <v>16.3</v>
      </c>
      <c r="HD11" s="85"/>
      <c r="HE11" s="85"/>
      <c r="HF11" s="85"/>
      <c r="HG11" s="85"/>
      <c r="HH11" s="95" t="s">
        <v>139</v>
      </c>
      <c r="HI11" s="96">
        <f>HI7</f>
        <v>4</v>
      </c>
      <c r="HJ11" s="96">
        <f>HJ7</f>
        <v>9.6</v>
      </c>
      <c r="HK11" s="96">
        <f>HK7</f>
        <v>16</v>
      </c>
      <c r="HL11" s="96">
        <f>HL7</f>
        <v>13.2</v>
      </c>
      <c r="HM11" s="96">
        <f>HM7</f>
        <v>9.9</v>
      </c>
      <c r="HN11" s="85"/>
      <c r="HO11" s="85"/>
      <c r="HP11" s="85"/>
      <c r="HQ11" s="85"/>
      <c r="HR11" s="95" t="s">
        <v>139</v>
      </c>
      <c r="HS11" s="96">
        <f>HS7</f>
        <v>0</v>
      </c>
      <c r="HT11" s="96">
        <f>HT7</f>
        <v>0</v>
      </c>
      <c r="HU11" s="96">
        <f>HU7</f>
        <v>0</v>
      </c>
      <c r="HV11" s="96">
        <f>HV7</f>
        <v>0</v>
      </c>
      <c r="HW11" s="96">
        <f>HW7</f>
        <v>0</v>
      </c>
      <c r="HX11" s="85"/>
      <c r="HY11" s="85"/>
      <c r="HZ11" s="85"/>
      <c r="IA11" s="85"/>
      <c r="IB11" s="95" t="s">
        <v>139</v>
      </c>
      <c r="IC11" s="96">
        <f>IC7</f>
        <v>68.599999999999994</v>
      </c>
      <c r="ID11" s="96">
        <f>ID7</f>
        <v>69.599999999999994</v>
      </c>
      <c r="IE11" s="96">
        <f>IE7</f>
        <v>74</v>
      </c>
      <c r="IF11" s="96">
        <f>IF7</f>
        <v>74.7</v>
      </c>
      <c r="IG11" s="96">
        <f>IG7</f>
        <v>77.5</v>
      </c>
      <c r="IH11" s="85"/>
      <c r="II11" s="85"/>
      <c r="IJ11" s="85"/>
      <c r="IK11" s="85"/>
      <c r="IL11" s="95" t="s">
        <v>139</v>
      </c>
      <c r="IM11" s="96">
        <f>IM7</f>
        <v>0</v>
      </c>
      <c r="IN11" s="96">
        <f>IN7</f>
        <v>56.3</v>
      </c>
      <c r="IO11" s="96">
        <f>IO7</f>
        <v>61.7</v>
      </c>
      <c r="IP11" s="96">
        <f>IP7</f>
        <v>56.9</v>
      </c>
      <c r="IQ11" s="96">
        <f>IQ7</f>
        <v>58.9</v>
      </c>
      <c r="IR11" s="85"/>
      <c r="IS11" s="85"/>
      <c r="IT11" s="85"/>
      <c r="IU11" s="85"/>
      <c r="IV11" s="85"/>
      <c r="IW11" s="95" t="s">
        <v>139</v>
      </c>
      <c r="IX11" s="96">
        <f>IX7</f>
        <v>8.4</v>
      </c>
      <c r="IY11" s="96">
        <f>IY7</f>
        <v>9</v>
      </c>
      <c r="IZ11" s="96">
        <f>IZ7</f>
        <v>7.8</v>
      </c>
      <c r="JA11" s="96">
        <f>JA7</f>
        <v>7.2</v>
      </c>
      <c r="JB11" s="96">
        <f>JB7</f>
        <v>8.9</v>
      </c>
      <c r="JC11" s="85"/>
      <c r="JD11" s="85"/>
      <c r="JE11" s="85"/>
      <c r="JF11" s="85"/>
      <c r="JG11" s="95" t="s">
        <v>140</v>
      </c>
      <c r="JH11" s="96">
        <f>JH7</f>
        <v>58.9</v>
      </c>
      <c r="JI11" s="96">
        <f>JI7</f>
        <v>28.8</v>
      </c>
      <c r="JJ11" s="96">
        <f>JJ7</f>
        <v>34.200000000000003</v>
      </c>
      <c r="JK11" s="96">
        <f>JK7</f>
        <v>29.7</v>
      </c>
      <c r="JL11" s="96">
        <f>JL7</f>
        <v>31.7</v>
      </c>
      <c r="JM11" s="85"/>
      <c r="JN11" s="85"/>
      <c r="JO11" s="85"/>
      <c r="JP11" s="85"/>
      <c r="JQ11" s="95" t="s">
        <v>139</v>
      </c>
      <c r="JR11" s="96">
        <f>JR7</f>
        <v>0</v>
      </c>
      <c r="JS11" s="96">
        <f>JS7</f>
        <v>0</v>
      </c>
      <c r="JT11" s="96">
        <f>JT7</f>
        <v>0</v>
      </c>
      <c r="JU11" s="96">
        <f>JU7</f>
        <v>0</v>
      </c>
      <c r="JV11" s="96">
        <f>JV7</f>
        <v>0</v>
      </c>
      <c r="JW11" s="85"/>
      <c r="JX11" s="85"/>
      <c r="JY11" s="85"/>
      <c r="JZ11" s="85"/>
      <c r="KA11" s="95" t="s">
        <v>139</v>
      </c>
      <c r="KB11" s="96">
        <f>KB7</f>
        <v>48.9</v>
      </c>
      <c r="KC11" s="96">
        <f>KC7</f>
        <v>52.4</v>
      </c>
      <c r="KD11" s="96">
        <f>KD7</f>
        <v>65.3</v>
      </c>
      <c r="KE11" s="96">
        <f>KE7</f>
        <v>67.5</v>
      </c>
      <c r="KF11" s="96">
        <f>KF7</f>
        <v>71.599999999999994</v>
      </c>
      <c r="KG11" s="85"/>
      <c r="KH11" s="85"/>
      <c r="KI11" s="85"/>
      <c r="KJ11" s="85"/>
      <c r="KK11" s="95" t="s">
        <v>139</v>
      </c>
      <c r="KL11" s="96">
        <f>KL7</f>
        <v>0</v>
      </c>
      <c r="KM11" s="96">
        <f>KM7</f>
        <v>100</v>
      </c>
      <c r="KN11" s="96">
        <f>KN7</f>
        <v>100</v>
      </c>
      <c r="KO11" s="96">
        <f>KO7</f>
        <v>100</v>
      </c>
      <c r="KP11" s="96">
        <f>KP7</f>
        <v>100</v>
      </c>
      <c r="KQ11" s="85"/>
      <c r="KR11" s="85"/>
      <c r="KS11" s="85"/>
      <c r="KT11" s="85"/>
      <c r="KU11" s="85"/>
      <c r="KV11" s="95" t="s">
        <v>139</v>
      </c>
      <c r="KW11" s="96" t="str">
        <f>KW7</f>
        <v>-</v>
      </c>
      <c r="KX11" s="96">
        <f>KX7</f>
        <v>12.6</v>
      </c>
      <c r="KY11" s="96">
        <f>KY7</f>
        <v>17</v>
      </c>
      <c r="KZ11" s="96">
        <f>KZ7</f>
        <v>17.600000000000001</v>
      </c>
      <c r="LA11" s="96">
        <f>LA7</f>
        <v>17.899999999999999</v>
      </c>
      <c r="LB11" s="85"/>
      <c r="LC11" s="85"/>
      <c r="LD11" s="85"/>
      <c r="LE11" s="85"/>
      <c r="LF11" s="95" t="s">
        <v>139</v>
      </c>
      <c r="LG11" s="96" t="str">
        <f>LG7</f>
        <v>-</v>
      </c>
      <c r="LH11" s="96">
        <f>LH7</f>
        <v>13.2</v>
      </c>
      <c r="LI11" s="96">
        <f>LI7</f>
        <v>0.2</v>
      </c>
      <c r="LJ11" s="96">
        <f>LJ7</f>
        <v>0.4</v>
      </c>
      <c r="LK11" s="96">
        <f>LK7</f>
        <v>0.7</v>
      </c>
      <c r="LL11" s="85"/>
      <c r="LM11" s="85"/>
      <c r="LN11" s="85"/>
      <c r="LO11" s="85"/>
      <c r="LP11" s="95" t="s">
        <v>139</v>
      </c>
      <c r="LQ11" s="96" t="str">
        <f>LQ7</f>
        <v>-</v>
      </c>
      <c r="LR11" s="96">
        <f>LR7</f>
        <v>0</v>
      </c>
      <c r="LS11" s="96">
        <f>LS7</f>
        <v>0</v>
      </c>
      <c r="LT11" s="96">
        <f>LT7</f>
        <v>0</v>
      </c>
      <c r="LU11" s="96">
        <f>LU7</f>
        <v>0</v>
      </c>
      <c r="LV11" s="85"/>
      <c r="LW11" s="85"/>
      <c r="LX11" s="85"/>
      <c r="LY11" s="85"/>
      <c r="LZ11" s="95" t="s">
        <v>139</v>
      </c>
      <c r="MA11" s="96" t="str">
        <f>MA7</f>
        <v>-</v>
      </c>
      <c r="MB11" s="96">
        <f>MB7</f>
        <v>4.2</v>
      </c>
      <c r="MC11" s="96">
        <f>MC7</f>
        <v>8.6999999999999993</v>
      </c>
      <c r="MD11" s="96">
        <f>MD7</f>
        <v>14.3</v>
      </c>
      <c r="ME11" s="96">
        <f>ME7</f>
        <v>20</v>
      </c>
      <c r="MF11" s="85"/>
      <c r="MG11" s="85"/>
      <c r="MH11" s="85"/>
      <c r="MI11" s="85"/>
      <c r="MJ11" s="95" t="s">
        <v>139</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141</v>
      </c>
      <c r="AY12" s="96">
        <f>BD7</f>
        <v>110.1</v>
      </c>
      <c r="AZ12" s="96">
        <f>BE7</f>
        <v>119.7</v>
      </c>
      <c r="BA12" s="96">
        <f>BF7</f>
        <v>125.7</v>
      </c>
      <c r="BB12" s="96">
        <f>BG7</f>
        <v>129.69999999999999</v>
      </c>
      <c r="BC12" s="96">
        <f>BH7</f>
        <v>135.9</v>
      </c>
      <c r="BD12" s="85"/>
      <c r="BE12" s="85"/>
      <c r="BF12" s="85"/>
      <c r="BG12" s="85"/>
      <c r="BH12" s="85"/>
      <c r="BI12" s="95" t="s">
        <v>141</v>
      </c>
      <c r="BJ12" s="96">
        <f>BO7</f>
        <v>112.7</v>
      </c>
      <c r="BK12" s="96">
        <f>BP7</f>
        <v>121.8</v>
      </c>
      <c r="BL12" s="96">
        <f>BQ7</f>
        <v>124.8</v>
      </c>
      <c r="BM12" s="96">
        <f>BR7</f>
        <v>130.4</v>
      </c>
      <c r="BN12" s="96">
        <f>BS7</f>
        <v>136.30000000000001</v>
      </c>
      <c r="BO12" s="85"/>
      <c r="BP12" s="85"/>
      <c r="BQ12" s="85"/>
      <c r="BR12" s="85"/>
      <c r="BS12" s="85"/>
      <c r="BT12" s="95" t="s">
        <v>141</v>
      </c>
      <c r="BU12" s="96">
        <f>BZ7</f>
        <v>1317.9</v>
      </c>
      <c r="BV12" s="96">
        <f>CA7</f>
        <v>992.4</v>
      </c>
      <c r="BW12" s="96">
        <f>CB7</f>
        <v>638.79999999999995</v>
      </c>
      <c r="BX12" s="96">
        <f>CC7</f>
        <v>716.7</v>
      </c>
      <c r="BY12" s="96">
        <f>CD7</f>
        <v>688</v>
      </c>
      <c r="BZ12" s="85"/>
      <c r="CA12" s="85"/>
      <c r="CB12" s="85"/>
      <c r="CC12" s="85"/>
      <c r="CD12" s="85"/>
      <c r="CE12" s="95" t="s">
        <v>141</v>
      </c>
      <c r="CF12" s="96">
        <f>CK7</f>
        <v>7970</v>
      </c>
      <c r="CG12" s="96">
        <f>CL7</f>
        <v>7914.4</v>
      </c>
      <c r="CH12" s="96">
        <f>CM7</f>
        <v>7493.6</v>
      </c>
      <c r="CI12" s="96">
        <f>CN7</f>
        <v>8014.2</v>
      </c>
      <c r="CJ12" s="96">
        <f>CO7</f>
        <v>8260</v>
      </c>
      <c r="CK12" s="85"/>
      <c r="CL12" s="85"/>
      <c r="CM12" s="85"/>
      <c r="CN12" s="85"/>
      <c r="CO12" s="95" t="s">
        <v>141</v>
      </c>
      <c r="CP12" s="97">
        <f>CU7</f>
        <v>1043769</v>
      </c>
      <c r="CQ12" s="97">
        <f>CV7</f>
        <v>1160012</v>
      </c>
      <c r="CR12" s="97">
        <f>CW7</f>
        <v>1146099</v>
      </c>
      <c r="CS12" s="97">
        <f>CX7</f>
        <v>1494682</v>
      </c>
      <c r="CT12" s="97">
        <f>CY7</f>
        <v>1543942</v>
      </c>
      <c r="CU12" s="85"/>
      <c r="CV12" s="85"/>
      <c r="CW12" s="85"/>
      <c r="CX12" s="85"/>
      <c r="CY12" s="85"/>
      <c r="CZ12" s="95" t="s">
        <v>141</v>
      </c>
      <c r="DA12" s="96">
        <f>DF7</f>
        <v>37.299999999999997</v>
      </c>
      <c r="DB12" s="96">
        <f>DG7</f>
        <v>36.299999999999997</v>
      </c>
      <c r="DC12" s="96">
        <f>DH7</f>
        <v>38.4</v>
      </c>
      <c r="DD12" s="96">
        <f>DI7</f>
        <v>37.700000000000003</v>
      </c>
      <c r="DE12" s="96">
        <f>DJ7</f>
        <v>36.200000000000003</v>
      </c>
      <c r="DF12" s="85"/>
      <c r="DG12" s="85"/>
      <c r="DH12" s="85"/>
      <c r="DI12" s="85"/>
      <c r="DJ12" s="95" t="s">
        <v>141</v>
      </c>
      <c r="DK12" s="96">
        <f>DP7</f>
        <v>22.3</v>
      </c>
      <c r="DL12" s="96">
        <f>DQ7</f>
        <v>22.1</v>
      </c>
      <c r="DM12" s="96">
        <f>DR7</f>
        <v>21.1</v>
      </c>
      <c r="DN12" s="96">
        <f>DS7</f>
        <v>20</v>
      </c>
      <c r="DO12" s="96">
        <f>DT7</f>
        <v>18.2</v>
      </c>
      <c r="DP12" s="85"/>
      <c r="DQ12" s="85"/>
      <c r="DR12" s="85"/>
      <c r="DS12" s="85"/>
      <c r="DT12" s="95" t="s">
        <v>141</v>
      </c>
      <c r="DU12" s="96">
        <f>DZ7</f>
        <v>146.19999999999999</v>
      </c>
      <c r="DV12" s="96">
        <f>EA7</f>
        <v>130.19999999999999</v>
      </c>
      <c r="DW12" s="96">
        <f>EB7</f>
        <v>128.80000000000001</v>
      </c>
      <c r="DX12" s="96">
        <f>EC7</f>
        <v>109.9</v>
      </c>
      <c r="DY12" s="96">
        <f>ED7</f>
        <v>103.6</v>
      </c>
      <c r="DZ12" s="85"/>
      <c r="EA12" s="85"/>
      <c r="EB12" s="85"/>
      <c r="EC12" s="85"/>
      <c r="ED12" s="95" t="s">
        <v>141</v>
      </c>
      <c r="EE12" s="96">
        <f>EJ7</f>
        <v>57</v>
      </c>
      <c r="EF12" s="96">
        <f>EK7</f>
        <v>57.7</v>
      </c>
      <c r="EG12" s="96">
        <f>EL7</f>
        <v>59.8</v>
      </c>
      <c r="EH12" s="96">
        <f>EM7</f>
        <v>59.6</v>
      </c>
      <c r="EI12" s="96">
        <f>EN7</f>
        <v>60.3</v>
      </c>
      <c r="EJ12" s="85"/>
      <c r="EK12" s="85"/>
      <c r="EL12" s="85"/>
      <c r="EM12" s="85"/>
      <c r="EN12" s="95" t="s">
        <v>141</v>
      </c>
      <c r="EO12" s="96">
        <f>ET7</f>
        <v>2.8</v>
      </c>
      <c r="EP12" s="96">
        <f>EU7</f>
        <v>15.4</v>
      </c>
      <c r="EQ12" s="96">
        <f>EV7</f>
        <v>16.2</v>
      </c>
      <c r="ER12" s="96">
        <f>EW7</f>
        <v>18.7</v>
      </c>
      <c r="ES12" s="96">
        <f>EX7</f>
        <v>20.5</v>
      </c>
      <c r="ET12" s="85"/>
      <c r="EU12" s="85"/>
      <c r="EV12" s="85"/>
      <c r="EW12" s="85"/>
      <c r="EX12" s="85"/>
      <c r="EY12" s="95" t="s">
        <v>141</v>
      </c>
      <c r="EZ12" s="96">
        <f>IF($EZ$8,FE7,"-")</f>
        <v>37.5</v>
      </c>
      <c r="FA12" s="96">
        <f>IF($EZ$8,FF7,"-")</f>
        <v>37</v>
      </c>
      <c r="FB12" s="96">
        <f>IF($EZ$8,FG7,"-")</f>
        <v>39.5</v>
      </c>
      <c r="FC12" s="96">
        <f>IF($EZ$8,FH7,"-")</f>
        <v>39.1</v>
      </c>
      <c r="FD12" s="96">
        <f>IF($EZ$8,FI7,"-")</f>
        <v>37.299999999999997</v>
      </c>
      <c r="FE12" s="85"/>
      <c r="FF12" s="85"/>
      <c r="FG12" s="85"/>
      <c r="FH12" s="85"/>
      <c r="FI12" s="95" t="s">
        <v>141</v>
      </c>
      <c r="FJ12" s="96">
        <f>IF($FJ$8,FO7,"-")</f>
        <v>23.1</v>
      </c>
      <c r="FK12" s="96">
        <f>IF($FJ$8,FP7,"-")</f>
        <v>22.6</v>
      </c>
      <c r="FL12" s="96">
        <f>IF($FJ$8,FQ7,"-")</f>
        <v>22</v>
      </c>
      <c r="FM12" s="96">
        <f>IF($FJ$8,FR7,"-")</f>
        <v>21.4</v>
      </c>
      <c r="FN12" s="96">
        <f>IF($FJ$8,FS7,"-")</f>
        <v>19.2</v>
      </c>
      <c r="FO12" s="85"/>
      <c r="FP12" s="85"/>
      <c r="FQ12" s="85"/>
      <c r="FR12" s="85"/>
      <c r="FS12" s="95" t="s">
        <v>141</v>
      </c>
      <c r="FT12" s="96">
        <f>IF($FT$8,FY7,"-")</f>
        <v>146</v>
      </c>
      <c r="FU12" s="96">
        <f>IF($FT$8,FZ7,"-")</f>
        <v>120.9</v>
      </c>
      <c r="FV12" s="96">
        <f>IF($FT$8,GA7,"-")</f>
        <v>105.7</v>
      </c>
      <c r="FW12" s="96">
        <f>IF($FT$8,GB7,"-")</f>
        <v>89.4</v>
      </c>
      <c r="FX12" s="96">
        <f>IF($FT$8,GC7,"-")</f>
        <v>83.2</v>
      </c>
      <c r="FY12" s="85"/>
      <c r="FZ12" s="85"/>
      <c r="GA12" s="85"/>
      <c r="GB12" s="85"/>
      <c r="GC12" s="95" t="s">
        <v>141</v>
      </c>
      <c r="GD12" s="96">
        <f>IF($GD$8,GI7,"-")</f>
        <v>57.6</v>
      </c>
      <c r="GE12" s="96">
        <f>IF($GD$8,GJ7,"-")</f>
        <v>58.6</v>
      </c>
      <c r="GF12" s="96">
        <f>IF($GD$8,GK7,"-")</f>
        <v>61.3</v>
      </c>
      <c r="GG12" s="96">
        <f>IF($GD$8,GL7,"-")</f>
        <v>61.7</v>
      </c>
      <c r="GH12" s="96">
        <f>IF($GD$8,GM7,"-")</f>
        <v>62.1</v>
      </c>
      <c r="GI12" s="85"/>
      <c r="GJ12" s="85"/>
      <c r="GK12" s="85"/>
      <c r="GL12" s="85"/>
      <c r="GM12" s="95" t="s">
        <v>141</v>
      </c>
      <c r="GN12" s="96">
        <f>IF($GN$8,GS7,"-")</f>
        <v>1.8</v>
      </c>
      <c r="GO12" s="96">
        <f>IF($GN$8,GT7,"-")</f>
        <v>12.3</v>
      </c>
      <c r="GP12" s="96">
        <f>IF($GN$8,GU7,"-")</f>
        <v>11.9</v>
      </c>
      <c r="GQ12" s="96">
        <f>IF($GN$8,GV7,"-")</f>
        <v>13.3</v>
      </c>
      <c r="GR12" s="96">
        <f>IF($GN$8,GW7,"-")</f>
        <v>14.4</v>
      </c>
      <c r="GS12" s="85"/>
      <c r="GT12" s="85"/>
      <c r="GU12" s="85"/>
      <c r="GV12" s="85"/>
      <c r="GW12" s="85"/>
      <c r="GX12" s="95" t="s">
        <v>141</v>
      </c>
      <c r="GY12" s="96">
        <f>IF($GY$8,HD7,"-")</f>
        <v>48.3</v>
      </c>
      <c r="GZ12" s="96">
        <f>IF($GY$8,HE7,"-")</f>
        <v>33.9</v>
      </c>
      <c r="HA12" s="96">
        <f>IF($GY$8,HF7,"-")</f>
        <v>31.4</v>
      </c>
      <c r="HB12" s="96">
        <f>IF($GY$8,HG7,"-")</f>
        <v>31.3</v>
      </c>
      <c r="HC12" s="96">
        <f>IF($GY$8,HH7,"-")</f>
        <v>30.4</v>
      </c>
      <c r="HD12" s="85"/>
      <c r="HE12" s="85"/>
      <c r="HF12" s="85"/>
      <c r="HG12" s="85"/>
      <c r="HH12" s="95" t="s">
        <v>141</v>
      </c>
      <c r="HI12" s="96">
        <f>IF($HI$8,HN7,"-")</f>
        <v>2</v>
      </c>
      <c r="HJ12" s="96">
        <f>IF($HI$8,HO7,"-")</f>
        <v>1.8</v>
      </c>
      <c r="HK12" s="96">
        <f>IF($HI$8,HP7,"-")</f>
        <v>4</v>
      </c>
      <c r="HL12" s="96">
        <f>IF($HI$8,HQ7,"-")</f>
        <v>8.4</v>
      </c>
      <c r="HM12" s="96">
        <f>IF($HI$8,HR7,"-")</f>
        <v>7.2</v>
      </c>
      <c r="HN12" s="85"/>
      <c r="HO12" s="85"/>
      <c r="HP12" s="85"/>
      <c r="HQ12" s="85"/>
      <c r="HR12" s="95" t="s">
        <v>141</v>
      </c>
      <c r="HS12" s="96">
        <f>IF($HS$8,HX7,"-")</f>
        <v>1.2</v>
      </c>
      <c r="HT12" s="96">
        <f>IF($HS$8,HY7,"-")</f>
        <v>1.7</v>
      </c>
      <c r="HU12" s="96">
        <f>IF($HS$8,HZ7,"-")</f>
        <v>0.8</v>
      </c>
      <c r="HV12" s="96">
        <f>IF($HS$8,IA7,"-")</f>
        <v>0</v>
      </c>
      <c r="HW12" s="96">
        <f>IF($HS$8,IB7,"-")</f>
        <v>0</v>
      </c>
      <c r="HX12" s="85"/>
      <c r="HY12" s="85"/>
      <c r="HZ12" s="85"/>
      <c r="IA12" s="85"/>
      <c r="IB12" s="95" t="s">
        <v>141</v>
      </c>
      <c r="IC12" s="96">
        <f>IF($IC$8,IH7,"-")</f>
        <v>57.5</v>
      </c>
      <c r="ID12" s="96">
        <f>IF($IC$8,II7,"-")</f>
        <v>59.4</v>
      </c>
      <c r="IE12" s="96">
        <f>IF($IC$8,IJ7,"-")</f>
        <v>70.8</v>
      </c>
      <c r="IF12" s="96">
        <f>IF($IC$8,IK7,"-")</f>
        <v>73</v>
      </c>
      <c r="IG12" s="96">
        <f>IF($IC$8,IL7,"-")</f>
        <v>76.599999999999994</v>
      </c>
      <c r="IH12" s="85"/>
      <c r="II12" s="85"/>
      <c r="IJ12" s="85"/>
      <c r="IK12" s="85"/>
      <c r="IL12" s="95" t="s">
        <v>141</v>
      </c>
      <c r="IM12" s="96">
        <f>IF($IM$8,IR7,"-")</f>
        <v>14.3</v>
      </c>
      <c r="IN12" s="96">
        <f>IF($IM$8,IS7,"-")</f>
        <v>83.1</v>
      </c>
      <c r="IO12" s="96">
        <f>IF($IM$8,IT7,"-")</f>
        <v>85.4</v>
      </c>
      <c r="IP12" s="96">
        <f>IF($IM$8,IU7,"-")</f>
        <v>82.1</v>
      </c>
      <c r="IQ12" s="96">
        <f>IF($IM$8,IV7,"-")</f>
        <v>81.3</v>
      </c>
      <c r="IR12" s="85"/>
      <c r="IS12" s="85"/>
      <c r="IT12" s="85"/>
      <c r="IU12" s="85"/>
      <c r="IV12" s="85"/>
      <c r="IW12" s="95" t="s">
        <v>141</v>
      </c>
      <c r="IX12" s="96">
        <f>IF($IX$8,JC7,"-")</f>
        <v>16.3</v>
      </c>
      <c r="IY12" s="96">
        <f>IF($IX$8,JD7,"-")</f>
        <v>15.1</v>
      </c>
      <c r="IZ12" s="96">
        <f>IF($IX$8,JE7,"-")</f>
        <v>15.1</v>
      </c>
      <c r="JA12" s="96">
        <f>IF($IX$8,JF7,"-")</f>
        <v>14</v>
      </c>
      <c r="JB12" s="96">
        <f>IF($IX$8,JG7,"-")</f>
        <v>15.5</v>
      </c>
      <c r="JC12" s="85"/>
      <c r="JD12" s="85"/>
      <c r="JE12" s="85"/>
      <c r="JF12" s="85"/>
      <c r="JG12" s="95" t="s">
        <v>141</v>
      </c>
      <c r="JH12" s="96">
        <f>IF($JH$8,JM7,"-")</f>
        <v>29.6</v>
      </c>
      <c r="JI12" s="96">
        <f>IF($JH$8,JN7,"-")</f>
        <v>37.700000000000003</v>
      </c>
      <c r="JJ12" s="96">
        <f>IF($JH$8,JO7,"-")</f>
        <v>25.4</v>
      </c>
      <c r="JK12" s="96">
        <f>IF($JH$8,JP7,"-")</f>
        <v>20.100000000000001</v>
      </c>
      <c r="JL12" s="96">
        <f>IF($JH$8,JQ7,"-")</f>
        <v>29.9</v>
      </c>
      <c r="JM12" s="85"/>
      <c r="JN12" s="85"/>
      <c r="JO12" s="85"/>
      <c r="JP12" s="85"/>
      <c r="JQ12" s="95" t="s">
        <v>141</v>
      </c>
      <c r="JR12" s="96">
        <f>IF($JR$8,JW7,"-")</f>
        <v>344.4</v>
      </c>
      <c r="JS12" s="96">
        <f>IF($JR$8,JX7,"-")</f>
        <v>259.60000000000002</v>
      </c>
      <c r="JT12" s="96">
        <f>IF($JR$8,JY7,"-")</f>
        <v>226.2</v>
      </c>
      <c r="JU12" s="96">
        <f>IF($JR$8,JZ7,"-")</f>
        <v>224.7</v>
      </c>
      <c r="JV12" s="96">
        <f>IF($JR$8,KA7,"-")</f>
        <v>167.2</v>
      </c>
      <c r="JW12" s="85"/>
      <c r="JX12" s="85"/>
      <c r="JY12" s="85"/>
      <c r="JZ12" s="85"/>
      <c r="KA12" s="95" t="s">
        <v>141</v>
      </c>
      <c r="KB12" s="96">
        <f>IF($KB$8,KG7,"-")</f>
        <v>22.3</v>
      </c>
      <c r="KC12" s="96">
        <f>IF($KB$8,KH7,"-")</f>
        <v>25.5</v>
      </c>
      <c r="KD12" s="96">
        <f>IF($KB$8,KI7,"-")</f>
        <v>45.2</v>
      </c>
      <c r="KE12" s="96">
        <f>IF($KB$8,KJ7,"-")</f>
        <v>48.7</v>
      </c>
      <c r="KF12" s="96">
        <f>IF($KB$8,KK7,"-")</f>
        <v>53.3</v>
      </c>
      <c r="KG12" s="85"/>
      <c r="KH12" s="85"/>
      <c r="KI12" s="85"/>
      <c r="KJ12" s="85"/>
      <c r="KK12" s="95" t="s">
        <v>141</v>
      </c>
      <c r="KL12" s="96">
        <f>IF($KL$8,KQ7,"-")</f>
        <v>60.9</v>
      </c>
      <c r="KM12" s="96">
        <f>IF($KL$8,KR7,"-")</f>
        <v>100</v>
      </c>
      <c r="KN12" s="96">
        <f>IF($KL$8,KS7,"-")</f>
        <v>100</v>
      </c>
      <c r="KO12" s="96">
        <f>IF($KL$8,KT7,"-")</f>
        <v>100</v>
      </c>
      <c r="KP12" s="96">
        <f>IF($KL$8,KU7,"-")</f>
        <v>100</v>
      </c>
      <c r="KQ12" s="85"/>
      <c r="KR12" s="85"/>
      <c r="KS12" s="85"/>
      <c r="KT12" s="85"/>
      <c r="KU12" s="85"/>
      <c r="KV12" s="95" t="s">
        <v>141</v>
      </c>
      <c r="KW12" s="96">
        <f>IF($KW$8,LB7,"-")</f>
        <v>12.1</v>
      </c>
      <c r="KX12" s="96">
        <f>IF($KW$8,LC7,"-")</f>
        <v>7.1</v>
      </c>
      <c r="KY12" s="96">
        <f>IF($KW$8,LD7,"-")</f>
        <v>8.9</v>
      </c>
      <c r="KZ12" s="96">
        <f>IF($KW$8,LE7,"-")</f>
        <v>11.8</v>
      </c>
      <c r="LA12" s="96">
        <f>IF($KW$8,LF7,"-")</f>
        <v>15.3</v>
      </c>
      <c r="LB12" s="85"/>
      <c r="LC12" s="85"/>
      <c r="LD12" s="85"/>
      <c r="LE12" s="85"/>
      <c r="LF12" s="95" t="s">
        <v>141</v>
      </c>
      <c r="LG12" s="96">
        <f>IF($LG$8,LL7,"-")</f>
        <v>1.4</v>
      </c>
      <c r="LH12" s="96">
        <f>IF($LG$8,LM7,"-")</f>
        <v>8.6</v>
      </c>
      <c r="LI12" s="96">
        <f>IF($LG$8,LN7,"-")</f>
        <v>2</v>
      </c>
      <c r="LJ12" s="96">
        <f>IF($LG$8,LO7,"-")</f>
        <v>1.4</v>
      </c>
      <c r="LK12" s="96">
        <f>IF($LG$8,LP7,"-")</f>
        <v>2.9</v>
      </c>
      <c r="LL12" s="85"/>
      <c r="LM12" s="85"/>
      <c r="LN12" s="85"/>
      <c r="LO12" s="85"/>
      <c r="LP12" s="95" t="s">
        <v>141</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141</v>
      </c>
      <c r="MA12" s="96">
        <f>IF($MA$8,MF7,"-")</f>
        <v>1.7</v>
      </c>
      <c r="MB12" s="96">
        <f>IF($MA$8,MG7,"-")</f>
        <v>2.9</v>
      </c>
      <c r="MC12" s="96">
        <f>IF($MA$8,MH7,"-")</f>
        <v>3.4</v>
      </c>
      <c r="MD12" s="96">
        <f>IF($MA$8,MI7,"-")</f>
        <v>5.6</v>
      </c>
      <c r="ME12" s="96">
        <f>IF($MA$8,MJ7,"-")</f>
        <v>11.5</v>
      </c>
      <c r="MF12" s="85"/>
      <c r="MG12" s="85"/>
      <c r="MH12" s="85"/>
      <c r="MI12" s="85"/>
      <c r="MJ12" s="95" t="s">
        <v>141</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142</v>
      </c>
      <c r="AY13" s="96">
        <f>$BI$7</f>
        <v>100</v>
      </c>
      <c r="AZ13" s="96">
        <f>$BI$7</f>
        <v>100</v>
      </c>
      <c r="BA13" s="96">
        <f>$BI$7</f>
        <v>100</v>
      </c>
      <c r="BB13" s="96">
        <f>$BI$7</f>
        <v>100</v>
      </c>
      <c r="BC13" s="96">
        <f>$BI$7</f>
        <v>100</v>
      </c>
      <c r="BD13" s="85"/>
      <c r="BE13" s="85"/>
      <c r="BF13" s="85"/>
      <c r="BG13" s="85"/>
      <c r="BH13" s="85"/>
      <c r="BI13" s="95" t="s">
        <v>142</v>
      </c>
      <c r="BJ13" s="96">
        <f>$BT$7</f>
        <v>100</v>
      </c>
      <c r="BK13" s="96">
        <f>$BT$7</f>
        <v>100</v>
      </c>
      <c r="BL13" s="96">
        <f>$BT$7</f>
        <v>100</v>
      </c>
      <c r="BM13" s="96">
        <f>$BT$7</f>
        <v>100</v>
      </c>
      <c r="BN13" s="96">
        <f>$BT$7</f>
        <v>100</v>
      </c>
      <c r="BO13" s="85"/>
      <c r="BP13" s="85"/>
      <c r="BQ13" s="85"/>
      <c r="BR13" s="85"/>
      <c r="BS13" s="85"/>
      <c r="BT13" s="95" t="s">
        <v>142</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143</v>
      </c>
      <c r="C14" s="100"/>
      <c r="D14" s="101"/>
      <c r="E14" s="100"/>
      <c r="F14" s="208" t="s">
        <v>144</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145</v>
      </c>
      <c r="C15" s="198"/>
      <c r="D15" s="101"/>
      <c r="E15" s="98">
        <v>1</v>
      </c>
      <c r="F15" s="198" t="s">
        <v>146</v>
      </c>
      <c r="G15" s="198"/>
      <c r="H15" s="103" t="s">
        <v>147</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148</v>
      </c>
      <c r="AY15" s="104"/>
      <c r="AZ15" s="104"/>
      <c r="BA15" s="104"/>
      <c r="BB15" s="104"/>
      <c r="BC15" s="104"/>
      <c r="BD15" s="101"/>
      <c r="BE15" s="101"/>
      <c r="BF15" s="101"/>
      <c r="BG15" s="101"/>
      <c r="BH15" s="101"/>
      <c r="BI15" s="102" t="s">
        <v>148</v>
      </c>
      <c r="BJ15" s="104"/>
      <c r="BK15" s="104"/>
      <c r="BL15" s="104"/>
      <c r="BM15" s="104"/>
      <c r="BN15" s="104"/>
      <c r="BO15" s="101"/>
      <c r="BP15" s="101"/>
      <c r="BQ15" s="101"/>
      <c r="BR15" s="101"/>
      <c r="BS15" s="101"/>
      <c r="BT15" s="102" t="s">
        <v>148</v>
      </c>
      <c r="BU15" s="104"/>
      <c r="BV15" s="104"/>
      <c r="BW15" s="104"/>
      <c r="BX15" s="104"/>
      <c r="BY15" s="104"/>
      <c r="BZ15" s="101"/>
      <c r="CA15" s="101"/>
      <c r="CB15" s="101"/>
      <c r="CC15" s="101"/>
      <c r="CD15" s="101"/>
      <c r="CE15" s="102" t="s">
        <v>148</v>
      </c>
      <c r="CF15" s="104"/>
      <c r="CG15" s="104"/>
      <c r="CH15" s="104"/>
      <c r="CI15" s="104"/>
      <c r="CJ15" s="104"/>
      <c r="CK15" s="101"/>
      <c r="CL15" s="101"/>
      <c r="CM15" s="101"/>
      <c r="CN15" s="101"/>
      <c r="CO15" s="102" t="s">
        <v>148</v>
      </c>
      <c r="CP15" s="104"/>
      <c r="CQ15" s="104"/>
      <c r="CR15" s="104"/>
      <c r="CS15" s="104"/>
      <c r="CT15" s="104"/>
      <c r="CU15" s="101"/>
      <c r="CV15" s="101"/>
      <c r="CW15" s="101"/>
      <c r="CX15" s="101"/>
      <c r="CY15" s="101"/>
      <c r="CZ15" s="102" t="s">
        <v>148</v>
      </c>
      <c r="DA15" s="104"/>
      <c r="DB15" s="104"/>
      <c r="DC15" s="104"/>
      <c r="DD15" s="104"/>
      <c r="DE15" s="104"/>
      <c r="DF15" s="101"/>
      <c r="DG15" s="101"/>
      <c r="DH15" s="101"/>
      <c r="DI15" s="101"/>
      <c r="DJ15" s="102" t="s">
        <v>148</v>
      </c>
      <c r="DK15" s="104"/>
      <c r="DL15" s="104"/>
      <c r="DM15" s="104"/>
      <c r="DN15" s="104"/>
      <c r="DO15" s="104"/>
      <c r="DP15" s="101"/>
      <c r="DQ15" s="101"/>
      <c r="DR15" s="101"/>
      <c r="DS15" s="101"/>
      <c r="DT15" s="102" t="s">
        <v>148</v>
      </c>
      <c r="DU15" s="104"/>
      <c r="DV15" s="104"/>
      <c r="DW15" s="104"/>
      <c r="DX15" s="104"/>
      <c r="DY15" s="104"/>
      <c r="DZ15" s="101"/>
      <c r="EA15" s="101"/>
      <c r="EB15" s="101"/>
      <c r="EC15" s="101"/>
      <c r="ED15" s="102" t="s">
        <v>148</v>
      </c>
      <c r="EE15" s="104"/>
      <c r="EF15" s="104"/>
      <c r="EG15" s="104"/>
      <c r="EH15" s="104"/>
      <c r="EI15" s="104"/>
      <c r="EJ15" s="101"/>
      <c r="EK15" s="101"/>
      <c r="EL15" s="101"/>
      <c r="EM15" s="101"/>
      <c r="EN15" s="102" t="s">
        <v>148</v>
      </c>
      <c r="EO15" s="104"/>
      <c r="EP15" s="104"/>
      <c r="EQ15" s="104"/>
      <c r="ER15" s="104"/>
      <c r="ES15" s="104"/>
      <c r="ET15" s="101"/>
      <c r="EU15" s="101"/>
      <c r="EV15" s="101"/>
      <c r="EW15" s="101"/>
      <c r="EX15" s="101"/>
      <c r="EY15" s="102" t="s">
        <v>148</v>
      </c>
      <c r="EZ15" s="104"/>
      <c r="FA15" s="104"/>
      <c r="FB15" s="104"/>
      <c r="FC15" s="104"/>
      <c r="FD15" s="104"/>
      <c r="FE15" s="101"/>
      <c r="FF15" s="101"/>
      <c r="FG15" s="101"/>
      <c r="FH15" s="101"/>
      <c r="FI15" s="102" t="s">
        <v>148</v>
      </c>
      <c r="FJ15" s="104"/>
      <c r="FK15" s="104"/>
      <c r="FL15" s="104"/>
      <c r="FM15" s="104"/>
      <c r="FN15" s="104"/>
      <c r="FO15" s="101"/>
      <c r="FP15" s="101"/>
      <c r="FQ15" s="101"/>
      <c r="FR15" s="101"/>
      <c r="FS15" s="102" t="s">
        <v>148</v>
      </c>
      <c r="FT15" s="104"/>
      <c r="FU15" s="104"/>
      <c r="FV15" s="104"/>
      <c r="FW15" s="104"/>
      <c r="FX15" s="104"/>
      <c r="FY15" s="101"/>
      <c r="FZ15" s="101"/>
      <c r="GA15" s="101"/>
      <c r="GB15" s="101"/>
      <c r="GC15" s="102" t="s">
        <v>148</v>
      </c>
      <c r="GD15" s="104"/>
      <c r="GE15" s="104"/>
      <c r="GF15" s="104"/>
      <c r="GG15" s="104"/>
      <c r="GH15" s="104"/>
      <c r="GI15" s="101"/>
      <c r="GJ15" s="101"/>
      <c r="GK15" s="101"/>
      <c r="GL15" s="101"/>
      <c r="GM15" s="102" t="s">
        <v>148</v>
      </c>
      <c r="GN15" s="104"/>
      <c r="GO15" s="104"/>
      <c r="GP15" s="104"/>
      <c r="GQ15" s="104"/>
      <c r="GR15" s="104"/>
      <c r="GS15" s="101"/>
      <c r="GT15" s="101"/>
      <c r="GU15" s="101"/>
      <c r="GV15" s="101"/>
      <c r="GW15" s="101"/>
      <c r="GX15" s="102" t="s">
        <v>148</v>
      </c>
      <c r="GY15" s="104"/>
      <c r="GZ15" s="104"/>
      <c r="HA15" s="104"/>
      <c r="HB15" s="104"/>
      <c r="HC15" s="104"/>
      <c r="HD15" s="101"/>
      <c r="HE15" s="101"/>
      <c r="HF15" s="101"/>
      <c r="HG15" s="101"/>
      <c r="HH15" s="102" t="s">
        <v>148</v>
      </c>
      <c r="HI15" s="104"/>
      <c r="HJ15" s="104"/>
      <c r="HK15" s="104"/>
      <c r="HL15" s="104"/>
      <c r="HM15" s="104"/>
      <c r="HN15" s="101"/>
      <c r="HO15" s="101"/>
      <c r="HP15" s="101"/>
      <c r="HQ15" s="101"/>
      <c r="HR15" s="102" t="s">
        <v>148</v>
      </c>
      <c r="HS15" s="104"/>
      <c r="HT15" s="104"/>
      <c r="HU15" s="104"/>
      <c r="HV15" s="104"/>
      <c r="HW15" s="104"/>
      <c r="HX15" s="101"/>
      <c r="HY15" s="101"/>
      <c r="HZ15" s="101"/>
      <c r="IA15" s="101"/>
      <c r="IB15" s="102" t="s">
        <v>148</v>
      </c>
      <c r="IC15" s="104"/>
      <c r="ID15" s="104"/>
      <c r="IE15" s="104"/>
      <c r="IF15" s="104"/>
      <c r="IG15" s="104"/>
      <c r="IH15" s="101"/>
      <c r="II15" s="101"/>
      <c r="IJ15" s="101"/>
      <c r="IK15" s="101"/>
      <c r="IL15" s="102" t="s">
        <v>148</v>
      </c>
      <c r="IM15" s="104"/>
      <c r="IN15" s="104"/>
      <c r="IO15" s="104"/>
      <c r="IP15" s="104"/>
      <c r="IQ15" s="104"/>
      <c r="IR15" s="101"/>
      <c r="IS15" s="101"/>
      <c r="IT15" s="101"/>
      <c r="IU15" s="101"/>
      <c r="IV15" s="101"/>
      <c r="IW15" s="102" t="s">
        <v>148</v>
      </c>
      <c r="IX15" s="104"/>
      <c r="IY15" s="104"/>
      <c r="IZ15" s="104"/>
      <c r="JA15" s="104"/>
      <c r="JB15" s="104"/>
      <c r="JC15" s="101"/>
      <c r="JD15" s="101"/>
      <c r="JE15" s="101"/>
      <c r="JF15" s="101"/>
      <c r="JG15" s="102" t="s">
        <v>148</v>
      </c>
      <c r="JH15" s="104"/>
      <c r="JI15" s="104"/>
      <c r="JJ15" s="104"/>
      <c r="JK15" s="104"/>
      <c r="JL15" s="104"/>
      <c r="JM15" s="101"/>
      <c r="JN15" s="101"/>
      <c r="JO15" s="101"/>
      <c r="JP15" s="101"/>
      <c r="JQ15" s="102" t="s">
        <v>148</v>
      </c>
      <c r="JR15" s="104"/>
      <c r="JS15" s="104"/>
      <c r="JT15" s="104"/>
      <c r="JU15" s="104"/>
      <c r="JV15" s="104"/>
      <c r="JW15" s="101"/>
      <c r="JX15" s="101"/>
      <c r="JY15" s="101"/>
      <c r="JZ15" s="101"/>
      <c r="KA15" s="102" t="s">
        <v>148</v>
      </c>
      <c r="KB15" s="104"/>
      <c r="KC15" s="104"/>
      <c r="KD15" s="104"/>
      <c r="KE15" s="104"/>
      <c r="KF15" s="104"/>
      <c r="KG15" s="101"/>
      <c r="KH15" s="101"/>
      <c r="KI15" s="101"/>
      <c r="KJ15" s="101"/>
      <c r="KK15" s="102" t="s">
        <v>148</v>
      </c>
      <c r="KL15" s="104"/>
      <c r="KM15" s="104"/>
      <c r="KN15" s="104"/>
      <c r="KO15" s="104"/>
      <c r="KP15" s="104"/>
      <c r="KQ15" s="101"/>
      <c r="KR15" s="101"/>
      <c r="KS15" s="101"/>
      <c r="KT15" s="101"/>
      <c r="KU15" s="101"/>
      <c r="KV15" s="102" t="s">
        <v>148</v>
      </c>
      <c r="KW15" s="104"/>
      <c r="KX15" s="104"/>
      <c r="KY15" s="104"/>
      <c r="KZ15" s="104"/>
      <c r="LA15" s="104"/>
      <c r="LB15" s="101"/>
      <c r="LC15" s="101"/>
      <c r="LD15" s="101"/>
      <c r="LE15" s="101"/>
      <c r="LF15" s="102" t="s">
        <v>148</v>
      </c>
      <c r="LG15" s="104"/>
      <c r="LH15" s="104"/>
      <c r="LI15" s="104"/>
      <c r="LJ15" s="104"/>
      <c r="LK15" s="104"/>
      <c r="LL15" s="101"/>
      <c r="LM15" s="101"/>
      <c r="LN15" s="101"/>
      <c r="LO15" s="101"/>
      <c r="LP15" s="102" t="s">
        <v>148</v>
      </c>
      <c r="LQ15" s="104"/>
      <c r="LR15" s="104"/>
      <c r="LS15" s="104"/>
      <c r="LT15" s="104"/>
      <c r="LU15" s="104"/>
      <c r="LV15" s="101"/>
      <c r="LW15" s="101"/>
      <c r="LX15" s="101"/>
      <c r="LY15" s="101"/>
      <c r="LZ15" s="102" t="s">
        <v>148</v>
      </c>
      <c r="MA15" s="104"/>
      <c r="MB15" s="104"/>
      <c r="MC15" s="104"/>
      <c r="MD15" s="104"/>
      <c r="ME15" s="104"/>
      <c r="MF15" s="101"/>
      <c r="MG15" s="101"/>
      <c r="MH15" s="101"/>
      <c r="MI15" s="101"/>
      <c r="MJ15" s="102" t="s">
        <v>148</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149</v>
      </c>
      <c r="C16" s="198"/>
      <c r="D16" s="101"/>
      <c r="E16" s="98">
        <f>E15+1</f>
        <v>2</v>
      </c>
      <c r="F16" s="198" t="s">
        <v>150</v>
      </c>
      <c r="G16" s="198"/>
      <c r="H16" s="103" t="s">
        <v>151</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152</v>
      </c>
      <c r="C17" s="198"/>
      <c r="D17" s="101"/>
      <c r="E17" s="98">
        <f t="shared" ref="E17" si="8">E16+1</f>
        <v>3</v>
      </c>
      <c r="F17" s="198" t="s">
        <v>16</v>
      </c>
      <c r="G17" s="198"/>
      <c r="H17" s="103" t="s">
        <v>153</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154</v>
      </c>
      <c r="AY17" s="107">
        <f>IF(AY7="-",NA(),AY7)</f>
        <v>111.4</v>
      </c>
      <c r="AZ17" s="107">
        <f t="shared" ref="AZ17:BC17" si="9">IF(AZ7="-",NA(),AZ7)</f>
        <v>115.2</v>
      </c>
      <c r="BA17" s="107">
        <f t="shared" si="9"/>
        <v>132.5</v>
      </c>
      <c r="BB17" s="107">
        <f t="shared" si="9"/>
        <v>126.1</v>
      </c>
      <c r="BC17" s="107">
        <f t="shared" si="9"/>
        <v>123.1</v>
      </c>
      <c r="BD17" s="101"/>
      <c r="BE17" s="101"/>
      <c r="BF17" s="101"/>
      <c r="BG17" s="101"/>
      <c r="BH17" s="101"/>
      <c r="BI17" s="106" t="s">
        <v>154</v>
      </c>
      <c r="BJ17" s="107">
        <f>IF(BJ7="-",NA(),BJ7)</f>
        <v>112.5</v>
      </c>
      <c r="BK17" s="107">
        <f t="shared" ref="BK17:BN17" si="10">IF(BK7="-",NA(),BK7)</f>
        <v>116.8</v>
      </c>
      <c r="BL17" s="107">
        <f t="shared" si="10"/>
        <v>131.5</v>
      </c>
      <c r="BM17" s="107">
        <f t="shared" si="10"/>
        <v>125.9</v>
      </c>
      <c r="BN17" s="107">
        <f t="shared" si="10"/>
        <v>122.1</v>
      </c>
      <c r="BO17" s="101"/>
      <c r="BP17" s="101"/>
      <c r="BQ17" s="101"/>
      <c r="BR17" s="101"/>
      <c r="BS17" s="101"/>
      <c r="BT17" s="106" t="s">
        <v>154</v>
      </c>
      <c r="BU17" s="107">
        <f>IF(BU7="-",NA(),BU7)</f>
        <v>3580</v>
      </c>
      <c r="BV17" s="107">
        <f t="shared" ref="BV17:BY17" si="11">IF(BV7="-",NA(),BV7)</f>
        <v>1560.6</v>
      </c>
      <c r="BW17" s="107">
        <f t="shared" si="11"/>
        <v>2164.6</v>
      </c>
      <c r="BX17" s="107">
        <f t="shared" si="11"/>
        <v>2075</v>
      </c>
      <c r="BY17" s="107">
        <f t="shared" si="11"/>
        <v>2365.6</v>
      </c>
      <c r="BZ17" s="101"/>
      <c r="CA17" s="101"/>
      <c r="CB17" s="101"/>
      <c r="CC17" s="101"/>
      <c r="CD17" s="101"/>
      <c r="CE17" s="106" t="s">
        <v>154</v>
      </c>
      <c r="CF17" s="107">
        <f>IF(CF7="-",NA(),CF7)</f>
        <v>6537.5</v>
      </c>
      <c r="CG17" s="107">
        <f t="shared" ref="CG17:CJ17" si="12">IF(CG7="-",NA(),CG7)</f>
        <v>7596.6</v>
      </c>
      <c r="CH17" s="107">
        <f t="shared" si="12"/>
        <v>5463.6</v>
      </c>
      <c r="CI17" s="107">
        <f t="shared" si="12"/>
        <v>7137</v>
      </c>
      <c r="CJ17" s="107">
        <f t="shared" si="12"/>
        <v>7342.7</v>
      </c>
      <c r="CK17" s="101"/>
      <c r="CL17" s="101"/>
      <c r="CM17" s="101"/>
      <c r="CN17" s="101"/>
      <c r="CO17" s="106" t="s">
        <v>154</v>
      </c>
      <c r="CP17" s="108">
        <f>IF(CP7="-",NA(),CP7)</f>
        <v>2248412</v>
      </c>
      <c r="CQ17" s="108">
        <f t="shared" ref="CQ17:CT17" si="13">IF(CQ7="-",NA(),CQ7)</f>
        <v>2299849</v>
      </c>
      <c r="CR17" s="108">
        <f t="shared" si="13"/>
        <v>2459120</v>
      </c>
      <c r="CS17" s="108">
        <f t="shared" si="13"/>
        <v>2875890</v>
      </c>
      <c r="CT17" s="108">
        <f t="shared" si="13"/>
        <v>2749465</v>
      </c>
      <c r="CU17" s="101"/>
      <c r="CV17" s="101"/>
      <c r="CW17" s="101"/>
      <c r="CX17" s="101"/>
      <c r="CY17" s="101"/>
      <c r="CZ17" s="106" t="s">
        <v>154</v>
      </c>
      <c r="DA17" s="107">
        <f>IF(DA7="-",NA(),DA7)</f>
        <v>41.2</v>
      </c>
      <c r="DB17" s="107">
        <f t="shared" ref="DB17:DE17" si="14">IF(DB7="-",NA(),DB7)</f>
        <v>33.5</v>
      </c>
      <c r="DC17" s="107">
        <f t="shared" si="14"/>
        <v>43.7</v>
      </c>
      <c r="DD17" s="107">
        <f t="shared" si="14"/>
        <v>34.5</v>
      </c>
      <c r="DE17" s="107">
        <f t="shared" si="14"/>
        <v>33.6</v>
      </c>
      <c r="DF17" s="101"/>
      <c r="DG17" s="101"/>
      <c r="DH17" s="101"/>
      <c r="DI17" s="101"/>
      <c r="DJ17" s="106" t="s">
        <v>154</v>
      </c>
      <c r="DK17" s="107">
        <f>IF(DK7="-",NA(),DK7)</f>
        <v>18.399999999999999</v>
      </c>
      <c r="DL17" s="107">
        <f t="shared" ref="DL17:DO17" si="15">IF(DL7="-",NA(),DL7)</f>
        <v>30.6</v>
      </c>
      <c r="DM17" s="107">
        <f t="shared" si="15"/>
        <v>13</v>
      </c>
      <c r="DN17" s="107">
        <f t="shared" si="15"/>
        <v>14.6</v>
      </c>
      <c r="DO17" s="107">
        <f t="shared" si="15"/>
        <v>15.1</v>
      </c>
      <c r="DP17" s="101"/>
      <c r="DQ17" s="101"/>
      <c r="DR17" s="101"/>
      <c r="DS17" s="101"/>
      <c r="DT17" s="106" t="s">
        <v>154</v>
      </c>
      <c r="DU17" s="107">
        <f>IF(DU7="-",NA(),DU7)</f>
        <v>43.1</v>
      </c>
      <c r="DV17" s="107">
        <f t="shared" ref="DV17:DY17" si="16">IF(DV7="-",NA(),DV7)</f>
        <v>37</v>
      </c>
      <c r="DW17" s="107">
        <f t="shared" si="16"/>
        <v>29</v>
      </c>
      <c r="DX17" s="107">
        <f t="shared" si="16"/>
        <v>24.8</v>
      </c>
      <c r="DY17" s="107">
        <f t="shared" si="16"/>
        <v>21.1</v>
      </c>
      <c r="DZ17" s="101"/>
      <c r="EA17" s="101"/>
      <c r="EB17" s="101"/>
      <c r="EC17" s="101"/>
      <c r="ED17" s="106" t="s">
        <v>154</v>
      </c>
      <c r="EE17" s="107">
        <f>IF(EE7="-",NA(),EE7)</f>
        <v>62.7</v>
      </c>
      <c r="EF17" s="107">
        <f t="shared" ref="EF17:EI17" si="17">IF(EF7="-",NA(),EF7)</f>
        <v>63</v>
      </c>
      <c r="EG17" s="107">
        <f t="shared" si="17"/>
        <v>66.3</v>
      </c>
      <c r="EH17" s="107">
        <f t="shared" si="17"/>
        <v>67.7</v>
      </c>
      <c r="EI17" s="107">
        <f t="shared" si="17"/>
        <v>66.3</v>
      </c>
      <c r="EJ17" s="101"/>
      <c r="EK17" s="101"/>
      <c r="EL17" s="101"/>
      <c r="EM17" s="101"/>
      <c r="EN17" s="106" t="s">
        <v>154</v>
      </c>
      <c r="EO17" s="107">
        <f>IF(EO7="-",NA(),EO7)</f>
        <v>0</v>
      </c>
      <c r="EP17" s="107">
        <f t="shared" ref="EP17:ES17" si="18">IF(EP7="-",NA(),EP7)</f>
        <v>16.2</v>
      </c>
      <c r="EQ17" s="107">
        <f t="shared" si="18"/>
        <v>18.100000000000001</v>
      </c>
      <c r="ER17" s="107">
        <f t="shared" si="18"/>
        <v>14.7</v>
      </c>
      <c r="ES17" s="107">
        <f t="shared" si="18"/>
        <v>15.2</v>
      </c>
      <c r="ET17" s="101"/>
      <c r="EU17" s="101"/>
      <c r="EV17" s="101"/>
      <c r="EW17" s="101"/>
      <c r="EX17" s="101"/>
      <c r="EY17" s="106" t="s">
        <v>154</v>
      </c>
      <c r="EZ17" s="107">
        <f>IF(EZ7="-",NA(),EZ7)</f>
        <v>41.1</v>
      </c>
      <c r="FA17" s="107">
        <f t="shared" ref="FA17:FD17" si="19">IF(FA7="-",NA(),FA7)</f>
        <v>35.299999999999997</v>
      </c>
      <c r="FB17" s="107">
        <f t="shared" si="19"/>
        <v>47.1</v>
      </c>
      <c r="FC17" s="107">
        <f t="shared" si="19"/>
        <v>36.6</v>
      </c>
      <c r="FD17" s="107">
        <f t="shared" si="19"/>
        <v>35.799999999999997</v>
      </c>
      <c r="FE17" s="101"/>
      <c r="FF17" s="101"/>
      <c r="FG17" s="101"/>
      <c r="FH17" s="101"/>
      <c r="FI17" s="106" t="s">
        <v>154</v>
      </c>
      <c r="FJ17" s="107">
        <f>IF(FJ7="-",NA(),FJ7)</f>
        <v>22.4</v>
      </c>
      <c r="FK17" s="107">
        <f t="shared" ref="FK17:FN17" si="20">IF(FK7="-",NA(),FK7)</f>
        <v>32.299999999999997</v>
      </c>
      <c r="FL17" s="107">
        <f t="shared" si="20"/>
        <v>12.9</v>
      </c>
      <c r="FM17" s="107">
        <f t="shared" si="20"/>
        <v>15.1</v>
      </c>
      <c r="FN17" s="107">
        <f t="shared" si="20"/>
        <v>15.9</v>
      </c>
      <c r="FO17" s="101"/>
      <c r="FP17" s="101"/>
      <c r="FQ17" s="101"/>
      <c r="FR17" s="101"/>
      <c r="FS17" s="106" t="s">
        <v>154</v>
      </c>
      <c r="FT17" s="107">
        <f>IF(FT7="-",NA(),FT7)</f>
        <v>51.6</v>
      </c>
      <c r="FU17" s="107">
        <f t="shared" ref="FU17:FX17" si="21">IF(FU7="-",NA(),FU7)</f>
        <v>40.9</v>
      </c>
      <c r="FV17" s="107">
        <f t="shared" si="21"/>
        <v>32.1</v>
      </c>
      <c r="FW17" s="107">
        <f t="shared" si="21"/>
        <v>27.5</v>
      </c>
      <c r="FX17" s="107">
        <f t="shared" si="21"/>
        <v>23.4</v>
      </c>
      <c r="FY17" s="101"/>
      <c r="FZ17" s="101"/>
      <c r="GA17" s="101"/>
      <c r="GB17" s="101"/>
      <c r="GC17" s="106" t="s">
        <v>154</v>
      </c>
      <c r="GD17" s="107">
        <f>IF(GD7="-",NA(),GD7)</f>
        <v>62.4</v>
      </c>
      <c r="GE17" s="107">
        <f t="shared" ref="GE17:GH17" si="22">IF(GE7="-",NA(),GE7)</f>
        <v>63.3</v>
      </c>
      <c r="GF17" s="107">
        <f t="shared" si="22"/>
        <v>66.599999999999994</v>
      </c>
      <c r="GG17" s="107">
        <f t="shared" si="22"/>
        <v>68</v>
      </c>
      <c r="GH17" s="107">
        <f t="shared" si="22"/>
        <v>66.2</v>
      </c>
      <c r="GI17" s="101"/>
      <c r="GJ17" s="101"/>
      <c r="GK17" s="101"/>
      <c r="GL17" s="101"/>
      <c r="GM17" s="106" t="s">
        <v>154</v>
      </c>
      <c r="GN17" s="107">
        <f>IF(GN7="-",NA(),GN7)</f>
        <v>0</v>
      </c>
      <c r="GO17" s="107">
        <f t="shared" ref="GO17:GR17" si="23">IF(GO7="-",NA(),GO7)</f>
        <v>11.1</v>
      </c>
      <c r="GP17" s="107">
        <f t="shared" si="23"/>
        <v>12.3</v>
      </c>
      <c r="GQ17" s="107">
        <f t="shared" si="23"/>
        <v>8.8000000000000007</v>
      </c>
      <c r="GR17" s="107">
        <f t="shared" si="23"/>
        <v>9.1</v>
      </c>
      <c r="GS17" s="101"/>
      <c r="GT17" s="101"/>
      <c r="GU17" s="101"/>
      <c r="GV17" s="101"/>
      <c r="GW17" s="101"/>
      <c r="GX17" s="106" t="s">
        <v>154</v>
      </c>
      <c r="GY17" s="107">
        <f>IF(GY7="-",NA(),GY7)</f>
        <v>43.1</v>
      </c>
      <c r="GZ17" s="107">
        <f t="shared" ref="GZ17:HC17" si="24">IF(GZ7="-",NA(),GZ7)</f>
        <v>19.3</v>
      </c>
      <c r="HA17" s="107">
        <f t="shared" si="24"/>
        <v>17.600000000000001</v>
      </c>
      <c r="HB17" s="107">
        <f t="shared" si="24"/>
        <v>17.7</v>
      </c>
      <c r="HC17" s="107">
        <f t="shared" si="24"/>
        <v>16.3</v>
      </c>
      <c r="HD17" s="101"/>
      <c r="HE17" s="101"/>
      <c r="HF17" s="101"/>
      <c r="HG17" s="101"/>
      <c r="HH17" s="106" t="s">
        <v>154</v>
      </c>
      <c r="HI17" s="107">
        <f>IF(HI7="-",NA(),HI7)</f>
        <v>4</v>
      </c>
      <c r="HJ17" s="107">
        <f t="shared" ref="HJ17:HM17" si="25">IF(HJ7="-",NA(),HJ7)</f>
        <v>9.6</v>
      </c>
      <c r="HK17" s="107">
        <f t="shared" si="25"/>
        <v>16</v>
      </c>
      <c r="HL17" s="107">
        <f t="shared" si="25"/>
        <v>13.2</v>
      </c>
      <c r="HM17" s="107">
        <f t="shared" si="25"/>
        <v>9.9</v>
      </c>
      <c r="HN17" s="101"/>
      <c r="HO17" s="101"/>
      <c r="HP17" s="101"/>
      <c r="HQ17" s="101"/>
      <c r="HR17" s="106" t="s">
        <v>154</v>
      </c>
      <c r="HS17" s="107">
        <f>IF(HS7="-",NA(),HS7)</f>
        <v>0</v>
      </c>
      <c r="HT17" s="107">
        <f t="shared" ref="HT17:HW17" si="26">IF(HT7="-",NA(),HT7)</f>
        <v>0</v>
      </c>
      <c r="HU17" s="107">
        <f t="shared" si="26"/>
        <v>0</v>
      </c>
      <c r="HV17" s="107">
        <f t="shared" si="26"/>
        <v>0</v>
      </c>
      <c r="HW17" s="107">
        <f t="shared" si="26"/>
        <v>0</v>
      </c>
      <c r="HX17" s="101"/>
      <c r="HY17" s="101"/>
      <c r="HZ17" s="101"/>
      <c r="IA17" s="101"/>
      <c r="IB17" s="106" t="s">
        <v>154</v>
      </c>
      <c r="IC17" s="107">
        <f>IF(IC7="-",NA(),IC7)</f>
        <v>68.599999999999994</v>
      </c>
      <c r="ID17" s="107">
        <f t="shared" ref="ID17:IG17" si="27">IF(ID7="-",NA(),ID7)</f>
        <v>69.599999999999994</v>
      </c>
      <c r="IE17" s="107">
        <f t="shared" si="27"/>
        <v>74</v>
      </c>
      <c r="IF17" s="107">
        <f t="shared" si="27"/>
        <v>74.7</v>
      </c>
      <c r="IG17" s="107">
        <f t="shared" si="27"/>
        <v>77.5</v>
      </c>
      <c r="IH17" s="101"/>
      <c r="II17" s="101"/>
      <c r="IJ17" s="101"/>
      <c r="IK17" s="101"/>
      <c r="IL17" s="106" t="s">
        <v>154</v>
      </c>
      <c r="IM17" s="107">
        <f>IF(IM7="-",NA(),IM7)</f>
        <v>0</v>
      </c>
      <c r="IN17" s="107">
        <f t="shared" ref="IN17:IQ17" si="28">IF(IN7="-",NA(),IN7)</f>
        <v>56.3</v>
      </c>
      <c r="IO17" s="107">
        <f t="shared" si="28"/>
        <v>61.7</v>
      </c>
      <c r="IP17" s="107">
        <f t="shared" si="28"/>
        <v>56.9</v>
      </c>
      <c r="IQ17" s="107">
        <f t="shared" si="28"/>
        <v>58.9</v>
      </c>
      <c r="IR17" s="101"/>
      <c r="IS17" s="101"/>
      <c r="IT17" s="101"/>
      <c r="IU17" s="101"/>
      <c r="IV17" s="101"/>
      <c r="IW17" s="106" t="s">
        <v>154</v>
      </c>
      <c r="IX17" s="107">
        <f>IF(IX7="-",NA(),IX7)</f>
        <v>8.4</v>
      </c>
      <c r="IY17" s="107">
        <f t="shared" ref="IY17:JB17" si="29">IF(IY7="-",NA(),IY7)</f>
        <v>9</v>
      </c>
      <c r="IZ17" s="107">
        <f t="shared" si="29"/>
        <v>7.8</v>
      </c>
      <c r="JA17" s="107">
        <f t="shared" si="29"/>
        <v>7.2</v>
      </c>
      <c r="JB17" s="107">
        <f t="shared" si="29"/>
        <v>8.9</v>
      </c>
      <c r="JC17" s="101"/>
      <c r="JD17" s="101"/>
      <c r="JE17" s="101"/>
      <c r="JF17" s="101"/>
      <c r="JG17" s="106" t="s">
        <v>154</v>
      </c>
      <c r="JH17" s="107">
        <f>IF(JH7="-",NA(),JH7)</f>
        <v>58.9</v>
      </c>
      <c r="JI17" s="107">
        <f t="shared" ref="JI17:JL17" si="30">IF(JI7="-",NA(),JI7)</f>
        <v>28.8</v>
      </c>
      <c r="JJ17" s="107">
        <f t="shared" si="30"/>
        <v>34.200000000000003</v>
      </c>
      <c r="JK17" s="107">
        <f t="shared" si="30"/>
        <v>29.7</v>
      </c>
      <c r="JL17" s="107">
        <f t="shared" si="30"/>
        <v>31.7</v>
      </c>
      <c r="JM17" s="101"/>
      <c r="JN17" s="101"/>
      <c r="JO17" s="101"/>
      <c r="JP17" s="101"/>
      <c r="JQ17" s="106" t="s">
        <v>154</v>
      </c>
      <c r="JR17" s="107">
        <f>IF(JR7="-",NA(),JR7)</f>
        <v>0</v>
      </c>
      <c r="JS17" s="107">
        <f t="shared" ref="JS17:JV17" si="31">IF(JS7="-",NA(),JS7)</f>
        <v>0</v>
      </c>
      <c r="JT17" s="107">
        <f t="shared" si="31"/>
        <v>0</v>
      </c>
      <c r="JU17" s="107">
        <f t="shared" si="31"/>
        <v>0</v>
      </c>
      <c r="JV17" s="107">
        <f t="shared" si="31"/>
        <v>0</v>
      </c>
      <c r="JW17" s="101"/>
      <c r="JX17" s="101"/>
      <c r="JY17" s="101"/>
      <c r="JZ17" s="101"/>
      <c r="KA17" s="106" t="s">
        <v>154</v>
      </c>
      <c r="KB17" s="107">
        <f>IF(KB7="-",NA(),KB7)</f>
        <v>48.9</v>
      </c>
      <c r="KC17" s="107">
        <f t="shared" ref="KC17:KF17" si="32">IF(KC7="-",NA(),KC7)</f>
        <v>52.4</v>
      </c>
      <c r="KD17" s="107">
        <f t="shared" si="32"/>
        <v>65.3</v>
      </c>
      <c r="KE17" s="107">
        <f t="shared" si="32"/>
        <v>67.5</v>
      </c>
      <c r="KF17" s="107">
        <f t="shared" si="32"/>
        <v>71.599999999999994</v>
      </c>
      <c r="KG17" s="101"/>
      <c r="KH17" s="101"/>
      <c r="KI17" s="101"/>
      <c r="KJ17" s="101"/>
      <c r="KK17" s="106" t="s">
        <v>154</v>
      </c>
      <c r="KL17" s="107">
        <f>IF(KL7="-",NA(),KL7)</f>
        <v>0</v>
      </c>
      <c r="KM17" s="107">
        <f t="shared" ref="KM17:KP17" si="33">IF(KM7="-",NA(),KM7)</f>
        <v>100</v>
      </c>
      <c r="KN17" s="107">
        <f t="shared" si="33"/>
        <v>100</v>
      </c>
      <c r="KO17" s="107">
        <f t="shared" si="33"/>
        <v>100</v>
      </c>
      <c r="KP17" s="107">
        <f t="shared" si="33"/>
        <v>100</v>
      </c>
      <c r="KQ17" s="101"/>
      <c r="KR17" s="101"/>
      <c r="KS17" s="101"/>
      <c r="KT17" s="101"/>
      <c r="KU17" s="101"/>
      <c r="KV17" s="106" t="s">
        <v>154</v>
      </c>
      <c r="KW17" s="107" t="e">
        <f>IF(KW7="-",NA(),KW7)</f>
        <v>#N/A</v>
      </c>
      <c r="KX17" s="107">
        <f t="shared" ref="KX17:LA17" si="34">IF(KX7="-",NA(),KX7)</f>
        <v>12.6</v>
      </c>
      <c r="KY17" s="107">
        <f t="shared" si="34"/>
        <v>17</v>
      </c>
      <c r="KZ17" s="107">
        <f t="shared" si="34"/>
        <v>17.600000000000001</v>
      </c>
      <c r="LA17" s="107">
        <f t="shared" si="34"/>
        <v>17.899999999999999</v>
      </c>
      <c r="LB17" s="101"/>
      <c r="LC17" s="101"/>
      <c r="LD17" s="101"/>
      <c r="LE17" s="101"/>
      <c r="LF17" s="106" t="s">
        <v>154</v>
      </c>
      <c r="LG17" s="107" t="e">
        <f>IF(LG7="-",NA(),LG7)</f>
        <v>#N/A</v>
      </c>
      <c r="LH17" s="107">
        <f t="shared" ref="LH17:LK17" si="35">IF(LH7="-",NA(),LH7)</f>
        <v>13.2</v>
      </c>
      <c r="LI17" s="107">
        <f t="shared" si="35"/>
        <v>0.2</v>
      </c>
      <c r="LJ17" s="107">
        <f t="shared" si="35"/>
        <v>0.4</v>
      </c>
      <c r="LK17" s="107">
        <f t="shared" si="35"/>
        <v>0.7</v>
      </c>
      <c r="LL17" s="101"/>
      <c r="LM17" s="101"/>
      <c r="LN17" s="101"/>
      <c r="LO17" s="101"/>
      <c r="LP17" s="106" t="s">
        <v>154</v>
      </c>
      <c r="LQ17" s="107" t="e">
        <f>IF(LQ7="-",NA(),LQ7)</f>
        <v>#N/A</v>
      </c>
      <c r="LR17" s="107">
        <f t="shared" ref="LR17:LU17" si="36">IF(LR7="-",NA(),LR7)</f>
        <v>0</v>
      </c>
      <c r="LS17" s="107">
        <f t="shared" si="36"/>
        <v>0</v>
      </c>
      <c r="LT17" s="107">
        <f t="shared" si="36"/>
        <v>0</v>
      </c>
      <c r="LU17" s="107">
        <f t="shared" si="36"/>
        <v>0</v>
      </c>
      <c r="LV17" s="101"/>
      <c r="LW17" s="101"/>
      <c r="LX17" s="101"/>
      <c r="LY17" s="101"/>
      <c r="LZ17" s="106" t="s">
        <v>154</v>
      </c>
      <c r="MA17" s="107" t="e">
        <f>IF(MA7="-",NA(),MA7)</f>
        <v>#N/A</v>
      </c>
      <c r="MB17" s="107">
        <f t="shared" ref="MB17:ME17" si="37">IF(MB7="-",NA(),MB7)</f>
        <v>4.2</v>
      </c>
      <c r="MC17" s="107">
        <f t="shared" si="37"/>
        <v>8.6999999999999993</v>
      </c>
      <c r="MD17" s="107">
        <f t="shared" si="37"/>
        <v>14.3</v>
      </c>
      <c r="ME17" s="107">
        <f t="shared" si="37"/>
        <v>20</v>
      </c>
      <c r="MF17" s="101"/>
      <c r="MG17" s="101"/>
      <c r="MH17" s="101"/>
      <c r="MI17" s="101"/>
      <c r="MJ17" s="106" t="s">
        <v>154</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155</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156</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156</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156</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156</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156</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156</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156</v>
      </c>
      <c r="DK18" s="107">
        <f>IF(DP7="-",NA(),DP7)</f>
        <v>22.3</v>
      </c>
      <c r="DL18" s="107">
        <f t="shared" ref="DL18:DO18" si="45">IF(DQ7="-",NA(),DQ7)</f>
        <v>22.1</v>
      </c>
      <c r="DM18" s="107">
        <f t="shared" si="45"/>
        <v>21.1</v>
      </c>
      <c r="DN18" s="107">
        <f t="shared" si="45"/>
        <v>20</v>
      </c>
      <c r="DO18" s="107">
        <f t="shared" si="45"/>
        <v>18.2</v>
      </c>
      <c r="DP18" s="101"/>
      <c r="DQ18" s="101"/>
      <c r="DR18" s="101"/>
      <c r="DS18" s="101"/>
      <c r="DT18" s="106" t="s">
        <v>156</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156</v>
      </c>
      <c r="EE18" s="107">
        <f>IF(EJ7="-",NA(),EJ7)</f>
        <v>57</v>
      </c>
      <c r="EF18" s="107">
        <f t="shared" ref="EF18:EI18" si="47">IF(EK7="-",NA(),EK7)</f>
        <v>57.7</v>
      </c>
      <c r="EG18" s="107">
        <f t="shared" si="47"/>
        <v>59.8</v>
      </c>
      <c r="EH18" s="107">
        <f t="shared" si="47"/>
        <v>59.6</v>
      </c>
      <c r="EI18" s="107">
        <f t="shared" si="47"/>
        <v>60.3</v>
      </c>
      <c r="EJ18" s="101"/>
      <c r="EK18" s="101"/>
      <c r="EL18" s="101"/>
      <c r="EM18" s="101"/>
      <c r="EN18" s="106" t="s">
        <v>156</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156</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156</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156</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156</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156</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156</v>
      </c>
      <c r="GY18" s="107">
        <f>IF(OR(NOT($GY$8),HD7="-"),NA(),HD7)</f>
        <v>48.3</v>
      </c>
      <c r="GZ18" s="107">
        <f>IF(OR(NOT($GY$8),HE7="-"),NA(),HE7)</f>
        <v>33.9</v>
      </c>
      <c r="HA18" s="107">
        <f>IF(OR(NOT($GY$8),HF7="-"),NA(),HF7)</f>
        <v>31.4</v>
      </c>
      <c r="HB18" s="107">
        <f>IF(OR(NOT($GY$8),HG7="-"),NA(),HG7)</f>
        <v>31.3</v>
      </c>
      <c r="HC18" s="107">
        <f>IF(OR(NOT($GY$8),HH7="-"),NA(),HH7)</f>
        <v>30.4</v>
      </c>
      <c r="HD18" s="101"/>
      <c r="HE18" s="101"/>
      <c r="HF18" s="101"/>
      <c r="HG18" s="101"/>
      <c r="HH18" s="106" t="s">
        <v>156</v>
      </c>
      <c r="HI18" s="107">
        <f>IF(OR(NOT($HI$8),HN7="-"),NA(),HN7)</f>
        <v>2</v>
      </c>
      <c r="HJ18" s="107">
        <f>IF(OR(NOT($HI$8),HO7="-"),NA(),HO7)</f>
        <v>1.8</v>
      </c>
      <c r="HK18" s="107">
        <f>IF(OR(NOT($HI$8),HP7="-"),NA(),HP7)</f>
        <v>4</v>
      </c>
      <c r="HL18" s="107">
        <f>IF(OR(NOT($HI$8),HQ7="-"),NA(),HQ7)</f>
        <v>8.4</v>
      </c>
      <c r="HM18" s="107">
        <f>IF(OR(NOT($HI$8),HR7="-"),NA(),HR7)</f>
        <v>7.2</v>
      </c>
      <c r="HN18" s="101"/>
      <c r="HO18" s="101"/>
      <c r="HP18" s="101"/>
      <c r="HQ18" s="101"/>
      <c r="HR18" s="106" t="s">
        <v>156</v>
      </c>
      <c r="HS18" s="107">
        <f>IF(OR(NOT($HS$8),HX7="-"),NA(),HX7)</f>
        <v>1.2</v>
      </c>
      <c r="HT18" s="107">
        <f>IF(OR(NOT($HS$8),HY7="-"),NA(),HY7)</f>
        <v>1.7</v>
      </c>
      <c r="HU18" s="107">
        <f>IF(OR(NOT($HS$8),HZ7="-"),NA(),HZ7)</f>
        <v>0.8</v>
      </c>
      <c r="HV18" s="107">
        <f>IF(OR(NOT($HS$8),IA7="-"),NA(),IA7)</f>
        <v>0</v>
      </c>
      <c r="HW18" s="107">
        <f>IF(OR(NOT($HS$8),IB7="-"),NA(),IB7)</f>
        <v>0</v>
      </c>
      <c r="HX18" s="101"/>
      <c r="HY18" s="101"/>
      <c r="HZ18" s="101"/>
      <c r="IA18" s="101"/>
      <c r="IB18" s="106" t="s">
        <v>156</v>
      </c>
      <c r="IC18" s="107">
        <f>IF(OR(NOT($IC$8),IH7="-"),NA(),IH7)</f>
        <v>57.5</v>
      </c>
      <c r="ID18" s="107">
        <f>IF(OR(NOT($IC$8),II7="-"),NA(),II7)</f>
        <v>59.4</v>
      </c>
      <c r="IE18" s="107">
        <f>IF(OR(NOT($IC$8),IJ7="-"),NA(),IJ7)</f>
        <v>70.8</v>
      </c>
      <c r="IF18" s="107">
        <f>IF(OR(NOT($IC$8),IK7="-"),NA(),IK7)</f>
        <v>73</v>
      </c>
      <c r="IG18" s="107">
        <f>IF(OR(NOT($IC$8),IL7="-"),NA(),IL7)</f>
        <v>76.599999999999994</v>
      </c>
      <c r="IH18" s="101"/>
      <c r="II18" s="101"/>
      <c r="IJ18" s="101"/>
      <c r="IK18" s="101"/>
      <c r="IL18" s="106" t="s">
        <v>156</v>
      </c>
      <c r="IM18" s="107">
        <f>IF(OR(NOT($IM$8),IR7="-"),NA(),IR7)</f>
        <v>14.3</v>
      </c>
      <c r="IN18" s="107">
        <f>IF(OR(NOT($IM$8),IS7="-"),NA(),IS7)</f>
        <v>83.1</v>
      </c>
      <c r="IO18" s="107">
        <f>IF(OR(NOT($IM$8),IT7="-"),NA(),IT7)</f>
        <v>85.4</v>
      </c>
      <c r="IP18" s="107">
        <f>IF(OR(NOT($IM$8),IU7="-"),NA(),IU7)</f>
        <v>82.1</v>
      </c>
      <c r="IQ18" s="107">
        <f>IF(OR(NOT($IM$8),IV7="-"),NA(),IV7)</f>
        <v>81.3</v>
      </c>
      <c r="IR18" s="101"/>
      <c r="IS18" s="101"/>
      <c r="IT18" s="101"/>
      <c r="IU18" s="101"/>
      <c r="IV18" s="101"/>
      <c r="IW18" s="106" t="s">
        <v>156</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156</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156</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156</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156</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156</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156</v>
      </c>
      <c r="LG18" s="107">
        <f>IF(OR(NOT($LG$8),LL7="-"),NA(),LL7)</f>
        <v>1.4</v>
      </c>
      <c r="LH18" s="107">
        <f>IF(OR(NOT($LG$8),LM7="-"),NA(),LM7)</f>
        <v>8.6</v>
      </c>
      <c r="LI18" s="107">
        <f>IF(OR(NOT($LG$8),LN7="-"),NA(),LN7)</f>
        <v>2</v>
      </c>
      <c r="LJ18" s="107">
        <f>IF(OR(NOT($LG$8),LO7="-"),NA(),LO7)</f>
        <v>1.4</v>
      </c>
      <c r="LK18" s="107">
        <f>IF(OR(NOT($LG$8),LP7="-"),NA(),LP7)</f>
        <v>2.9</v>
      </c>
      <c r="LL18" s="101"/>
      <c r="LM18" s="101"/>
      <c r="LN18" s="101"/>
      <c r="LO18" s="101"/>
      <c r="LP18" s="106" t="s">
        <v>156</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156</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156</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157</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142</v>
      </c>
      <c r="AY19" s="107">
        <f>$BI$7</f>
        <v>100</v>
      </c>
      <c r="AZ19" s="107">
        <f t="shared" ref="AZ19:BC19" si="49">$BI$7</f>
        <v>100</v>
      </c>
      <c r="BA19" s="107">
        <f t="shared" si="49"/>
        <v>100</v>
      </c>
      <c r="BB19" s="107">
        <f t="shared" si="49"/>
        <v>100</v>
      </c>
      <c r="BC19" s="107">
        <f t="shared" si="49"/>
        <v>100</v>
      </c>
      <c r="BD19" s="101"/>
      <c r="BE19" s="101"/>
      <c r="BF19" s="101"/>
      <c r="BG19" s="101"/>
      <c r="BH19" s="101"/>
      <c r="BI19" s="109" t="s">
        <v>142</v>
      </c>
      <c r="BJ19" s="107">
        <f>$BT$7</f>
        <v>100</v>
      </c>
      <c r="BK19" s="107">
        <f>$BT$7</f>
        <v>100</v>
      </c>
      <c r="BL19" s="107">
        <f>$BT$7</f>
        <v>100</v>
      </c>
      <c r="BM19" s="107">
        <f>$BT$7</f>
        <v>100</v>
      </c>
      <c r="BN19" s="107">
        <f>$BT$7</f>
        <v>100</v>
      </c>
      <c r="BO19" s="101"/>
      <c r="BP19" s="101"/>
      <c r="BQ19" s="101"/>
      <c r="BR19" s="101"/>
      <c r="BS19" s="101"/>
      <c r="BT19" s="109" t="s">
        <v>142</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158</v>
      </c>
      <c r="C20" s="198"/>
      <c r="D20" s="101"/>
    </row>
    <row r="21" spans="1:374">
      <c r="A21" s="98">
        <f t="shared" si="7"/>
        <v>7</v>
      </c>
      <c r="B21" s="198" t="s">
        <v>159</v>
      </c>
      <c r="C21" s="198"/>
      <c r="D21" s="101"/>
    </row>
    <row r="22" spans="1:374">
      <c r="A22" s="98">
        <f t="shared" si="7"/>
        <v>8</v>
      </c>
      <c r="B22" s="198" t="s">
        <v>160</v>
      </c>
      <c r="C22" s="198"/>
      <c r="D22" s="101"/>
      <c r="E22" s="199" t="s">
        <v>161</v>
      </c>
      <c r="F22" s="200"/>
      <c r="G22" s="200"/>
      <c r="H22" s="200"/>
      <c r="I22" s="201"/>
    </row>
    <row r="23" spans="1:374">
      <c r="A23" s="98">
        <f t="shared" si="7"/>
        <v>9</v>
      </c>
      <c r="B23" s="198" t="s">
        <v>162</v>
      </c>
      <c r="C23" s="198"/>
      <c r="D23" s="101"/>
      <c r="E23" s="202"/>
      <c r="F23" s="203"/>
      <c r="G23" s="203"/>
      <c r="H23" s="203"/>
      <c r="I23" s="204"/>
    </row>
    <row r="24" spans="1:374">
      <c r="A24" s="98">
        <f t="shared" si="7"/>
        <v>10</v>
      </c>
      <c r="B24" s="198" t="s">
        <v>163</v>
      </c>
      <c r="C24" s="198"/>
      <c r="D24" s="101"/>
      <c r="E24" s="202"/>
      <c r="F24" s="203"/>
      <c r="G24" s="203"/>
      <c r="H24" s="203"/>
      <c r="I24" s="204"/>
    </row>
    <row r="25" spans="1:374">
      <c r="A25" s="98">
        <f t="shared" si="7"/>
        <v>11</v>
      </c>
      <c r="B25" s="198" t="s">
        <v>164</v>
      </c>
      <c r="C25" s="198"/>
      <c r="D25" s="101"/>
      <c r="E25" s="202"/>
      <c r="F25" s="203"/>
      <c r="G25" s="203"/>
      <c r="H25" s="203"/>
      <c r="I25" s="204"/>
    </row>
    <row r="26" spans="1:374">
      <c r="A26" s="98">
        <f t="shared" si="7"/>
        <v>12</v>
      </c>
      <c r="B26" s="198" t="s">
        <v>165</v>
      </c>
      <c r="C26" s="198"/>
      <c r="D26" s="101"/>
      <c r="E26" s="202"/>
      <c r="F26" s="203"/>
      <c r="G26" s="203"/>
      <c r="H26" s="203"/>
      <c r="I26" s="204"/>
    </row>
    <row r="27" spans="1:374">
      <c r="A27" s="98">
        <f t="shared" si="7"/>
        <v>13</v>
      </c>
      <c r="B27" s="198" t="s">
        <v>166</v>
      </c>
      <c r="C27" s="198"/>
      <c r="D27" s="101"/>
      <c r="E27" s="202"/>
      <c r="F27" s="203"/>
      <c r="G27" s="203"/>
      <c r="H27" s="203"/>
      <c r="I27" s="204"/>
    </row>
    <row r="28" spans="1:374">
      <c r="A28" s="98">
        <f t="shared" si="7"/>
        <v>14</v>
      </c>
      <c r="B28" s="198" t="s">
        <v>167</v>
      </c>
      <c r="C28" s="198"/>
      <c r="D28" s="101"/>
      <c r="E28" s="202"/>
      <c r="F28" s="203"/>
      <c r="G28" s="203"/>
      <c r="H28" s="203"/>
      <c r="I28" s="204"/>
    </row>
    <row r="29" spans="1:374">
      <c r="A29" s="98">
        <f t="shared" si="7"/>
        <v>15</v>
      </c>
      <c r="B29" s="198" t="s">
        <v>168</v>
      </c>
      <c r="C29" s="198"/>
      <c r="D29" s="101"/>
      <c r="E29" s="202"/>
      <c r="F29" s="203"/>
      <c r="G29" s="203"/>
      <c r="H29" s="203"/>
      <c r="I29" s="204"/>
    </row>
    <row r="30" spans="1:374">
      <c r="A30" s="98">
        <f t="shared" si="7"/>
        <v>16</v>
      </c>
      <c r="B30" s="198" t="s">
        <v>169</v>
      </c>
      <c r="C30" s="198"/>
      <c r="D30" s="101"/>
      <c r="E30" s="202"/>
      <c r="F30" s="203"/>
      <c r="G30" s="203"/>
      <c r="H30" s="203"/>
      <c r="I30" s="204"/>
    </row>
    <row r="31" spans="1:374">
      <c r="A31" s="98">
        <f t="shared" si="7"/>
        <v>17</v>
      </c>
      <c r="B31" s="198" t="s">
        <v>170</v>
      </c>
      <c r="C31" s="198"/>
      <c r="D31" s="101"/>
      <c r="E31" s="202"/>
      <c r="F31" s="203"/>
      <c r="G31" s="203"/>
      <c r="H31" s="203"/>
      <c r="I31" s="204"/>
    </row>
    <row r="32" spans="1:374">
      <c r="A32" s="98">
        <f t="shared" si="7"/>
        <v>18</v>
      </c>
      <c r="B32" s="198" t="s">
        <v>171</v>
      </c>
      <c r="C32" s="198"/>
      <c r="D32" s="101"/>
      <c r="E32" s="202"/>
      <c r="F32" s="203"/>
      <c r="G32" s="203"/>
      <c r="H32" s="203"/>
      <c r="I32" s="204"/>
    </row>
    <row r="33" spans="1:9">
      <c r="A33" s="98">
        <f t="shared" si="7"/>
        <v>19</v>
      </c>
      <c r="B33" s="198" t="s">
        <v>172</v>
      </c>
      <c r="C33" s="198"/>
      <c r="D33" s="101"/>
      <c r="E33" s="202"/>
      <c r="F33" s="203"/>
      <c r="G33" s="203"/>
      <c r="H33" s="203"/>
      <c r="I33" s="204"/>
    </row>
    <row r="34" spans="1:9">
      <c r="A34" s="98">
        <f t="shared" si="7"/>
        <v>20</v>
      </c>
      <c r="B34" s="198" t="s">
        <v>173</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2018-02-19T09:53:10Z</cp:lastPrinted>
  <dcterms:created xsi:type="dcterms:W3CDTF">2017-12-18T05:03:04Z</dcterms:created>
  <dcterms:modified xsi:type="dcterms:W3CDTF">2018-02-20T09:41:29Z</dcterms:modified>
  <cp:category/>
</cp:coreProperties>
</file>