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1\04調査係\★経営比較分析表\★ H28決算（上水・下水・電気・バス・観光・駐車場）\H300216 ★公表に向けて\01 各事業係提出フォルダ\02 下水道\02 法非適\"/>
    </mc:Choice>
  </mc:AlternateContent>
  <workbookProtection workbookAlgorithmName="SHA-512" workbookHashValue="/BfEna7fhy98PsqmPSK0S7qN5JDoDNSSYWQVVqUlRwsUfVdMjTXOeKoP/BEun40CpSYxTlmlFOjasfEcIA87MQ==" workbookSaltValue="e/SSs6CajEqcY1syyOYn1Q==" workbookSpinCount="100000" lockStructure="1"/>
  <bookViews>
    <workbookView xWindow="240" yWindow="60" windowWidth="14940" windowHeight="7872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AT8" i="4" s="1"/>
  <c r="S6" i="5"/>
  <c r="AL8" i="4" s="1"/>
  <c r="R6" i="5"/>
  <c r="AD10" i="4" s="1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AT10" i="4"/>
  <c r="P10" i="4"/>
  <c r="I10" i="4"/>
  <c r="B10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<sst xmlns="http://schemas.openxmlformats.org/spreadsheetml/2006/main" count="240" uniqueCount="126">
  <si>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</si>
  <si>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</si>
  <si>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</si>
  <si>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</si>
  <si>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</si>
  <si>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</si>
  <si>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</si>
  <si>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</si>
  <si>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</si>
  <si>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</si>
  <si>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</si>
  <si>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</si>
  <si>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</si>
  <si>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</si>
  <si>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</si>
  <si>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</si>
  <si>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</si>
  <si>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</si>
  <si>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</si>
  <si>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</si>
  <si>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</si>
  <si>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</si>
  <si>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</si>
  <si>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</si>
  <si>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</si>
  <si>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</si>
  <si>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</si>
  <si>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</si>
  <si>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</si>
  <si>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</si>
  <si>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</si>
  <si>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</si>
  <si>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</si>
  <si>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</si>
  <si>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</si>
  <si>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</si>
  <si>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</si>
  <si>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</si>
  <si>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</si>
  <si>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</si>
  <si>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</si>
  <si>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</si>
  <si>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</si>
  <si>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</si>
  <si>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</si>
  <si>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</si>
  <si>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</si>
  <si>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</si>
  <si>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</si>
  <si>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</si>
  <si>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</si>
  <si>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</si>
  <si>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</si>
  <si>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</si>
  <si>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</si>
  <si>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</si>
  <si>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</si>
  <si>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</si>
  <si>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</si>
  <si>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</si>
  <si>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</si>
  <si>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</si>
  <si>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</si>
  <si>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</si>
  <si>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</si>
  <si>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</si>
  <si>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</si>
  <si>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</si>
  <si>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</si>
  <si>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</si>
  <si>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</si>
  <si>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</si>
  <si>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</si>
  <si>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</si>
  <si>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</si>
  <si>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</si>
  <si>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</si>
  <si>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</si>
  <si>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</si>
  <si>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</si>
  <si>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</si>
  <si>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</si>
  <si>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</si>
  <si>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</si>
  <si>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</si>
  <si>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</si>
  <si>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</si>
  <si>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</si>
  <si>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</si>
  <si>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</si>
  <si>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</si>
  <si>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</si>
  <si>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</si>
  <si>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</si>
  <si>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</si>
  <si>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</si>
  <si>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</si>
  <si>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</si>
  <si>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</si>
  <si>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</si>
  <si>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</si>
  <si>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</si>
  <si>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</si>
  <si>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</si>
  <si>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</si>
  <si>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</si>
  <si>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</si>
  <si>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</si>
  <si>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</si>
  <si>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</si>
  <si>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石川県</t>
  </si>
  <si>
    <t>法非適用</t>
  </si>
  <si>
    <t>下水道事業</t>
  </si>
  <si>
    <t>流域下水道</t>
  </si>
  <si>
    <t>E2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</si>
  <si>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</si>
  <si>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</si>
  <si>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</si>
  <si>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</si>
  <si>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</si>
  <si>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</si>
  <si>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</si>
  <si>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r>
      <t>　</t>
    </r>
    <r>
      <rPr>
        <sz val="11"/>
        <rFont val="ＭＳ ゴシック"/>
        <family val="3"/>
        <charset val="128"/>
      </rPr>
      <t>①収益的収支比率は７０％台で推移していますが、地方債償還金に対して、関係市からの負担金収入などがあり、これを含めて考えますと単年度で１００％を超えていますので、経営状況は健全です。
　⑦施設利用率は他類似団体平均より低い状況でしたが、近年、全国平均並みとなってきています。
　④企業債残高対事業規模比率や⑤経費回収率、⑥汚水処理原価、⑧水洗化率についても、他類似団体とほぼ同様の傾向となっています。</t>
    </r>
    <rPh sb="13" eb="14">
      <t>ダイ</t>
    </rPh>
    <phoneticPr fontId="4"/>
  </si>
  <si>
    <t>③本県の管渠については、標準耐用年数（５０年）を経過しているものはなく、平成２８年度は対策すべきものもなかったことから、管渠改善率は０％となっています。</t>
  </si>
  <si>
    <t>近年、概ね健全な経営状況となっており、今後も適正な施設管理に努めるとともに、引き続き健全な経営に努めます。</t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</si>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</sst>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023256"/>
        <c:axId val="27302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0.05</c:v>
                </c:pt>
                <c:pt idx="2">
                  <c:v>0.06</c:v>
                </c:pt>
                <c:pt idx="3">
                  <c:v>0.06</c:v>
                </c:pt>
                <c:pt idx="4">
                  <c:v>0.08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023256"/>
        <c:axId val="273023648"/>
      </c:lineChart>
      <c:dateAx>
        <c:axId val="273023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3023648"/>
        <c:crosses val="autoZero"/>
        <c:auto val="1"/>
        <c:lblOffset val="100"/>
        <c:baseTimeUnit val="years"/>
      </c:dateAx>
      <c:valAx>
        <c:axId val="27302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3023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48.17</c:v>
                </c:pt>
                <c:pt idx="1">
                  <c:v>49.46</c:v>
                </c:pt>
                <c:pt idx="2">
                  <c:v>57.85</c:v>
                </c:pt>
                <c:pt idx="3">
                  <c:v>59.03</c:v>
                </c:pt>
                <c:pt idx="4">
                  <c:v>59.24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241264"/>
        <c:axId val="504241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60.25</c:v>
                </c:pt>
                <c:pt idx="1">
                  <c:v>62.32</c:v>
                </c:pt>
                <c:pt idx="2">
                  <c:v>64.010000000000005</c:v>
                </c:pt>
                <c:pt idx="3">
                  <c:v>64.09</c:v>
                </c:pt>
                <c:pt idx="4">
                  <c:v>64.62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241264"/>
        <c:axId val="504241656"/>
      </c:lineChart>
      <c:dateAx>
        <c:axId val="50424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4241656"/>
        <c:crosses val="autoZero"/>
        <c:auto val="1"/>
        <c:lblOffset val="100"/>
        <c:baseTimeUnit val="years"/>
      </c:dateAx>
      <c:valAx>
        <c:axId val="504241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4241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85.57</c:v>
                </c:pt>
                <c:pt idx="1">
                  <c:v>87.18</c:v>
                </c:pt>
                <c:pt idx="2">
                  <c:v>87.9</c:v>
                </c:pt>
                <c:pt idx="3">
                  <c:v>88.77</c:v>
                </c:pt>
                <c:pt idx="4">
                  <c:v>89.2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242832"/>
        <c:axId val="504243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87.56</c:v>
                </c:pt>
                <c:pt idx="1">
                  <c:v>87.52</c:v>
                </c:pt>
                <c:pt idx="2">
                  <c:v>87.99</c:v>
                </c:pt>
                <c:pt idx="3">
                  <c:v>88.15</c:v>
                </c:pt>
                <c:pt idx="4">
                  <c:v>87.82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242832"/>
        <c:axId val="504243224"/>
      </c:lineChart>
      <c:dateAx>
        <c:axId val="504242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4243224"/>
        <c:crosses val="autoZero"/>
        <c:auto val="1"/>
        <c:lblOffset val="100"/>
        <c:baseTimeUnit val="years"/>
      </c:dateAx>
      <c:valAx>
        <c:axId val="504243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4242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72.73</c:v>
                </c:pt>
                <c:pt idx="1">
                  <c:v>72.260000000000005</c:v>
                </c:pt>
                <c:pt idx="2">
                  <c:v>70.790000000000006</c:v>
                </c:pt>
                <c:pt idx="3">
                  <c:v>70.849999999999994</c:v>
                </c:pt>
                <c:pt idx="4">
                  <c:v>78.11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20008"/>
        <c:axId val="202320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20008"/>
        <c:axId val="202320400"/>
      </c:lineChart>
      <c:dateAx>
        <c:axId val="202320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320400"/>
        <c:crosses val="autoZero"/>
        <c:auto val="1"/>
        <c:lblOffset val="100"/>
        <c:baseTimeUnit val="years"/>
      </c:dateAx>
      <c:valAx>
        <c:axId val="202320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20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874136"/>
        <c:axId val="451874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874136"/>
        <c:axId val="451874528"/>
      </c:lineChart>
      <c:dateAx>
        <c:axId val="451874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1874528"/>
        <c:crosses val="autoZero"/>
        <c:auto val="1"/>
        <c:lblOffset val="100"/>
        <c:baseTimeUnit val="years"/>
      </c:dateAx>
      <c:valAx>
        <c:axId val="451874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1874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875704"/>
        <c:axId val="481856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875704"/>
        <c:axId val="481856744"/>
      </c:lineChart>
      <c:dateAx>
        <c:axId val="451875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1856744"/>
        <c:crosses val="autoZero"/>
        <c:auto val="1"/>
        <c:lblOffset val="100"/>
        <c:baseTimeUnit val="years"/>
      </c:dateAx>
      <c:valAx>
        <c:axId val="481856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1875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857920"/>
        <c:axId val="481858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857920"/>
        <c:axId val="481858312"/>
      </c:lineChart>
      <c:dateAx>
        <c:axId val="481857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1858312"/>
        <c:crosses val="autoZero"/>
        <c:auto val="1"/>
        <c:lblOffset val="100"/>
        <c:baseTimeUnit val="years"/>
      </c:dateAx>
      <c:valAx>
        <c:axId val="481858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1857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859488"/>
        <c:axId val="481859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859488"/>
        <c:axId val="481859880"/>
      </c:lineChart>
      <c:dateAx>
        <c:axId val="481859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1859880"/>
        <c:crosses val="autoZero"/>
        <c:auto val="1"/>
        <c:lblOffset val="100"/>
        <c:baseTimeUnit val="years"/>
      </c:dateAx>
      <c:valAx>
        <c:axId val="481859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1859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458.23</c:v>
                </c:pt>
                <c:pt idx="1">
                  <c:v>442.05</c:v>
                </c:pt>
                <c:pt idx="2">
                  <c:v>450.66</c:v>
                </c:pt>
                <c:pt idx="3">
                  <c:v>387.69</c:v>
                </c:pt>
                <c:pt idx="4">
                  <c:v>333.43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980104"/>
        <c:axId val="496980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376.18</c:v>
                </c:pt>
                <c:pt idx="1">
                  <c:v>385.46</c:v>
                </c:pt>
                <c:pt idx="2">
                  <c:v>350.99</c:v>
                </c:pt>
                <c:pt idx="3">
                  <c:v>336.16</c:v>
                </c:pt>
                <c:pt idx="4">
                  <c:v>309.07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980104"/>
        <c:axId val="496980496"/>
      </c:lineChart>
      <c:dateAx>
        <c:axId val="496980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6980496"/>
        <c:crosses val="autoZero"/>
        <c:auto val="1"/>
        <c:lblOffset val="100"/>
        <c:baseTimeUnit val="years"/>
      </c:dateAx>
      <c:valAx>
        <c:axId val="496980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6980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981672"/>
        <c:axId val="496982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981672"/>
        <c:axId val="496982064"/>
      </c:lineChart>
      <c:dateAx>
        <c:axId val="496981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6982064"/>
        <c:crosses val="autoZero"/>
        <c:auto val="1"/>
        <c:lblOffset val="100"/>
        <c:baseTimeUnit val="years"/>
      </c:dateAx>
      <c:valAx>
        <c:axId val="496982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6981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84</c:v>
                </c:pt>
                <c:pt idx="1">
                  <c:v>81.58</c:v>
                </c:pt>
                <c:pt idx="2">
                  <c:v>83.09</c:v>
                </c:pt>
                <c:pt idx="3">
                  <c:v>83.25</c:v>
                </c:pt>
                <c:pt idx="4">
                  <c:v>75.709999999999994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983240"/>
        <c:axId val="504240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74.37</c:v>
                </c:pt>
                <c:pt idx="1">
                  <c:v>72.790000000000006</c:v>
                </c:pt>
                <c:pt idx="2">
                  <c:v>84.43</c:v>
                </c:pt>
                <c:pt idx="3">
                  <c:v>86.54</c:v>
                </c:pt>
                <c:pt idx="4">
                  <c:v>81.91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983240"/>
        <c:axId val="504240088"/>
      </c:lineChart>
      <c:dateAx>
        <c:axId val="496983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4240088"/>
        <c:crosses val="autoZero"/>
        <c:auto val="1"/>
        <c:lblOffset val="100"/>
        <c:baseTimeUnit val="years"/>
      </c:dateAx>
      <c:valAx>
        <c:axId val="504240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6983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【306.90】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【92.25】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60" zoomScaleNormal="60" workbookViewId="0"/>
  </sheetViews>
  <sheetFormatPr defaultColWidth="2.6640625" defaultRowHeight="13.2"/>
  <cols>
    <col min="1" max="1" width="2.6640625" style="3" customWidth="1"/>
    <col min="2" max="62" width="3.77734375" style="3" customWidth="1"/>
    <col min="63" max="63" width="2.6640625" style="3"/>
    <col min="64" max="78" width="3.109375" style="3" customWidth="1"/>
    <col min="79" max="79" width="4.44140625" style="3" bestFit="1" customWidth="1"/>
    <col min="80" max="80" width="2.6640625" style="3"/>
    <col min="81" max="82" width="4.44140625" style="3" bestFit="1" customWidth="1"/>
    <col min="83" max="16384" width="2.6640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5" t="str">
        <f>データ!H6</f>
        <v>石川県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流域下水道</v>
      </c>
      <c r="Q8" s="72"/>
      <c r="R8" s="72"/>
      <c r="S8" s="72"/>
      <c r="T8" s="72"/>
      <c r="U8" s="72"/>
      <c r="V8" s="72"/>
      <c r="W8" s="72" t="str">
        <f>データ!L6</f>
        <v>E2</v>
      </c>
      <c r="X8" s="72"/>
      <c r="Y8" s="72"/>
      <c r="Z8" s="72"/>
      <c r="AA8" s="72"/>
      <c r="AB8" s="72"/>
      <c r="AC8" s="72"/>
      <c r="AD8" s="73" t="s">
        <v>125</v>
      </c>
      <c r="AE8" s="73"/>
      <c r="AF8" s="73"/>
      <c r="AG8" s="73"/>
      <c r="AH8" s="73"/>
      <c r="AI8" s="73"/>
      <c r="AJ8" s="73"/>
      <c r="AK8" s="4"/>
      <c r="AL8" s="67">
        <f>データ!S6</f>
        <v>1153627</v>
      </c>
      <c r="AM8" s="67"/>
      <c r="AN8" s="67"/>
      <c r="AO8" s="67"/>
      <c r="AP8" s="67"/>
      <c r="AQ8" s="67"/>
      <c r="AR8" s="67"/>
      <c r="AS8" s="67"/>
      <c r="AT8" s="66">
        <f>データ!T6</f>
        <v>4186.09</v>
      </c>
      <c r="AU8" s="66"/>
      <c r="AV8" s="66"/>
      <c r="AW8" s="66"/>
      <c r="AX8" s="66"/>
      <c r="AY8" s="66"/>
      <c r="AZ8" s="66"/>
      <c r="BA8" s="66"/>
      <c r="BB8" s="66">
        <f>データ!U6</f>
        <v>275.58999999999997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28.57</v>
      </c>
      <c r="Q10" s="66"/>
      <c r="R10" s="66"/>
      <c r="S10" s="66"/>
      <c r="T10" s="66"/>
      <c r="U10" s="66"/>
      <c r="V10" s="66"/>
      <c r="W10" s="66">
        <f>データ!Q6</f>
        <v>92.82</v>
      </c>
      <c r="X10" s="66"/>
      <c r="Y10" s="66"/>
      <c r="Z10" s="66"/>
      <c r="AA10" s="66"/>
      <c r="AB10" s="66"/>
      <c r="AC10" s="66"/>
      <c r="AD10" s="67">
        <f>データ!R6</f>
        <v>0</v>
      </c>
      <c r="AE10" s="67"/>
      <c r="AF10" s="67"/>
      <c r="AG10" s="67"/>
      <c r="AH10" s="67"/>
      <c r="AI10" s="67"/>
      <c r="AJ10" s="67"/>
      <c r="AK10" s="2"/>
      <c r="AL10" s="67">
        <f>データ!V6</f>
        <v>221010</v>
      </c>
      <c r="AM10" s="67"/>
      <c r="AN10" s="67"/>
      <c r="AO10" s="67"/>
      <c r="AP10" s="67"/>
      <c r="AQ10" s="67"/>
      <c r="AR10" s="67"/>
      <c r="AS10" s="67"/>
      <c r="AT10" s="66">
        <f>データ!W6</f>
        <v>55.61</v>
      </c>
      <c r="AU10" s="66"/>
      <c r="AV10" s="66"/>
      <c r="AW10" s="66"/>
      <c r="AX10" s="66"/>
      <c r="AY10" s="66"/>
      <c r="AZ10" s="66"/>
      <c r="BA10" s="66"/>
      <c r="BB10" s="66">
        <f>データ!X6</f>
        <v>4340.37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122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123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124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【306.90】</v>
      </c>
      <c r="I86" s="26" t="str">
        <f>データ!CA6</f>
        <v>【0.00】</v>
      </c>
      <c r="J86" s="26" t="str">
        <f>データ!CL6</f>
        <v>【60.62】</v>
      </c>
      <c r="K86" s="26" t="str">
        <f>データ!CW6</f>
        <v>【65.75】</v>
      </c>
      <c r="L86" s="26" t="str">
        <f>データ!DH6</f>
        <v>【92.25】</v>
      </c>
      <c r="M86" s="26" t="s">
        <v>56</v>
      </c>
      <c r="N86" s="26" t="s">
        <v>56</v>
      </c>
      <c r="O86" s="26" t="str">
        <f>データ!EO6</f>
        <v>【0.07】</v>
      </c>
    </row>
  </sheetData>
  <sheetProtection algorithmName="SHA-512" hashValue="1iCkguPUm44wNqM8u9I0iSFSnCLDr9oR0RkPMh3kDnzEhLzBLWgoPITbFbKXDohigMKM5xk68WtG9YSuaA6AjQ==" saltValue="YEezhha9eFHUZH9YlQqLtg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topLeftCell="Q1" workbookViewId="0">
      <selection activeCell="V8" sqref="V8"/>
    </sheetView>
  </sheetViews>
  <sheetFormatPr defaultColWidth="9" defaultRowHeight="13.2"/>
  <cols>
    <col min="1" max="1" width="9" style="3"/>
    <col min="2" max="144" width="11.88671875" style="3" customWidth="1"/>
    <col min="145" max="16384" width="9" style="3"/>
  </cols>
  <sheetData>
    <row r="1" spans="1:14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>
      <c r="A6" s="28" t="s">
        <v>109</v>
      </c>
      <c r="B6" s="33">
        <f>B7</f>
        <v>2016</v>
      </c>
      <c r="C6" s="33">
        <f t="shared" ref="C6:X6" si="3">C7</f>
        <v>170003</v>
      </c>
      <c r="D6" s="33">
        <f t="shared" si="3"/>
        <v>47</v>
      </c>
      <c r="E6" s="33">
        <f t="shared" si="3"/>
        <v>17</v>
      </c>
      <c r="F6" s="33">
        <f t="shared" si="3"/>
        <v>3</v>
      </c>
      <c r="G6" s="33">
        <f t="shared" si="3"/>
        <v>0</v>
      </c>
      <c r="H6" s="33" t="str">
        <f t="shared" si="3"/>
        <v>石川県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流域下水道</v>
      </c>
      <c r="L6" s="33" t="str">
        <f t="shared" si="3"/>
        <v>E2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28.57</v>
      </c>
      <c r="Q6" s="34">
        <f t="shared" si="3"/>
        <v>92.82</v>
      </c>
      <c r="R6" s="34">
        <f t="shared" si="3"/>
        <v>0</v>
      </c>
      <c r="S6" s="34">
        <f t="shared" si="3"/>
        <v>1153627</v>
      </c>
      <c r="T6" s="34">
        <f t="shared" si="3"/>
        <v>4186.09</v>
      </c>
      <c r="U6" s="34">
        <f t="shared" si="3"/>
        <v>275.58999999999997</v>
      </c>
      <c r="V6" s="34">
        <f t="shared" si="3"/>
        <v>221010</v>
      </c>
      <c r="W6" s="34">
        <f t="shared" si="3"/>
        <v>55.61</v>
      </c>
      <c r="X6" s="34">
        <f t="shared" si="3"/>
        <v>4340.37</v>
      </c>
      <c r="Y6" s="35">
        <f>IF(Y7="",NA(),Y7)</f>
        <v>72.73</v>
      </c>
      <c r="Z6" s="35">
        <f t="shared" ref="Z6:AH6" si="4">IF(Z7="",NA(),Z7)</f>
        <v>72.260000000000005</v>
      </c>
      <c r="AA6" s="35">
        <f t="shared" si="4"/>
        <v>70.790000000000006</v>
      </c>
      <c r="AB6" s="35">
        <f t="shared" si="4"/>
        <v>70.849999999999994</v>
      </c>
      <c r="AC6" s="35">
        <f t="shared" si="4"/>
        <v>78.11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458.23</v>
      </c>
      <c r="BG6" s="35">
        <f t="shared" ref="BG6:BO6" si="7">IF(BG7="",NA(),BG7)</f>
        <v>442.05</v>
      </c>
      <c r="BH6" s="35">
        <f t="shared" si="7"/>
        <v>450.66</v>
      </c>
      <c r="BI6" s="35">
        <f t="shared" si="7"/>
        <v>387.69</v>
      </c>
      <c r="BJ6" s="35">
        <f t="shared" si="7"/>
        <v>333.43</v>
      </c>
      <c r="BK6" s="35">
        <f t="shared" si="7"/>
        <v>376.18</v>
      </c>
      <c r="BL6" s="35">
        <f t="shared" si="7"/>
        <v>385.46</v>
      </c>
      <c r="BM6" s="35">
        <f t="shared" si="7"/>
        <v>350.99</v>
      </c>
      <c r="BN6" s="35">
        <f t="shared" si="7"/>
        <v>336.16</v>
      </c>
      <c r="BO6" s="35">
        <f t="shared" si="7"/>
        <v>309.07</v>
      </c>
      <c r="BP6" s="34" t="str">
        <f>IF(BP7="","",IF(BP7="-","【-】","【"&amp;SUBSTITUTE(TEXT(BP7,"#,##0.00"),"-","△")&amp;"】"))</f>
        <v>【306.90】</v>
      </c>
      <c r="BQ6" s="34">
        <f>IF(BQ7="",NA(),BQ7)</f>
        <v>0</v>
      </c>
      <c r="BR6" s="34">
        <f t="shared" ref="BR6:BZ6" si="8">IF(BR7="",NA(),BR7)</f>
        <v>0</v>
      </c>
      <c r="BS6" s="34">
        <f t="shared" si="8"/>
        <v>0</v>
      </c>
      <c r="BT6" s="34">
        <f t="shared" si="8"/>
        <v>0</v>
      </c>
      <c r="BU6" s="34">
        <f t="shared" si="8"/>
        <v>0</v>
      </c>
      <c r="BV6" s="34">
        <f t="shared" si="8"/>
        <v>0</v>
      </c>
      <c r="BW6" s="34">
        <f t="shared" si="8"/>
        <v>0</v>
      </c>
      <c r="BX6" s="34">
        <f t="shared" si="8"/>
        <v>0</v>
      </c>
      <c r="BY6" s="34">
        <f t="shared" si="8"/>
        <v>0</v>
      </c>
      <c r="BZ6" s="34">
        <f t="shared" si="8"/>
        <v>0</v>
      </c>
      <c r="CA6" s="34" t="str">
        <f>IF(CA7="","",IF(CA7="-","【-】","【"&amp;SUBSTITUTE(TEXT(CA7,"#,##0.00"),"-","△")&amp;"】"))</f>
        <v>【0.00】</v>
      </c>
      <c r="CB6" s="35">
        <f>IF(CB7="",NA(),CB7)</f>
        <v>84</v>
      </c>
      <c r="CC6" s="35">
        <f t="shared" ref="CC6:CK6" si="9">IF(CC7="",NA(),CC7)</f>
        <v>81.58</v>
      </c>
      <c r="CD6" s="35">
        <f t="shared" si="9"/>
        <v>83.09</v>
      </c>
      <c r="CE6" s="35">
        <f t="shared" si="9"/>
        <v>83.25</v>
      </c>
      <c r="CF6" s="35">
        <f t="shared" si="9"/>
        <v>75.709999999999994</v>
      </c>
      <c r="CG6" s="35">
        <f t="shared" si="9"/>
        <v>74.37</v>
      </c>
      <c r="CH6" s="35">
        <f t="shared" si="9"/>
        <v>72.790000000000006</v>
      </c>
      <c r="CI6" s="35">
        <f t="shared" si="9"/>
        <v>84.43</v>
      </c>
      <c r="CJ6" s="35">
        <f t="shared" si="9"/>
        <v>86.54</v>
      </c>
      <c r="CK6" s="35">
        <f t="shared" si="9"/>
        <v>81.91</v>
      </c>
      <c r="CL6" s="34" t="str">
        <f>IF(CL7="","",IF(CL7="-","【-】","【"&amp;SUBSTITUTE(TEXT(CL7,"#,##0.00"),"-","△")&amp;"】"))</f>
        <v>【60.62】</v>
      </c>
      <c r="CM6" s="35">
        <f>IF(CM7="",NA(),CM7)</f>
        <v>48.17</v>
      </c>
      <c r="CN6" s="35">
        <f t="shared" ref="CN6:CV6" si="10">IF(CN7="",NA(),CN7)</f>
        <v>49.46</v>
      </c>
      <c r="CO6" s="35">
        <f t="shared" si="10"/>
        <v>57.85</v>
      </c>
      <c r="CP6" s="35">
        <f t="shared" si="10"/>
        <v>59.03</v>
      </c>
      <c r="CQ6" s="35">
        <f t="shared" si="10"/>
        <v>59.24</v>
      </c>
      <c r="CR6" s="35">
        <f t="shared" si="10"/>
        <v>60.25</v>
      </c>
      <c r="CS6" s="35">
        <f t="shared" si="10"/>
        <v>62.32</v>
      </c>
      <c r="CT6" s="35">
        <f t="shared" si="10"/>
        <v>64.010000000000005</v>
      </c>
      <c r="CU6" s="35">
        <f t="shared" si="10"/>
        <v>64.09</v>
      </c>
      <c r="CV6" s="35">
        <f t="shared" si="10"/>
        <v>64.62</v>
      </c>
      <c r="CW6" s="34" t="str">
        <f>IF(CW7="","",IF(CW7="-","【-】","【"&amp;SUBSTITUTE(TEXT(CW7,"#,##0.00"),"-","△")&amp;"】"))</f>
        <v>【65.75】</v>
      </c>
      <c r="CX6" s="35">
        <f>IF(CX7="",NA(),CX7)</f>
        <v>85.57</v>
      </c>
      <c r="CY6" s="35">
        <f t="shared" ref="CY6:DG6" si="11">IF(CY7="",NA(),CY7)</f>
        <v>87.18</v>
      </c>
      <c r="CZ6" s="35">
        <f t="shared" si="11"/>
        <v>87.9</v>
      </c>
      <c r="DA6" s="35">
        <f t="shared" si="11"/>
        <v>88.77</v>
      </c>
      <c r="DB6" s="35">
        <f t="shared" si="11"/>
        <v>89.2</v>
      </c>
      <c r="DC6" s="35">
        <f t="shared" si="11"/>
        <v>87.56</v>
      </c>
      <c r="DD6" s="35">
        <f t="shared" si="11"/>
        <v>87.52</v>
      </c>
      <c r="DE6" s="35">
        <f t="shared" si="11"/>
        <v>87.99</v>
      </c>
      <c r="DF6" s="35">
        <f t="shared" si="11"/>
        <v>88.15</v>
      </c>
      <c r="DG6" s="35">
        <f t="shared" si="11"/>
        <v>87.82</v>
      </c>
      <c r="DH6" s="34" t="str">
        <f>IF(DH7="","",IF(DH7="-","【-】","【"&amp;SUBSTITUTE(TEXT(DH7,"#,##0.00"),"-","△")&amp;"】"))</f>
        <v>【92.25】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0.02</v>
      </c>
      <c r="EK6" s="35">
        <f t="shared" si="14"/>
        <v>0.05</v>
      </c>
      <c r="EL6" s="35">
        <f t="shared" si="14"/>
        <v>0.06</v>
      </c>
      <c r="EM6" s="35">
        <f t="shared" si="14"/>
        <v>0.06</v>
      </c>
      <c r="EN6" s="35">
        <f t="shared" si="14"/>
        <v>0.08</v>
      </c>
      <c r="EO6" s="34" t="str">
        <f>IF(EO7="","",IF(EO7="-","【-】","【"&amp;SUBSTITUTE(TEXT(EO7,"#,##0.00"),"-","△")&amp;"】"))</f>
        <v>【0.07】</v>
      </c>
    </row>
    <row r="7" spans="1:145" s="36" customFormat="1">
      <c r="A7" s="28"/>
      <c r="B7" s="37">
        <v>2016</v>
      </c>
      <c r="C7" s="37">
        <v>170003</v>
      </c>
      <c r="D7" s="37">
        <v>47</v>
      </c>
      <c r="E7" s="37">
        <v>17</v>
      </c>
      <c r="F7" s="37">
        <v>3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28.57</v>
      </c>
      <c r="Q7" s="38">
        <v>92.82</v>
      </c>
      <c r="R7" s="38">
        <v>0</v>
      </c>
      <c r="S7" s="38">
        <v>1153627</v>
      </c>
      <c r="T7" s="38">
        <v>4186.09</v>
      </c>
      <c r="U7" s="38">
        <v>275.58999999999997</v>
      </c>
      <c r="V7" s="38">
        <v>221010</v>
      </c>
      <c r="W7" s="38">
        <v>55.61</v>
      </c>
      <c r="X7" s="38">
        <v>4340.37</v>
      </c>
      <c r="Y7" s="38">
        <v>72.73</v>
      </c>
      <c r="Z7" s="38">
        <v>72.260000000000005</v>
      </c>
      <c r="AA7" s="38">
        <v>70.790000000000006</v>
      </c>
      <c r="AB7" s="38">
        <v>70.849999999999994</v>
      </c>
      <c r="AC7" s="38">
        <v>78.11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458.23</v>
      </c>
      <c r="BG7" s="38">
        <v>442.05</v>
      </c>
      <c r="BH7" s="38">
        <v>450.66</v>
      </c>
      <c r="BI7" s="38">
        <v>387.69</v>
      </c>
      <c r="BJ7" s="38">
        <v>333.43</v>
      </c>
      <c r="BK7" s="38">
        <v>376.18</v>
      </c>
      <c r="BL7" s="38">
        <v>385.46</v>
      </c>
      <c r="BM7" s="38">
        <v>350.99</v>
      </c>
      <c r="BN7" s="38">
        <v>336.16</v>
      </c>
      <c r="BO7" s="38">
        <v>309.07</v>
      </c>
      <c r="BP7" s="38">
        <v>306.89999999999998</v>
      </c>
      <c r="BQ7" s="38">
        <v>0</v>
      </c>
      <c r="BR7" s="38">
        <v>0</v>
      </c>
      <c r="BS7" s="38">
        <v>0</v>
      </c>
      <c r="BT7" s="38">
        <v>0</v>
      </c>
      <c r="BU7" s="38">
        <v>0</v>
      </c>
      <c r="BV7" s="38">
        <v>0</v>
      </c>
      <c r="BW7" s="38">
        <v>0</v>
      </c>
      <c r="BX7" s="38">
        <v>0</v>
      </c>
      <c r="BY7" s="38">
        <v>0</v>
      </c>
      <c r="BZ7" s="38">
        <v>0</v>
      </c>
      <c r="CA7" s="38">
        <v>0</v>
      </c>
      <c r="CB7" s="38">
        <v>84</v>
      </c>
      <c r="CC7" s="38">
        <v>81.58</v>
      </c>
      <c r="CD7" s="38">
        <v>83.09</v>
      </c>
      <c r="CE7" s="38">
        <v>83.25</v>
      </c>
      <c r="CF7" s="38">
        <v>75.709999999999994</v>
      </c>
      <c r="CG7" s="38">
        <v>74.37</v>
      </c>
      <c r="CH7" s="38">
        <v>72.790000000000006</v>
      </c>
      <c r="CI7" s="38">
        <v>84.43</v>
      </c>
      <c r="CJ7" s="38">
        <v>86.54</v>
      </c>
      <c r="CK7" s="38">
        <v>81.91</v>
      </c>
      <c r="CL7" s="38">
        <v>60.62</v>
      </c>
      <c r="CM7" s="38">
        <v>48.17</v>
      </c>
      <c r="CN7" s="38">
        <v>49.46</v>
      </c>
      <c r="CO7" s="38">
        <v>57.85</v>
      </c>
      <c r="CP7" s="38">
        <v>59.03</v>
      </c>
      <c r="CQ7" s="38">
        <v>59.24</v>
      </c>
      <c r="CR7" s="38">
        <v>60.25</v>
      </c>
      <c r="CS7" s="38">
        <v>62.32</v>
      </c>
      <c r="CT7" s="38">
        <v>64.010000000000005</v>
      </c>
      <c r="CU7" s="38">
        <v>64.09</v>
      </c>
      <c r="CV7" s="38">
        <v>64.62</v>
      </c>
      <c r="CW7" s="38">
        <v>65.75</v>
      </c>
      <c r="CX7" s="38">
        <v>85.57</v>
      </c>
      <c r="CY7" s="38">
        <v>87.18</v>
      </c>
      <c r="CZ7" s="38">
        <v>87.9</v>
      </c>
      <c r="DA7" s="38">
        <v>88.77</v>
      </c>
      <c r="DB7" s="38">
        <v>89.2</v>
      </c>
      <c r="DC7" s="38">
        <v>87.56</v>
      </c>
      <c r="DD7" s="38">
        <v>87.52</v>
      </c>
      <c r="DE7" s="38">
        <v>87.99</v>
      </c>
      <c r="DF7" s="38">
        <v>88.15</v>
      </c>
      <c r="DG7" s="38">
        <v>87.82</v>
      </c>
      <c r="DH7" s="38">
        <v>92.25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0.02</v>
      </c>
      <c r="EK7" s="38">
        <v>0.05</v>
      </c>
      <c r="EL7" s="38">
        <v>0.06</v>
      </c>
      <c r="EM7" s="38">
        <v>0.06</v>
      </c>
      <c r="EN7" s="38">
        <v>0.08</v>
      </c>
      <c r="EO7" s="38">
        <v>7.0000000000000007E-2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　</cp:lastModifiedBy>
  <cp:lastPrinted>2018-02-02T00:22:24Z</cp:lastPrinted>
  <dcterms:created xsi:type="dcterms:W3CDTF">2017-12-25T02:14:29Z</dcterms:created>
  <dcterms:modified xsi:type="dcterms:W3CDTF">2018-02-22T15:24:09Z</dcterms:modified>
  <cp:category/>
</cp:coreProperties>
</file>