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AL8" i="4" s="1"/>
  <c r="R6" i="5"/>
  <c r="AD10" i="4" s="1"/>
  <c r="Q6" i="5"/>
  <c r="P6" i="5"/>
  <c r="O6" i="5"/>
  <c r="I10" i="4" s="1"/>
  <c r="N6" i="5"/>
  <c r="B10" i="4" s="1"/>
  <c r="M6" i="5"/>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W10" i="4"/>
  <c r="P10" i="4"/>
  <c r="W8" i="4"/>
  <c r="I8"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<sst xmlns="http://schemas.openxmlformats.org/spreadsheetml/2006/main" count="235" uniqueCount="122">
  <si>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</si>
  <si>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</si>
  <si>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</si>
  <si>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</si>
  <si>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</si>
  <si>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</si>
  <si>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</si>
  <si>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</si>
  <si>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</si>
  <si>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</si>
  <si>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</si>
  <si>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</si>
  <si>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</si>
  <si>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</si>
  <si>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</si>
  <si>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</si>
  <si>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</si>
  <si>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</si>
  <si>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</si>
  <si>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</si>
  <si>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</si>
  <si>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</si>
  <si>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</si>
  <si>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</si>
  <si>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</si>
  <si>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</si>
  <si>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</si>
  <si>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</si>
  <si>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</si>
  <si>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</si>
  <si>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</si>
  <si>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</si>
  <si>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</si>
  <si>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</si>
  <si>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</si>
  <si>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</si>
  <si>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</si>
  <si>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</si>
  <si>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</si>
  <si>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</si>
  <si>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</si>
  <si>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</si>
  <si>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</si>
  <si>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</si>
  <si>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</si>
  <si>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</si>
  <si>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</si>
  <si>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</si>
  <si>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</si>
  <si>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</si>
  <si>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</si>
  <si>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</si>
  <si>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</si>
  <si>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</si>
  <si>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</si>
  <si>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</si>
  <si>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</si>
  <si>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</si>
  <si>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</si>
  <si>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</si>
  <si>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</si>
  <si>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</si>
  <si>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</si>
  <si>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</si>
  <si>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</si>
  <si>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</si>
  <si>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</si>
  <si>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</si>
  <si>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</si>
  <si>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</si>
  <si>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</si>
  <si>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</si>
  <si>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</si>
  <si>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</si>
  <si>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</si>
  <si>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</si>
  <si>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</si>
  <si>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</si>
  <si>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</si>
  <si>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</si>
  <si>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</si>
  <si>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</si>
  <si>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</si>
  <si>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</si>
  <si>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</si>
  <si>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</si>
  <si>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</si>
  <si>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</si>
  <si>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</si>
  <si>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</si>
  <si>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</si>
  <si>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</si>
  <si>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</si>
  <si>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</si>
  <si>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</si>
  <si>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</si>
  <si>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</si>
  <si>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</si>
  <si>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</si>
  <si>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</si>
  <si>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</si>
  <si>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</si>
  <si>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</si>
  <si>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</si>
  <si>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</si>
  <si>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</si>
  <si>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</si>
  <si>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仙台市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</si>
  <si>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</si>
  <si>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</si>
  <si>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</si>
  <si>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</si>
  <si>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</si>
  <si>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</si>
  <si>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</si>
  <si>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</si>
  <si>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</si>
  <si>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</si>
  <si>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事業は、農業集落における事業であるため事業対象地域の人口密度が低く、維持管理や設備投資などの費用を使用料収入で回収することが困難な状況であり、設備投資などについては一般会計からの補助金で賄うこととしています。なお、一般会計からの補助金は総収益の約半分を占めています。
こうしたことから、数値の算出に当該補助金が含まれない⑤経費回収率や⑥汚水処理原価などでは類似団体と大きな差がありますが、当該補助金が含まれる①経常収支比率ではそれほど大きな差がない状況となっています。
④企業債残高対事業規模比率は、現状で未だ高い水準にあるものの、今後は、過去に高金利で借り入れた企業債の償還が順次進むため、支払利息の減少により費用が減少し、経営状況の改善が一定程度見込まれます。
この他、⑦施設利用率は、低い値で推移しており、より適正な施設規模について検討する必要があります。</t>
    <phoneticPr fontId="4"/>
  </si>
  <si>
    <t>法定耐用年数を超過した管渠がないことから、②管渠老朽化率及び③管渠改善率については、0で推移しています。
ただし、類似団体と比較して①有形固定資産減価償却率が高くなっており、管渠以外の施設を中心に老朽化が一定程度進んでいる状況にあります。</t>
    <phoneticPr fontId="4"/>
  </si>
  <si>
    <t>本事業の性質上、赤字経営となりやすい傾向にありますが、公共下水道を中心とした下水道事業全体で経営を行っているため、経営に問題は生じておりません。
しかしながら、本事業においても収支差を縮小させるため、施設の再編等を含めたより適切な施設のあり方を検討するなど、費用の低減に努める必要があります。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</si>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</sst>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6736"/>
        <c:axId val="4533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53376736"/>
        <c:axId val="453370856"/>
      </c:lineChart>
      <c:dateAx>
        <c:axId val="453376736"/>
        <c:scaling>
          <c:orientation val="minMax"/>
        </c:scaling>
        <c:delete val="1"/>
        <c:axPos val="b"/>
        <c:numFmt formatCode="ge" sourceLinked="1"/>
        <c:majorTickMark val="none"/>
        <c:minorTickMark val="none"/>
        <c:tickLblPos val="none"/>
        <c:crossAx val="453370856"/>
        <c:crosses val="autoZero"/>
        <c:auto val="1"/>
        <c:lblOffset val="100"/>
        <c:baseTimeUnit val="years"/>
      </c:dateAx>
      <c:valAx>
        <c:axId val="4533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89.63</c:v>
                </c:pt>
                <c:pt idx="1">
                  <c:v>96.74</c:v>
                </c:pt>
                <c:pt idx="2">
                  <c:v>88.47</c:v>
                </c:pt>
                <c:pt idx="3">
                  <c:v>87.1</c:v>
                </c:pt>
                <c:pt idx="4">
                  <c:v>87.22</c:v>
                </c:pt>
              </c:numCache>
            </c:numRef>
          </c:val>
        </c:ser>
        <c:dLbls>
          <c:showLegendKey val="0"/>
          <c:showVal val="0"/>
          <c:showCatName val="0"/>
          <c:showSerName val="0"/>
          <c:showPercent val="0"/>
          <c:showBubbleSize val="0"/>
        </c:dLbls>
        <c:gapWidth val="150"/>
        <c:axId val="453370072"/>
        <c:axId val="4533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453370072"/>
        <c:axId val="453369680"/>
      </c:lineChart>
      <c:dateAx>
        <c:axId val="453370072"/>
        <c:scaling>
          <c:orientation val="minMax"/>
        </c:scaling>
        <c:delete val="1"/>
        <c:axPos val="b"/>
        <c:numFmt formatCode="ge" sourceLinked="1"/>
        <c:majorTickMark val="none"/>
        <c:minorTickMark val="none"/>
        <c:tickLblPos val="none"/>
        <c:crossAx val="453369680"/>
        <c:crosses val="autoZero"/>
        <c:auto val="1"/>
        <c:lblOffset val="100"/>
        <c:baseTimeUnit val="years"/>
      </c:dateAx>
      <c:valAx>
        <c:axId val="45336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12.23</c:v>
                </c:pt>
                <c:pt idx="1">
                  <c:v>12.41</c:v>
                </c:pt>
                <c:pt idx="2">
                  <c:v>29.78</c:v>
                </c:pt>
                <c:pt idx="3">
                  <c:v>31.67</c:v>
                </c:pt>
                <c:pt idx="4">
                  <c:v>33.85</c:v>
                </c:pt>
              </c:numCache>
            </c:numRef>
          </c:val>
        </c:ser>
        <c:dLbls>
          <c:showLegendKey val="0"/>
          <c:showVal val="0"/>
          <c:showCatName val="0"/>
          <c:showSerName val="0"/>
          <c:showPercent val="0"/>
          <c:showBubbleSize val="0"/>
        </c:dLbls>
        <c:gapWidth val="150"/>
        <c:axId val="453373208"/>
        <c:axId val="4533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453373208"/>
        <c:axId val="453375168"/>
      </c:lineChart>
      <c:dateAx>
        <c:axId val="453373208"/>
        <c:scaling>
          <c:orientation val="minMax"/>
        </c:scaling>
        <c:delete val="1"/>
        <c:axPos val="b"/>
        <c:numFmt formatCode="ge" sourceLinked="1"/>
        <c:majorTickMark val="none"/>
        <c:minorTickMark val="none"/>
        <c:tickLblPos val="none"/>
        <c:crossAx val="453375168"/>
        <c:crosses val="autoZero"/>
        <c:auto val="1"/>
        <c:lblOffset val="100"/>
        <c:baseTimeUnit val="years"/>
      </c:dateAx>
      <c:valAx>
        <c:axId val="4533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4400"/>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501694400"/>
        <c:axId val="501691656"/>
      </c:lineChart>
      <c:dateAx>
        <c:axId val="501694400"/>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243.36</c:v>
                </c:pt>
                <c:pt idx="1">
                  <c:v>137.93</c:v>
                </c:pt>
                <c:pt idx="2">
                  <c:v>270.27999999999997</c:v>
                </c:pt>
                <c:pt idx="3">
                  <c:v>211.18</c:v>
                </c:pt>
                <c:pt idx="4">
                  <c:v>215.33</c:v>
                </c:pt>
              </c:numCache>
            </c:numRef>
          </c:val>
        </c:ser>
        <c:dLbls>
          <c:showLegendKey val="0"/>
          <c:showVal val="0"/>
          <c:showCatName val="0"/>
          <c:showSerName val="0"/>
          <c:showPercent val="0"/>
          <c:showBubbleSize val="0"/>
        </c:dLbls>
        <c:gapWidth val="150"/>
        <c:axId val="501692048"/>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501692048"/>
        <c:axId val="277245240"/>
      </c:lineChart>
      <c:dateAx>
        <c:axId val="501692048"/>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47.89</c:v>
                </c:pt>
                <c:pt idx="1">
                  <c:v>44.79</c:v>
                </c:pt>
                <c:pt idx="2">
                  <c:v>0.67</c:v>
                </c:pt>
                <c:pt idx="3">
                  <c:v>-6.82</c:v>
                </c:pt>
                <c:pt idx="4">
                  <c:v>-25.48</c:v>
                </c:pt>
              </c:numCache>
            </c:numRef>
          </c:val>
        </c:ser>
        <c:dLbls>
          <c:showLegendKey val="0"/>
          <c:showVal val="0"/>
          <c:showCatName val="0"/>
          <c:showSerName val="0"/>
          <c:showPercent val="0"/>
          <c:showBubbleSize val="0"/>
        </c:dLbls>
        <c:gapWidth val="150"/>
        <c:axId val="277244848"/>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77244848"/>
        <c:axId val="277240928"/>
      </c:lineChart>
      <c:dateAx>
        <c:axId val="277244848"/>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11596.08</c:v>
                </c:pt>
                <c:pt idx="1">
                  <c:v>10722.12</c:v>
                </c:pt>
                <c:pt idx="2">
                  <c:v>10318.370000000001</c:v>
                </c:pt>
                <c:pt idx="3">
                  <c:v>9723.68</c:v>
                </c:pt>
                <c:pt idx="4">
                  <c:v>8821.41</c:v>
                </c:pt>
              </c:numCache>
            </c:numRef>
          </c:val>
        </c:ser>
        <c:dLbls>
          <c:showLegendKey val="0"/>
          <c:showVal val="0"/>
          <c:showCatName val="0"/>
          <c:showSerName val="0"/>
          <c:showPercent val="0"/>
          <c:showBubbleSize val="0"/>
        </c:dLbls>
        <c:gapWidth val="150"/>
        <c:axId val="277242104"/>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77242104"/>
        <c:axId val="277242496"/>
      </c:lineChart>
      <c:dateAx>
        <c:axId val="277242104"/>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c:v>
                </c:pt>
                <c:pt idx="1">
                  <c:v>10.59</c:v>
                </c:pt>
                <c:pt idx="2">
                  <c:v>11</c:v>
                </c:pt>
                <c:pt idx="3">
                  <c:v>12.65</c:v>
                </c:pt>
                <c:pt idx="4">
                  <c:v>12.36</c:v>
                </c:pt>
              </c:numCache>
            </c:numRef>
          </c:val>
        </c:ser>
        <c:dLbls>
          <c:showLegendKey val="0"/>
          <c:showVal val="0"/>
          <c:showCatName val="0"/>
          <c:showSerName val="0"/>
          <c:showPercent val="0"/>
          <c:showBubbleSize val="0"/>
        </c:dLbls>
        <c:gapWidth val="150"/>
        <c:axId val="277244064"/>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77244064"/>
        <c:axId val="492550344"/>
      </c:lineChart>
      <c:dateAx>
        <c:axId val="277244064"/>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1233.23</c:v>
                </c:pt>
                <c:pt idx="1">
                  <c:v>1113.73</c:v>
                </c:pt>
                <c:pt idx="2">
                  <c:v>1065.06</c:v>
                </c:pt>
                <c:pt idx="3">
                  <c:v>911.86</c:v>
                </c:pt>
                <c:pt idx="4">
                  <c:v>940.5</c:v>
                </c:pt>
              </c:numCache>
            </c:numRef>
          </c:val>
        </c:ser>
        <c:dLbls>
          <c:showLegendKey val="0"/>
          <c:showVal val="0"/>
          <c:showCatName val="0"/>
          <c:showSerName val="0"/>
          <c:showPercent val="0"/>
          <c:showBubbleSize val="0"/>
        </c:dLbls>
        <c:gapWidth val="150"/>
        <c:axId val="492549952"/>
        <c:axId val="4925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92549952"/>
        <c:axId val="492548384"/>
      </c:lineChart>
      <c:dateAx>
        <c:axId val="492549952"/>
        <c:scaling>
          <c:orientation val="minMax"/>
        </c:scaling>
        <c:delete val="1"/>
        <c:axPos val="b"/>
        <c:numFmt formatCode="ge" sourceLinked="1"/>
        <c:majorTickMark val="none"/>
        <c:minorTickMark val="none"/>
        <c:tickLblPos val="none"/>
        <c:crossAx val="492548384"/>
        <c:crosses val="autoZero"/>
        <c:auto val="1"/>
        <c:lblOffset val="100"/>
        <c:baseTimeUnit val="years"/>
      </c:dateAx>
      <c:valAx>
        <c:axId val="4925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40.74</c:v>
                </c:pt>
                <c:pt idx="1">
                  <c:v>47.5</c:v>
                </c:pt>
                <c:pt idx="2">
                  <c:v>57.46</c:v>
                </c:pt>
                <c:pt idx="3">
                  <c:v>57.46</c:v>
                </c:pt>
                <c:pt idx="4">
                  <c:v>45.12</c:v>
                </c:pt>
              </c:numCache>
            </c:numRef>
          </c:val>
        </c:ser>
        <c:dLbls>
          <c:showLegendKey val="0"/>
          <c:showVal val="0"/>
          <c:showCatName val="0"/>
          <c:showSerName val="0"/>
          <c:showPercent val="0"/>
          <c:showBubbleSize val="0"/>
        </c:dLbls>
        <c:gapWidth val="150"/>
        <c:axId val="202185456"/>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2185456"/>
        <c:axId val="202185848"/>
      </c:lineChart>
      <c:dateAx>
        <c:axId val="202185456"/>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95.8</c:v>
                </c:pt>
                <c:pt idx="1">
                  <c:v>96.34</c:v>
                </c:pt>
                <c:pt idx="2">
                  <c:v>96.82</c:v>
                </c:pt>
                <c:pt idx="3">
                  <c:v>97.17</c:v>
                </c:pt>
                <c:pt idx="4">
                  <c:v>97.43</c:v>
                </c:pt>
              </c:numCache>
            </c:numRef>
          </c:val>
        </c:ser>
        <c:dLbls>
          <c:showLegendKey val="0"/>
          <c:showVal val="0"/>
          <c:showCatName val="0"/>
          <c:showSerName val="0"/>
          <c:showPercent val="0"/>
          <c:showBubbleSize val="0"/>
        </c:dLbls>
        <c:gapWidth val="150"/>
        <c:axId val="439742584"/>
        <c:axId val="4397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39742584"/>
        <c:axId val="439742976"/>
      </c:lineChart>
      <c:dateAx>
        <c:axId val="439742584"/>
        <c:scaling>
          <c:orientation val="minMax"/>
        </c:scaling>
        <c:delete val="1"/>
        <c:axPos val="b"/>
        <c:numFmt formatCode="ge" sourceLinked="1"/>
        <c:majorTickMark val="none"/>
        <c:minorTickMark val="none"/>
        <c:tickLblPos val="none"/>
        <c:crossAx val="439742976"/>
        <c:crosses val="autoZero"/>
        <c:auto val="1"/>
        <c:lblOffset val="100"/>
        <c:baseTimeUnit val="years"/>
      </c:dateAx>
      <c:valAx>
        <c:axId val="4397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4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宮城県　仙台市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121</v>
      </c>
      <c r="AE8" s="74"/>
      <c r="AF8" s="74"/>
      <c r="AG8" s="74"/>
      <c r="AH8" s="74"/>
      <c r="AI8" s="74"/>
      <c r="AJ8" s="74"/>
      <c r="AK8" s="4"/>
      <c r="AL8" s="68">
        <f>データ!S6</f>
        <v>1058517</v>
      </c>
      <c r="AM8" s="68"/>
      <c r="AN8" s="68"/>
      <c r="AO8" s="68"/>
      <c r="AP8" s="68"/>
      <c r="AQ8" s="68"/>
      <c r="AR8" s="68"/>
      <c r="AS8" s="68"/>
      <c r="AT8" s="67">
        <f>データ!T6</f>
        <v>786.3</v>
      </c>
      <c r="AU8" s="67"/>
      <c r="AV8" s="67"/>
      <c r="AW8" s="67"/>
      <c r="AX8" s="67"/>
      <c r="AY8" s="67"/>
      <c r="AZ8" s="67"/>
      <c r="BA8" s="67"/>
      <c r="BB8" s="67">
        <f>データ!U6</f>
        <v>1346.2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52.36</v>
      </c>
      <c r="J10" s="67"/>
      <c r="K10" s="67"/>
      <c r="L10" s="67"/>
      <c r="M10" s="67"/>
      <c r="N10" s="67"/>
      <c r="O10" s="67"/>
      <c r="P10" s="67">
        <f>データ!P6</f>
        <v>0.52</v>
      </c>
      <c r="Q10" s="67"/>
      <c r="R10" s="67"/>
      <c r="S10" s="67"/>
      <c r="T10" s="67"/>
      <c r="U10" s="67"/>
      <c r="V10" s="67"/>
      <c r="W10" s="67">
        <f>データ!Q6</f>
        <v>78.180000000000007</v>
      </c>
      <c r="X10" s="67"/>
      <c r="Y10" s="67"/>
      <c r="Z10" s="67"/>
      <c r="AA10" s="67"/>
      <c r="AB10" s="67"/>
      <c r="AC10" s="67"/>
      <c r="AD10" s="68">
        <f>データ!R6</f>
        <v>1882</v>
      </c>
      <c r="AE10" s="68"/>
      <c r="AF10" s="68"/>
      <c r="AG10" s="68"/>
      <c r="AH10" s="68"/>
      <c r="AI10" s="68"/>
      <c r="AJ10" s="68"/>
      <c r="AK10" s="2"/>
      <c r="AL10" s="68">
        <f>データ!V6</f>
        <v>5521</v>
      </c>
      <c r="AM10" s="68"/>
      <c r="AN10" s="68"/>
      <c r="AO10" s="68"/>
      <c r="AP10" s="68"/>
      <c r="AQ10" s="68"/>
      <c r="AR10" s="68"/>
      <c r="AS10" s="68"/>
      <c r="AT10" s="67">
        <f>データ!W6</f>
        <v>3.66</v>
      </c>
      <c r="AU10" s="67"/>
      <c r="AV10" s="67"/>
      <c r="AW10" s="67"/>
      <c r="AX10" s="67"/>
      <c r="AY10" s="67"/>
      <c r="AZ10" s="67"/>
      <c r="BA10" s="67"/>
      <c r="BB10" s="67">
        <f>データ!X6</f>
        <v>1508.47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118</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41009</v>
      </c>
      <c r="D6" s="34">
        <f t="shared" si="3"/>
        <v>46</v>
      </c>
      <c r="E6" s="34">
        <f t="shared" si="3"/>
        <v>17</v>
      </c>
      <c r="F6" s="34">
        <f t="shared" si="3"/>
        <v>5</v>
      </c>
      <c r="G6" s="34">
        <f t="shared" si="3"/>
        <v>0</v>
      </c>
      <c r="H6" s="34" t="str">
        <f t="shared" si="3"/>
        <v>宮城県　仙台市</v>
      </c>
      <c r="I6" s="34" t="str">
        <f t="shared" si="3"/>
        <v>法適用</v>
      </c>
      <c r="J6" s="34" t="str">
        <f t="shared" si="3"/>
        <v>下水道事業</v>
      </c>
      <c r="K6" s="34" t="str">
        <f t="shared" si="3"/>
        <v>農業集落排水</v>
      </c>
      <c r="L6" s="34" t="str">
        <f t="shared" si="3"/>
        <v>F2</v>
      </c>
      <c r="M6" s="34">
        <f t="shared" si="3"/>
        <v>0</v>
      </c>
      <c r="N6" s="35" t="str">
        <f t="shared" si="3"/>
        <v>-</v>
      </c>
      <c r="O6" s="35">
        <f t="shared" si="3"/>
        <v>52.36</v>
      </c>
      <c r="P6" s="35">
        <f t="shared" si="3"/>
        <v>0.52</v>
      </c>
      <c r="Q6" s="35">
        <f t="shared" si="3"/>
        <v>78.180000000000007</v>
      </c>
      <c r="R6" s="35">
        <f t="shared" si="3"/>
        <v>1882</v>
      </c>
      <c r="S6" s="35">
        <f t="shared" si="3"/>
        <v>1058517</v>
      </c>
      <c r="T6" s="35">
        <f t="shared" si="3"/>
        <v>786.3</v>
      </c>
      <c r="U6" s="35">
        <f t="shared" si="3"/>
        <v>1346.2</v>
      </c>
      <c r="V6" s="35">
        <f t="shared" si="3"/>
        <v>5521</v>
      </c>
      <c r="W6" s="35">
        <f t="shared" si="3"/>
        <v>3.66</v>
      </c>
      <c r="X6" s="35">
        <f t="shared" si="3"/>
        <v>1508.47</v>
      </c>
      <c r="Y6" s="36">
        <f>IF(Y7="",NA(),Y7)</f>
        <v>89.63</v>
      </c>
      <c r="Z6" s="36">
        <f t="shared" ref="Z6:AH6" si="4">IF(Z7="",NA(),Z7)</f>
        <v>96.74</v>
      </c>
      <c r="AA6" s="36">
        <f t="shared" si="4"/>
        <v>88.47</v>
      </c>
      <c r="AB6" s="36">
        <f t="shared" si="4"/>
        <v>87.1</v>
      </c>
      <c r="AC6" s="36">
        <f t="shared" si="4"/>
        <v>87.22</v>
      </c>
      <c r="AD6" s="36">
        <f t="shared" si="4"/>
        <v>92.74</v>
      </c>
      <c r="AE6" s="36">
        <f t="shared" si="4"/>
        <v>93.62</v>
      </c>
      <c r="AF6" s="36">
        <f t="shared" si="4"/>
        <v>97.53</v>
      </c>
      <c r="AG6" s="36">
        <f t="shared" si="4"/>
        <v>99.64</v>
      </c>
      <c r="AH6" s="36">
        <f t="shared" si="4"/>
        <v>99.66</v>
      </c>
      <c r="AI6" s="35" t="str">
        <f>IF(AI7="","",IF(AI7="-","【-】","【"&amp;SUBSTITUTE(TEXT(AI7,"#,##0.00"),"-","△")&amp;"】"))</f>
        <v>【99.11】</v>
      </c>
      <c r="AJ6" s="36">
        <f>IF(AJ7="",NA(),AJ7)</f>
        <v>243.36</v>
      </c>
      <c r="AK6" s="36">
        <f t="shared" ref="AK6:AS6" si="5">IF(AK7="",NA(),AK7)</f>
        <v>137.93</v>
      </c>
      <c r="AL6" s="36">
        <f t="shared" si="5"/>
        <v>270.27999999999997</v>
      </c>
      <c r="AM6" s="36">
        <f t="shared" si="5"/>
        <v>211.18</v>
      </c>
      <c r="AN6" s="36">
        <f t="shared" si="5"/>
        <v>215.33</v>
      </c>
      <c r="AO6" s="36">
        <f t="shared" si="5"/>
        <v>243.13</v>
      </c>
      <c r="AP6" s="36">
        <f t="shared" si="5"/>
        <v>280.08</v>
      </c>
      <c r="AQ6" s="36">
        <f t="shared" si="5"/>
        <v>223.09</v>
      </c>
      <c r="AR6" s="36">
        <f t="shared" si="5"/>
        <v>214.61</v>
      </c>
      <c r="AS6" s="36">
        <f t="shared" si="5"/>
        <v>225.39</v>
      </c>
      <c r="AT6" s="35" t="str">
        <f>IF(AT7="","",IF(AT7="-","【-】","【"&amp;SUBSTITUTE(TEXT(AT7,"#,##0.00"),"-","△")&amp;"】"))</f>
        <v>【206.58】</v>
      </c>
      <c r="AU6" s="36">
        <f>IF(AU7="",NA(),AU7)</f>
        <v>47.89</v>
      </c>
      <c r="AV6" s="36">
        <f t="shared" ref="AV6:BD6" si="6">IF(AV7="",NA(),AV7)</f>
        <v>44.79</v>
      </c>
      <c r="AW6" s="36">
        <f t="shared" si="6"/>
        <v>0.67</v>
      </c>
      <c r="AX6" s="36">
        <f t="shared" si="6"/>
        <v>-6.82</v>
      </c>
      <c r="AY6" s="36">
        <f t="shared" si="6"/>
        <v>-25.48</v>
      </c>
      <c r="AZ6" s="36">
        <f t="shared" si="6"/>
        <v>162.52000000000001</v>
      </c>
      <c r="BA6" s="36">
        <f t="shared" si="6"/>
        <v>124.2</v>
      </c>
      <c r="BB6" s="36">
        <f t="shared" si="6"/>
        <v>33.03</v>
      </c>
      <c r="BC6" s="36">
        <f t="shared" si="6"/>
        <v>29.45</v>
      </c>
      <c r="BD6" s="36">
        <f t="shared" si="6"/>
        <v>31.84</v>
      </c>
      <c r="BE6" s="35" t="str">
        <f>IF(BE7="","",IF(BE7="-","【-】","【"&amp;SUBSTITUTE(TEXT(BE7,"#,##0.00"),"-","△")&amp;"】"))</f>
        <v>【34.54】</v>
      </c>
      <c r="BF6" s="36">
        <f>IF(BF7="",NA(),BF7)</f>
        <v>11596.08</v>
      </c>
      <c r="BG6" s="36">
        <f t="shared" ref="BG6:BO6" si="7">IF(BG7="",NA(),BG7)</f>
        <v>10722.12</v>
      </c>
      <c r="BH6" s="36">
        <f t="shared" si="7"/>
        <v>10318.370000000001</v>
      </c>
      <c r="BI6" s="36">
        <f t="shared" si="7"/>
        <v>9723.68</v>
      </c>
      <c r="BJ6" s="36">
        <f t="shared" si="7"/>
        <v>8821.41</v>
      </c>
      <c r="BK6" s="36">
        <f t="shared" si="7"/>
        <v>1197.82</v>
      </c>
      <c r="BL6" s="36">
        <f t="shared" si="7"/>
        <v>1126.77</v>
      </c>
      <c r="BM6" s="36">
        <f t="shared" si="7"/>
        <v>1044.8</v>
      </c>
      <c r="BN6" s="36">
        <f t="shared" si="7"/>
        <v>1081.8</v>
      </c>
      <c r="BO6" s="36">
        <f t="shared" si="7"/>
        <v>974.93</v>
      </c>
      <c r="BP6" s="35" t="str">
        <f>IF(BP7="","",IF(BP7="-","【-】","【"&amp;SUBSTITUTE(TEXT(BP7,"#,##0.00"),"-","△")&amp;"】"))</f>
        <v>【914.53】</v>
      </c>
      <c r="BQ6" s="36">
        <f>IF(BQ7="",NA(),BQ7)</f>
        <v>9.6</v>
      </c>
      <c r="BR6" s="36">
        <f t="shared" ref="BR6:BZ6" si="8">IF(BR7="",NA(),BR7)</f>
        <v>10.59</v>
      </c>
      <c r="BS6" s="36">
        <f t="shared" si="8"/>
        <v>11</v>
      </c>
      <c r="BT6" s="36">
        <f t="shared" si="8"/>
        <v>12.65</v>
      </c>
      <c r="BU6" s="36">
        <f t="shared" si="8"/>
        <v>12.36</v>
      </c>
      <c r="BV6" s="36">
        <f t="shared" si="8"/>
        <v>51.03</v>
      </c>
      <c r="BW6" s="36">
        <f t="shared" si="8"/>
        <v>50.9</v>
      </c>
      <c r="BX6" s="36">
        <f t="shared" si="8"/>
        <v>50.82</v>
      </c>
      <c r="BY6" s="36">
        <f t="shared" si="8"/>
        <v>52.19</v>
      </c>
      <c r="BZ6" s="36">
        <f t="shared" si="8"/>
        <v>55.32</v>
      </c>
      <c r="CA6" s="35" t="str">
        <f>IF(CA7="","",IF(CA7="-","【-】","【"&amp;SUBSTITUTE(TEXT(CA7,"#,##0.00"),"-","△")&amp;"】"))</f>
        <v>【55.73】</v>
      </c>
      <c r="CB6" s="36">
        <f>IF(CB7="",NA(),CB7)</f>
        <v>1233.23</v>
      </c>
      <c r="CC6" s="36">
        <f t="shared" ref="CC6:CK6" si="9">IF(CC7="",NA(),CC7)</f>
        <v>1113.73</v>
      </c>
      <c r="CD6" s="36">
        <f t="shared" si="9"/>
        <v>1065.06</v>
      </c>
      <c r="CE6" s="36">
        <f t="shared" si="9"/>
        <v>911.86</v>
      </c>
      <c r="CF6" s="36">
        <f t="shared" si="9"/>
        <v>940.5</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40.74</v>
      </c>
      <c r="CN6" s="36">
        <f t="shared" ref="CN6:CV6" si="10">IF(CN7="",NA(),CN7)</f>
        <v>47.5</v>
      </c>
      <c r="CO6" s="36">
        <f t="shared" si="10"/>
        <v>57.46</v>
      </c>
      <c r="CP6" s="36">
        <f t="shared" si="10"/>
        <v>57.46</v>
      </c>
      <c r="CQ6" s="36">
        <f t="shared" si="10"/>
        <v>45.12</v>
      </c>
      <c r="CR6" s="36">
        <f t="shared" si="10"/>
        <v>54.74</v>
      </c>
      <c r="CS6" s="36">
        <f t="shared" si="10"/>
        <v>53.78</v>
      </c>
      <c r="CT6" s="36">
        <f t="shared" si="10"/>
        <v>53.24</v>
      </c>
      <c r="CU6" s="36">
        <f t="shared" si="10"/>
        <v>52.31</v>
      </c>
      <c r="CV6" s="36">
        <f t="shared" si="10"/>
        <v>60.65</v>
      </c>
      <c r="CW6" s="35" t="str">
        <f>IF(CW7="","",IF(CW7="-","【-】","【"&amp;SUBSTITUTE(TEXT(CW7,"#,##0.00"),"-","△")&amp;"】"))</f>
        <v>【59.15】</v>
      </c>
      <c r="CX6" s="36">
        <f>IF(CX7="",NA(),CX7)</f>
        <v>95.8</v>
      </c>
      <c r="CY6" s="36">
        <f t="shared" ref="CY6:DG6" si="11">IF(CY7="",NA(),CY7)</f>
        <v>96.34</v>
      </c>
      <c r="CZ6" s="36">
        <f t="shared" si="11"/>
        <v>96.82</v>
      </c>
      <c r="DA6" s="36">
        <f t="shared" si="11"/>
        <v>97.17</v>
      </c>
      <c r="DB6" s="36">
        <f t="shared" si="11"/>
        <v>97.43</v>
      </c>
      <c r="DC6" s="36">
        <f t="shared" si="11"/>
        <v>83.88</v>
      </c>
      <c r="DD6" s="36">
        <f t="shared" si="11"/>
        <v>84.06</v>
      </c>
      <c r="DE6" s="36">
        <f t="shared" si="11"/>
        <v>84.07</v>
      </c>
      <c r="DF6" s="36">
        <f t="shared" si="11"/>
        <v>84.32</v>
      </c>
      <c r="DG6" s="36">
        <f t="shared" si="11"/>
        <v>84.58</v>
      </c>
      <c r="DH6" s="35" t="str">
        <f>IF(DH7="","",IF(DH7="-","【-】","【"&amp;SUBSTITUTE(TEXT(DH7,"#,##0.00"),"-","△")&amp;"】"))</f>
        <v>【85.01】</v>
      </c>
      <c r="DI6" s="36">
        <f>IF(DI7="",NA(),DI7)</f>
        <v>12.23</v>
      </c>
      <c r="DJ6" s="36">
        <f t="shared" ref="DJ6:DR6" si="12">IF(DJ7="",NA(),DJ7)</f>
        <v>12.41</v>
      </c>
      <c r="DK6" s="36">
        <f t="shared" si="12"/>
        <v>29.78</v>
      </c>
      <c r="DL6" s="36">
        <f t="shared" si="12"/>
        <v>31.67</v>
      </c>
      <c r="DM6" s="36">
        <f t="shared" si="12"/>
        <v>33.85</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41009</v>
      </c>
      <c r="D7" s="38">
        <v>46</v>
      </c>
      <c r="E7" s="38">
        <v>17</v>
      </c>
      <c r="F7" s="38">
        <v>5</v>
      </c>
      <c r="G7" s="38">
        <v>0</v>
      </c>
      <c r="H7" s="38" t="s">
        <v>107</v>
      </c>
      <c r="I7" s="38" t="s">
        <v>108</v>
      </c>
      <c r="J7" s="38" t="s">
        <v>109</v>
      </c>
      <c r="K7" s="38" t="s">
        <v>110</v>
      </c>
      <c r="L7" s="38" t="s">
        <v>111</v>
      </c>
      <c r="M7" s="38"/>
      <c r="N7" s="39" t="s">
        <v>112</v>
      </c>
      <c r="O7" s="39">
        <v>52.36</v>
      </c>
      <c r="P7" s="39">
        <v>0.52</v>
      </c>
      <c r="Q7" s="39">
        <v>78.180000000000007</v>
      </c>
      <c r="R7" s="39">
        <v>1882</v>
      </c>
      <c r="S7" s="39">
        <v>1058517</v>
      </c>
      <c r="T7" s="39">
        <v>786.3</v>
      </c>
      <c r="U7" s="39">
        <v>1346.2</v>
      </c>
      <c r="V7" s="39">
        <v>5521</v>
      </c>
      <c r="W7" s="39">
        <v>3.66</v>
      </c>
      <c r="X7" s="39">
        <v>1508.47</v>
      </c>
      <c r="Y7" s="39">
        <v>89.63</v>
      </c>
      <c r="Z7" s="39">
        <v>96.74</v>
      </c>
      <c r="AA7" s="39">
        <v>88.47</v>
      </c>
      <c r="AB7" s="39">
        <v>87.1</v>
      </c>
      <c r="AC7" s="39">
        <v>87.22</v>
      </c>
      <c r="AD7" s="39">
        <v>92.74</v>
      </c>
      <c r="AE7" s="39">
        <v>93.62</v>
      </c>
      <c r="AF7" s="39">
        <v>97.53</v>
      </c>
      <c r="AG7" s="39">
        <v>99.64</v>
      </c>
      <c r="AH7" s="39">
        <v>99.66</v>
      </c>
      <c r="AI7" s="39">
        <v>99.11</v>
      </c>
      <c r="AJ7" s="39">
        <v>243.36</v>
      </c>
      <c r="AK7" s="39">
        <v>137.93</v>
      </c>
      <c r="AL7" s="39">
        <v>270.27999999999997</v>
      </c>
      <c r="AM7" s="39">
        <v>211.18</v>
      </c>
      <c r="AN7" s="39">
        <v>215.33</v>
      </c>
      <c r="AO7" s="39">
        <v>243.13</v>
      </c>
      <c r="AP7" s="39">
        <v>280.08</v>
      </c>
      <c r="AQ7" s="39">
        <v>223.09</v>
      </c>
      <c r="AR7" s="39">
        <v>214.61</v>
      </c>
      <c r="AS7" s="39">
        <v>225.39</v>
      </c>
      <c r="AT7" s="39">
        <v>206.58</v>
      </c>
      <c r="AU7" s="39">
        <v>47.89</v>
      </c>
      <c r="AV7" s="39">
        <v>44.79</v>
      </c>
      <c r="AW7" s="39">
        <v>0.67</v>
      </c>
      <c r="AX7" s="39">
        <v>-6.82</v>
      </c>
      <c r="AY7" s="39">
        <v>-25.48</v>
      </c>
      <c r="AZ7" s="39">
        <v>162.52000000000001</v>
      </c>
      <c r="BA7" s="39">
        <v>124.2</v>
      </c>
      <c r="BB7" s="39">
        <v>33.03</v>
      </c>
      <c r="BC7" s="39">
        <v>29.45</v>
      </c>
      <c r="BD7" s="39">
        <v>31.84</v>
      </c>
      <c r="BE7" s="39">
        <v>34.54</v>
      </c>
      <c r="BF7" s="39">
        <v>11596.08</v>
      </c>
      <c r="BG7" s="39">
        <v>10722.12</v>
      </c>
      <c r="BH7" s="39">
        <v>10318.370000000001</v>
      </c>
      <c r="BI7" s="39">
        <v>9723.68</v>
      </c>
      <c r="BJ7" s="39">
        <v>8821.41</v>
      </c>
      <c r="BK7" s="39">
        <v>1197.82</v>
      </c>
      <c r="BL7" s="39">
        <v>1126.77</v>
      </c>
      <c r="BM7" s="39">
        <v>1044.8</v>
      </c>
      <c r="BN7" s="39">
        <v>1081.8</v>
      </c>
      <c r="BO7" s="39">
        <v>974.93</v>
      </c>
      <c r="BP7" s="39">
        <v>914.53</v>
      </c>
      <c r="BQ7" s="39">
        <v>9.6</v>
      </c>
      <c r="BR7" s="39">
        <v>10.59</v>
      </c>
      <c r="BS7" s="39">
        <v>11</v>
      </c>
      <c r="BT7" s="39">
        <v>12.65</v>
      </c>
      <c r="BU7" s="39">
        <v>12.36</v>
      </c>
      <c r="BV7" s="39">
        <v>51.03</v>
      </c>
      <c r="BW7" s="39">
        <v>50.9</v>
      </c>
      <c r="BX7" s="39">
        <v>50.82</v>
      </c>
      <c r="BY7" s="39">
        <v>52.19</v>
      </c>
      <c r="BZ7" s="39">
        <v>55.32</v>
      </c>
      <c r="CA7" s="39">
        <v>55.73</v>
      </c>
      <c r="CB7" s="39">
        <v>1233.23</v>
      </c>
      <c r="CC7" s="39">
        <v>1113.73</v>
      </c>
      <c r="CD7" s="39">
        <v>1065.06</v>
      </c>
      <c r="CE7" s="39">
        <v>911.86</v>
      </c>
      <c r="CF7" s="39">
        <v>940.5</v>
      </c>
      <c r="CG7" s="39">
        <v>289.60000000000002</v>
      </c>
      <c r="CH7" s="39">
        <v>293.27</v>
      </c>
      <c r="CI7" s="39">
        <v>300.52</v>
      </c>
      <c r="CJ7" s="39">
        <v>296.14</v>
      </c>
      <c r="CK7" s="39">
        <v>283.17</v>
      </c>
      <c r="CL7" s="39">
        <v>276.77999999999997</v>
      </c>
      <c r="CM7" s="39">
        <v>40.74</v>
      </c>
      <c r="CN7" s="39">
        <v>47.5</v>
      </c>
      <c r="CO7" s="39">
        <v>57.46</v>
      </c>
      <c r="CP7" s="39">
        <v>57.46</v>
      </c>
      <c r="CQ7" s="39">
        <v>45.12</v>
      </c>
      <c r="CR7" s="39">
        <v>54.74</v>
      </c>
      <c r="CS7" s="39">
        <v>53.78</v>
      </c>
      <c r="CT7" s="39">
        <v>53.24</v>
      </c>
      <c r="CU7" s="39">
        <v>52.31</v>
      </c>
      <c r="CV7" s="39">
        <v>60.65</v>
      </c>
      <c r="CW7" s="39">
        <v>59.15</v>
      </c>
      <c r="CX7" s="39">
        <v>95.8</v>
      </c>
      <c r="CY7" s="39">
        <v>96.34</v>
      </c>
      <c r="CZ7" s="39">
        <v>96.82</v>
      </c>
      <c r="DA7" s="39">
        <v>97.17</v>
      </c>
      <c r="DB7" s="39">
        <v>97.43</v>
      </c>
      <c r="DC7" s="39">
        <v>83.88</v>
      </c>
      <c r="DD7" s="39">
        <v>84.06</v>
      </c>
      <c r="DE7" s="39">
        <v>84.07</v>
      </c>
      <c r="DF7" s="39">
        <v>84.32</v>
      </c>
      <c r="DG7" s="39">
        <v>84.58</v>
      </c>
      <c r="DH7" s="39">
        <v>85.01</v>
      </c>
      <c r="DI7" s="39">
        <v>12.23</v>
      </c>
      <c r="DJ7" s="39">
        <v>12.41</v>
      </c>
      <c r="DK7" s="39">
        <v>29.78</v>
      </c>
      <c r="DL7" s="39">
        <v>31.67</v>
      </c>
      <c r="DM7" s="39">
        <v>33.85</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2017-12-25T01:57:37Z</dcterms:created>
  <dcterms:modified xsi:type="dcterms:W3CDTF">2018-02-22T15:09:11Z</dcterms:modified>
  <cp:category/>
</cp:coreProperties>
</file>