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216 ★公表に向けて\01 各事業係提出フォルダ\01 水道\02 法非適\"/>
    </mc:Choice>
  </mc:AlternateContent>
  <workbookProtection workbookPassword="B319" lockStructure="1"/>
  <bookViews>
    <workbookView xWindow="240" yWindow="72" windowWidth="14940" windowHeight="786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AL8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E85" i="4"/>
  <c r="BB10" i="4"/>
  <c r="I10" i="4"/>
  <c r="BB8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<sst xmlns="http://schemas.openxmlformats.org/spreadsheetml/2006/main" count="237" uniqueCount="123">
  <si>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</si>
  <si>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</si>
  <si>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</si>
  <si>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</si>
  <si>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</si>
  <si>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</si>
  <si>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</si>
  <si>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</si>
  <si>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</si>
  <si>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</si>
  <si>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</si>
  <si>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</si>
  <si>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</si>
  <si>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</si>
  <si>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</si>
  <si>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</si>
  <si>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</si>
  <si>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</si>
  <si>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</si>
  <si>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</si>
  <si>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</si>
  <si>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</si>
  <si>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</si>
  <si>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</si>
  <si>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</si>
  <si>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</si>
  <si>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</si>
  <si>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</si>
  <si>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</si>
  <si>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</si>
  <si>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</si>
  <si>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</si>
  <si>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</si>
  <si>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</si>
  <si>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</si>
  <si>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</si>
  <si>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</si>
  <si>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</si>
  <si>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</si>
  <si>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</si>
  <si>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</si>
  <si>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</si>
  <si>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</si>
  <si>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</si>
  <si>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</si>
  <si>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</si>
  <si>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</si>
  <si>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</si>
  <si>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</si>
  <si>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</si>
  <si>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</si>
  <si>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</si>
  <si>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</si>
  <si>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</si>
  <si>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</si>
  <si>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</si>
  <si>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</si>
  <si>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</si>
  <si>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</si>
  <si>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</si>
  <si>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</si>
  <si>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</si>
  <si>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</si>
  <si>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</si>
  <si>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</si>
  <si>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</si>
  <si>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</si>
  <si>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</si>
  <si>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</si>
  <si>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</si>
  <si>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</si>
  <si>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</si>
  <si>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</si>
  <si>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</si>
  <si>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</si>
  <si>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</si>
  <si>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</si>
  <si>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</si>
  <si>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</si>
  <si>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</si>
  <si>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</si>
  <si>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</si>
  <si>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</si>
  <si>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</si>
  <si>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</si>
  <si>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</si>
  <si>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</si>
  <si>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</si>
  <si>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</si>
  <si>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</si>
  <si>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</si>
  <si>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</si>
  <si>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</si>
  <si>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</si>
  <si>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</si>
  <si>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</si>
  <si>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</si>
  <si>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</si>
  <si>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</si>
  <si>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</si>
  <si>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</si>
  <si>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</si>
  <si>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</si>
  <si>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</si>
  <si>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</si>
  <si>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</si>
  <si>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</si>
  <si>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京都府　京都市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</si>
  <si>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</si>
  <si>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</si>
  <si>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</si>
  <si>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</si>
  <si>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</si>
  <si>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</si>
  <si>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</si>
  <si>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</si>
  <si>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</si>
  <si>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</si>
  <si>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</si>
  <si>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</si>
  <si>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○広域かつ人口が少ない地域での事業であり，地理的特殊性があるものの，経営の効率性や経営基盤の強化を図るため，平成28年度末に簡易水道事業を水道事業へ統合した。
○統合後は，水道事業と同一の料金制度とするが，給水収益に比べ維持管理コストや地方債残高が多いこと，施設の効率性が低いこと等，経営面・事業面の課題がある。これらの課題については，統合により，維持管理コストの削減など，一層効率的・効果的な事業運営に努めていく。
</t>
    <rPh sb="84" eb="85">
      <t>ゴ</t>
    </rPh>
    <rPh sb="87" eb="89">
      <t>スイドウ</t>
    </rPh>
    <rPh sb="89" eb="91">
      <t>ジギョウ</t>
    </rPh>
    <rPh sb="92" eb="94">
      <t>ドウイツ</t>
    </rPh>
    <rPh sb="97" eb="99">
      <t>セイド</t>
    </rPh>
    <rPh sb="104" eb="106">
      <t>キュウスイ</t>
    </rPh>
    <rPh sb="106" eb="108">
      <t>シュウエキ</t>
    </rPh>
    <rPh sb="109" eb="110">
      <t>クラ</t>
    </rPh>
    <rPh sb="111" eb="113">
      <t>イジ</t>
    </rPh>
    <rPh sb="113" eb="115">
      <t>カンリ</t>
    </rPh>
    <rPh sb="161" eb="163">
      <t>カダイ</t>
    </rPh>
    <rPh sb="169" eb="171">
      <t>トウゴウ</t>
    </rPh>
    <rPh sb="175" eb="177">
      <t>イジ</t>
    </rPh>
    <rPh sb="177" eb="179">
      <t>カンリ</t>
    </rPh>
    <rPh sb="183" eb="185">
      <t>サクゲン</t>
    </rPh>
    <rPh sb="188" eb="190">
      <t>イッソウ</t>
    </rPh>
    <rPh sb="190" eb="193">
      <t>コウリツテキ</t>
    </rPh>
    <rPh sb="194" eb="197">
      <t>コウカテキ</t>
    </rPh>
    <rPh sb="198" eb="200">
      <t>ジギョウ</t>
    </rPh>
    <rPh sb="200" eb="202">
      <t>ウンエイ</t>
    </rPh>
    <rPh sb="203" eb="204">
      <t>ツト</t>
    </rPh>
    <phoneticPr fontId="4"/>
  </si>
  <si>
    <r>
      <t>○平成19年度から，老朽化した水道施設の再整備事業を実施し，平成28年度末に完了した。
○平成28年度の管路の更新率については，</t>
    </r>
    <r>
      <rPr>
        <b/>
        <sz val="11"/>
        <rFont val="ＭＳ ゴシック"/>
        <family val="3"/>
        <charset val="128"/>
      </rPr>
      <t>「③管路更新率」</t>
    </r>
    <r>
      <rPr>
        <sz val="11"/>
        <rFont val="ＭＳ ゴシック"/>
        <family val="3"/>
        <charset val="128"/>
      </rPr>
      <t>が示すとおり，類似団体平均値を大きく上回る8.38となっている。</t>
    </r>
    <rPh sb="88" eb="89">
      <t>オオ</t>
    </rPh>
    <phoneticPr fontId="4"/>
  </si>
  <si>
    <r>
      <t xml:space="preserve">○本市の簡易水道事業は，市内北部山間部の広域かつ人口の少ない地域の事業であり，スケールメリットが働かない特徴がある。
</t>
    </r>
    <r>
      <rPr>
        <sz val="11"/>
        <rFont val="ＭＳ ゴシック"/>
        <family val="3"/>
        <charset val="128"/>
      </rPr>
      <t>○平成19年度から，老朽化した水道施設の再整備事業を実施しており，その財源として地方債を発行している。平成28年度末の地方債残高については，</t>
    </r>
    <r>
      <rPr>
        <b/>
        <sz val="11"/>
        <rFont val="ＭＳ ゴシック"/>
        <family val="3"/>
        <charset val="128"/>
      </rPr>
      <t>「④企業債残高対給水収益比率」</t>
    </r>
    <r>
      <rPr>
        <sz val="11"/>
        <rFont val="ＭＳ ゴシック"/>
        <family val="3"/>
        <charset val="128"/>
      </rPr>
      <t>が示すとおり，水道料金収入の50倍を超えており，その元利償還金が</t>
    </r>
    <r>
      <rPr>
        <b/>
        <sz val="11"/>
        <rFont val="ＭＳ ゴシック"/>
        <family val="3"/>
        <charset val="128"/>
      </rPr>
      <t>「⑤料金回収率」</t>
    </r>
    <r>
      <rPr>
        <sz val="11"/>
        <rFont val="ＭＳ ゴシック"/>
        <family val="3"/>
        <charset val="128"/>
      </rPr>
      <t>の低下，</t>
    </r>
    <r>
      <rPr>
        <b/>
        <sz val="11"/>
        <rFont val="ＭＳ ゴシック"/>
        <family val="3"/>
        <charset val="128"/>
      </rPr>
      <t>「⑥給水原価」</t>
    </r>
    <r>
      <rPr>
        <sz val="11"/>
        <rFont val="ＭＳ ゴシック"/>
        <family val="3"/>
        <charset val="128"/>
      </rPr>
      <t>の上昇の一因となっている。
○再整備事業の実施により，漏水等により低下していた</t>
    </r>
    <r>
      <rPr>
        <b/>
        <sz val="11"/>
        <rFont val="ＭＳ ゴシック"/>
        <family val="3"/>
        <charset val="128"/>
      </rPr>
      <t>「⑧有収率」</t>
    </r>
    <r>
      <rPr>
        <sz val="11"/>
        <rFont val="ＭＳ ゴシック"/>
        <family val="3"/>
        <charset val="128"/>
      </rPr>
      <t>が平成25年度以降，類似団体平均を上回るとともに</t>
    </r>
    <r>
      <rPr>
        <b/>
        <sz val="11"/>
        <rFont val="ＭＳ ゴシック"/>
        <family val="3"/>
        <charset val="128"/>
      </rPr>
      <t>「⑦施設利用率」</t>
    </r>
    <r>
      <rPr>
        <sz val="11"/>
        <rFont val="ＭＳ ゴシック"/>
        <family val="3"/>
        <charset val="128"/>
      </rPr>
      <t>が低下している。
○なお，平成28年度末に簡易水道事業を水道事業へ統合したことによる決算処理（打切決算）により，平成28年度の各指標値については，基となる数値等の算定期間が例年と異なっている。</t>
    </r>
    <rPh sb="163" eb="164">
      <t>コ</t>
    </rPh>
    <rPh sb="212" eb="215">
      <t>サイセイビ</t>
    </rPh>
    <rPh sb="215" eb="217">
      <t>ジギョウ</t>
    </rPh>
    <rPh sb="218" eb="220">
      <t>ジッシ</t>
    </rPh>
    <rPh sb="243" eb="245">
      <t>ヘイセイ</t>
    </rPh>
    <rPh sb="247" eb="249">
      <t>ネンド</t>
    </rPh>
    <rPh sb="249" eb="251">
      <t>イコウ</t>
    </rPh>
    <rPh sb="252" eb="254">
      <t>ルイジ</t>
    </rPh>
    <rPh sb="254" eb="256">
      <t>ダンタイ</t>
    </rPh>
    <rPh sb="256" eb="258">
      <t>ヘイキン</t>
    </rPh>
    <rPh sb="259" eb="261">
      <t>ウワマワ</t>
    </rPh>
    <rPh sb="318" eb="320">
      <t>ケッサン</t>
    </rPh>
    <rPh sb="320" eb="322">
      <t>ショリ</t>
    </rPh>
    <rPh sb="323" eb="324">
      <t>ウ</t>
    </rPh>
    <rPh sb="324" eb="325">
      <t>キ</t>
    </rPh>
    <rPh sb="325" eb="327">
      <t>ケッサン</t>
    </rPh>
    <rPh sb="332" eb="334">
      <t>ヘイセイ</t>
    </rPh>
    <rPh sb="336" eb="338">
      <t>ネンド</t>
    </rPh>
    <rPh sb="339" eb="340">
      <t>カク</t>
    </rPh>
    <rPh sb="340" eb="342">
      <t>シヒョウ</t>
    </rPh>
    <rPh sb="342" eb="343">
      <t>チ</t>
    </rPh>
    <rPh sb="349" eb="350">
      <t>モト</t>
    </rPh>
    <rPh sb="353" eb="355">
      <t>スウチ</t>
    </rPh>
    <rPh sb="355" eb="356">
      <t>トウ</t>
    </rPh>
    <rPh sb="357" eb="359">
      <t>サンテイ</t>
    </rPh>
    <rPh sb="359" eb="361">
      <t>キカン</t>
    </rPh>
    <rPh sb="362" eb="364">
      <t>レイネン</t>
    </rPh>
    <rPh sb="365" eb="366">
      <t>コト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</si>
</sst>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1.48</c:v>
                </c:pt>
                <c:pt idx="2">
                  <c:v>6.74</c:v>
                </c:pt>
                <c:pt idx="3">
                  <c:v>8.7899999999999991</c:v>
                </c:pt>
                <c:pt idx="4">
                  <c:v>8.3800000000000008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245240"/>
        <c:axId val="27723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0.64</c:v>
                </c:pt>
                <c:pt idx="2">
                  <c:v>0.98</c:v>
                </c:pt>
                <c:pt idx="3">
                  <c:v>0.76</c:v>
                </c:pt>
                <c:pt idx="4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245240"/>
        <c:axId val="277239752"/>
      </c:lineChart>
      <c:dateAx>
        <c:axId val="277245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7239752"/>
        <c:crosses val="autoZero"/>
        <c:auto val="1"/>
        <c:lblOffset val="100"/>
        <c:baseTimeUnit val="years"/>
      </c:dateAx>
      <c:valAx>
        <c:axId val="27723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7245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63.35</c:v>
                </c:pt>
                <c:pt idx="1">
                  <c:v>59.19</c:v>
                </c:pt>
                <c:pt idx="2">
                  <c:v>57.6</c:v>
                </c:pt>
                <c:pt idx="3">
                  <c:v>57.88</c:v>
                </c:pt>
                <c:pt idx="4">
                  <c:v>56.45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97816"/>
        <c:axId val="43879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63.99</c:v>
                </c:pt>
                <c:pt idx="1">
                  <c:v>62.01</c:v>
                </c:pt>
                <c:pt idx="2">
                  <c:v>58.96</c:v>
                </c:pt>
                <c:pt idx="3">
                  <c:v>58.1</c:v>
                </c:pt>
                <c:pt idx="4">
                  <c:v>56.19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97816"/>
        <c:axId val="438798208"/>
      </c:lineChart>
      <c:dateAx>
        <c:axId val="438797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798208"/>
        <c:crosses val="autoZero"/>
        <c:auto val="1"/>
        <c:lblOffset val="100"/>
        <c:baseTimeUnit val="years"/>
      </c:dateAx>
      <c:valAx>
        <c:axId val="43879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797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73.77</c:v>
                </c:pt>
                <c:pt idx="1">
                  <c:v>78.650000000000006</c:v>
                </c:pt>
                <c:pt idx="2">
                  <c:v>78.69</c:v>
                </c:pt>
                <c:pt idx="3">
                  <c:v>77.44</c:v>
                </c:pt>
                <c:pt idx="4">
                  <c:v>86.21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99384"/>
        <c:axId val="4387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76.260000000000005</c:v>
                </c:pt>
                <c:pt idx="1">
                  <c:v>75.8</c:v>
                </c:pt>
                <c:pt idx="2">
                  <c:v>76.58</c:v>
                </c:pt>
                <c:pt idx="3">
                  <c:v>76.69</c:v>
                </c:pt>
                <c:pt idx="4">
                  <c:v>77.180000000000007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99384"/>
        <c:axId val="438799776"/>
      </c:lineChart>
      <c:dateAx>
        <c:axId val="438799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799776"/>
        <c:crosses val="autoZero"/>
        <c:auto val="1"/>
        <c:lblOffset val="100"/>
        <c:baseTimeUnit val="years"/>
      </c:dateAx>
      <c:valAx>
        <c:axId val="4387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799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71.41</c:v>
                </c:pt>
                <c:pt idx="1">
                  <c:v>69.430000000000007</c:v>
                </c:pt>
                <c:pt idx="2">
                  <c:v>68.89</c:v>
                </c:pt>
                <c:pt idx="3">
                  <c:v>69.86</c:v>
                </c:pt>
                <c:pt idx="4">
                  <c:v>76.989999999999995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241712"/>
        <c:axId val="277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75.91</c:v>
                </c:pt>
                <c:pt idx="1">
                  <c:v>77.19</c:v>
                </c:pt>
                <c:pt idx="2">
                  <c:v>75.09</c:v>
                </c:pt>
                <c:pt idx="3">
                  <c:v>75.34</c:v>
                </c:pt>
                <c:pt idx="4">
                  <c:v>76.650000000000006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241712"/>
        <c:axId val="277242496"/>
      </c:lineChart>
      <c:dateAx>
        <c:axId val="27724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7242496"/>
        <c:crosses val="autoZero"/>
        <c:auto val="1"/>
        <c:lblOffset val="100"/>
        <c:baseTimeUnit val="years"/>
      </c:dateAx>
      <c:valAx>
        <c:axId val="277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724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243280"/>
        <c:axId val="277244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243280"/>
        <c:axId val="277244456"/>
      </c:lineChart>
      <c:dateAx>
        <c:axId val="27724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7244456"/>
        <c:crosses val="autoZero"/>
        <c:auto val="1"/>
        <c:lblOffset val="100"/>
        <c:baseTimeUnit val="years"/>
      </c:dateAx>
      <c:valAx>
        <c:axId val="277244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724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2048"/>
        <c:axId val="501689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2048"/>
        <c:axId val="501689304"/>
      </c:lineChart>
      <c:dateAx>
        <c:axId val="50169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89304"/>
        <c:crosses val="autoZero"/>
        <c:auto val="1"/>
        <c:lblOffset val="100"/>
        <c:baseTimeUnit val="years"/>
      </c:dateAx>
      <c:valAx>
        <c:axId val="501689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4400"/>
        <c:axId val="501696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4400"/>
        <c:axId val="501696360"/>
      </c:lineChart>
      <c:dateAx>
        <c:axId val="50169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96360"/>
        <c:crosses val="autoZero"/>
        <c:auto val="1"/>
        <c:lblOffset val="100"/>
        <c:baseTimeUnit val="years"/>
      </c:dateAx>
      <c:valAx>
        <c:axId val="501696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5184"/>
        <c:axId val="50168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5184"/>
        <c:axId val="501688912"/>
      </c:lineChart>
      <c:dateAx>
        <c:axId val="50169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88912"/>
        <c:crosses val="autoZero"/>
        <c:auto val="1"/>
        <c:lblOffset val="100"/>
        <c:baseTimeUnit val="years"/>
      </c:dateAx>
      <c:valAx>
        <c:axId val="50168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3697.45</c:v>
                </c:pt>
                <c:pt idx="1">
                  <c:v>3830.35</c:v>
                </c:pt>
                <c:pt idx="2">
                  <c:v>4068.82</c:v>
                </c:pt>
                <c:pt idx="3">
                  <c:v>4429.29</c:v>
                </c:pt>
                <c:pt idx="4">
                  <c:v>5197.38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4008"/>
        <c:axId val="492549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1321.78</c:v>
                </c:pt>
                <c:pt idx="1">
                  <c:v>1326.51</c:v>
                </c:pt>
                <c:pt idx="2">
                  <c:v>1228.58</c:v>
                </c:pt>
                <c:pt idx="3">
                  <c:v>1280.18</c:v>
                </c:pt>
                <c:pt idx="4">
                  <c:v>1346.23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4008"/>
        <c:axId val="492549560"/>
      </c:lineChart>
      <c:dateAx>
        <c:axId val="501694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549560"/>
        <c:crosses val="autoZero"/>
        <c:auto val="1"/>
        <c:lblOffset val="100"/>
        <c:baseTimeUnit val="years"/>
      </c:dateAx>
      <c:valAx>
        <c:axId val="492549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4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32.75</c:v>
                </c:pt>
                <c:pt idx="1">
                  <c:v>31.07</c:v>
                </c:pt>
                <c:pt idx="2">
                  <c:v>27.24</c:v>
                </c:pt>
                <c:pt idx="3">
                  <c:v>25.03</c:v>
                </c:pt>
                <c:pt idx="4">
                  <c:v>30.13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548776"/>
        <c:axId val="49254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54.57</c:v>
                </c:pt>
                <c:pt idx="1">
                  <c:v>54.4</c:v>
                </c:pt>
                <c:pt idx="2">
                  <c:v>53.81</c:v>
                </c:pt>
                <c:pt idx="3">
                  <c:v>53.62</c:v>
                </c:pt>
                <c:pt idx="4">
                  <c:v>53.41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548776"/>
        <c:axId val="492549168"/>
      </c:lineChart>
      <c:dateAx>
        <c:axId val="492548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549168"/>
        <c:crosses val="autoZero"/>
        <c:auto val="1"/>
        <c:lblOffset val="100"/>
        <c:baseTimeUnit val="years"/>
      </c:dateAx>
      <c:valAx>
        <c:axId val="49254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548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675.14</c:v>
                </c:pt>
                <c:pt idx="1">
                  <c:v>718.42</c:v>
                </c:pt>
                <c:pt idx="2">
                  <c:v>862.58</c:v>
                </c:pt>
                <c:pt idx="3">
                  <c:v>941.4</c:v>
                </c:pt>
                <c:pt idx="4">
                  <c:v>705.13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185456"/>
        <c:axId val="20218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318.02999999999997</c:v>
                </c:pt>
                <c:pt idx="1">
                  <c:v>325.14</c:v>
                </c:pt>
                <c:pt idx="2">
                  <c:v>284.64999999999998</c:v>
                </c:pt>
                <c:pt idx="3">
                  <c:v>287.7</c:v>
                </c:pt>
                <c:pt idx="4">
                  <c:v>277.39999999999998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85456"/>
        <c:axId val="202184672"/>
      </c:lineChart>
      <c:dateAx>
        <c:axId val="20218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84672"/>
        <c:crosses val="autoZero"/>
        <c:auto val="1"/>
        <c:lblOffset val="100"/>
        <c:baseTimeUnit val="years"/>
      </c:dateAx>
      <c:valAx>
        <c:axId val="20218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18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60" zoomScaleNormal="60" workbookViewId="0"/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京都府　京都市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D2</v>
      </c>
      <c r="X8" s="49"/>
      <c r="Y8" s="49"/>
      <c r="Z8" s="49"/>
      <c r="AA8" s="49"/>
      <c r="AB8" s="49"/>
      <c r="AC8" s="49"/>
      <c r="AD8" s="50" t="s">
        <v>119</v>
      </c>
      <c r="AE8" s="50"/>
      <c r="AF8" s="50"/>
      <c r="AG8" s="50"/>
      <c r="AH8" s="50"/>
      <c r="AI8" s="50"/>
      <c r="AJ8" s="50"/>
      <c r="AK8" s="2"/>
      <c r="AL8" s="51">
        <f>データ!$R$6</f>
        <v>1418340</v>
      </c>
      <c r="AM8" s="51"/>
      <c r="AN8" s="51"/>
      <c r="AO8" s="51"/>
      <c r="AP8" s="51"/>
      <c r="AQ8" s="51"/>
      <c r="AR8" s="51"/>
      <c r="AS8" s="51"/>
      <c r="AT8" s="46">
        <f>データ!$S$6</f>
        <v>827.83</v>
      </c>
      <c r="AU8" s="46"/>
      <c r="AV8" s="46"/>
      <c r="AW8" s="46"/>
      <c r="AX8" s="46"/>
      <c r="AY8" s="46"/>
      <c r="AZ8" s="46"/>
      <c r="BA8" s="46"/>
      <c r="BB8" s="46">
        <f>データ!$T$6</f>
        <v>1713.32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0.67</v>
      </c>
      <c r="Q10" s="46"/>
      <c r="R10" s="46"/>
      <c r="S10" s="46"/>
      <c r="T10" s="46"/>
      <c r="U10" s="46"/>
      <c r="V10" s="46"/>
      <c r="W10" s="51">
        <f>データ!$Q$6</f>
        <v>3670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9531</v>
      </c>
      <c r="AM10" s="51"/>
      <c r="AN10" s="51"/>
      <c r="AO10" s="51"/>
      <c r="AP10" s="51"/>
      <c r="AQ10" s="51"/>
      <c r="AR10" s="51"/>
      <c r="AS10" s="51"/>
      <c r="AT10" s="46">
        <f>データ!$V$6</f>
        <v>37.020000000000003</v>
      </c>
      <c r="AU10" s="46"/>
      <c r="AV10" s="46"/>
      <c r="AW10" s="46"/>
      <c r="AX10" s="46"/>
      <c r="AY10" s="46"/>
      <c r="AZ10" s="46"/>
      <c r="BA10" s="46"/>
      <c r="BB10" s="46">
        <f>データ!$W$6</f>
        <v>257.45999999999998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122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26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27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28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29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31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32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33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34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37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38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39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4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>
      <c r="A6" s="29" t="s">
        <v>106</v>
      </c>
      <c r="B6" s="34">
        <f>B7</f>
        <v>2016</v>
      </c>
      <c r="C6" s="34">
        <f t="shared" ref="C6:W6" si="3">C7</f>
        <v>261009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京都府　京都市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D2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0.67</v>
      </c>
      <c r="Q6" s="35">
        <f t="shared" si="3"/>
        <v>3670</v>
      </c>
      <c r="R6" s="35">
        <f t="shared" si="3"/>
        <v>1418340</v>
      </c>
      <c r="S6" s="35">
        <f t="shared" si="3"/>
        <v>827.83</v>
      </c>
      <c r="T6" s="35">
        <f t="shared" si="3"/>
        <v>1713.32</v>
      </c>
      <c r="U6" s="35">
        <f t="shared" si="3"/>
        <v>9531</v>
      </c>
      <c r="V6" s="35">
        <f t="shared" si="3"/>
        <v>37.020000000000003</v>
      </c>
      <c r="W6" s="35">
        <f t="shared" si="3"/>
        <v>257.45999999999998</v>
      </c>
      <c r="X6" s="36">
        <f>IF(X7="",NA(),X7)</f>
        <v>71.41</v>
      </c>
      <c r="Y6" s="36">
        <f t="shared" ref="Y6:AG6" si="4">IF(Y7="",NA(),Y7)</f>
        <v>69.430000000000007</v>
      </c>
      <c r="Z6" s="36">
        <f t="shared" si="4"/>
        <v>68.89</v>
      </c>
      <c r="AA6" s="36">
        <f t="shared" si="4"/>
        <v>69.86</v>
      </c>
      <c r="AB6" s="36">
        <f t="shared" si="4"/>
        <v>76.989999999999995</v>
      </c>
      <c r="AC6" s="36">
        <f t="shared" si="4"/>
        <v>75.91</v>
      </c>
      <c r="AD6" s="36">
        <f t="shared" si="4"/>
        <v>77.19</v>
      </c>
      <c r="AE6" s="36">
        <f t="shared" si="4"/>
        <v>75.09</v>
      </c>
      <c r="AF6" s="36">
        <f t="shared" si="4"/>
        <v>75.34</v>
      </c>
      <c r="AG6" s="36">
        <f t="shared" si="4"/>
        <v>76.650000000000006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3697.45</v>
      </c>
      <c r="BF6" s="36">
        <f t="shared" ref="BF6:BN6" si="7">IF(BF7="",NA(),BF7)</f>
        <v>3830.35</v>
      </c>
      <c r="BG6" s="36">
        <f t="shared" si="7"/>
        <v>4068.82</v>
      </c>
      <c r="BH6" s="36">
        <f t="shared" si="7"/>
        <v>4429.29</v>
      </c>
      <c r="BI6" s="36">
        <f t="shared" si="7"/>
        <v>5197.38</v>
      </c>
      <c r="BJ6" s="36">
        <f t="shared" si="7"/>
        <v>1321.78</v>
      </c>
      <c r="BK6" s="36">
        <f t="shared" si="7"/>
        <v>1326.51</v>
      </c>
      <c r="BL6" s="36">
        <f t="shared" si="7"/>
        <v>1228.58</v>
      </c>
      <c r="BM6" s="36">
        <f t="shared" si="7"/>
        <v>1280.18</v>
      </c>
      <c r="BN6" s="36">
        <f t="shared" si="7"/>
        <v>1346.23</v>
      </c>
      <c r="BO6" s="35" t="str">
        <f>IF(BO7="","",IF(BO7="-","【-】","【"&amp;SUBSTITUTE(TEXT(BO7,"#,##0.00"),"-","△")&amp;"】"))</f>
        <v>【1,280.76】</v>
      </c>
      <c r="BP6" s="36">
        <f>IF(BP7="",NA(),BP7)</f>
        <v>32.75</v>
      </c>
      <c r="BQ6" s="36">
        <f t="shared" ref="BQ6:BY6" si="8">IF(BQ7="",NA(),BQ7)</f>
        <v>31.07</v>
      </c>
      <c r="BR6" s="36">
        <f t="shared" si="8"/>
        <v>27.24</v>
      </c>
      <c r="BS6" s="36">
        <f t="shared" si="8"/>
        <v>25.03</v>
      </c>
      <c r="BT6" s="36">
        <f t="shared" si="8"/>
        <v>30.13</v>
      </c>
      <c r="BU6" s="36">
        <f t="shared" si="8"/>
        <v>54.57</v>
      </c>
      <c r="BV6" s="36">
        <f t="shared" si="8"/>
        <v>54.4</v>
      </c>
      <c r="BW6" s="36">
        <f t="shared" si="8"/>
        <v>53.81</v>
      </c>
      <c r="BX6" s="36">
        <f t="shared" si="8"/>
        <v>53.62</v>
      </c>
      <c r="BY6" s="36">
        <f t="shared" si="8"/>
        <v>53.41</v>
      </c>
      <c r="BZ6" s="35" t="str">
        <f>IF(BZ7="","",IF(BZ7="-","【-】","【"&amp;SUBSTITUTE(TEXT(BZ7,"#,##0.00"),"-","△")&amp;"】"))</f>
        <v>【53.06】</v>
      </c>
      <c r="CA6" s="36">
        <f>IF(CA7="",NA(),CA7)</f>
        <v>675.14</v>
      </c>
      <c r="CB6" s="36">
        <f t="shared" ref="CB6:CJ6" si="9">IF(CB7="",NA(),CB7)</f>
        <v>718.42</v>
      </c>
      <c r="CC6" s="36">
        <f t="shared" si="9"/>
        <v>862.58</v>
      </c>
      <c r="CD6" s="36">
        <f t="shared" si="9"/>
        <v>941.4</v>
      </c>
      <c r="CE6" s="36">
        <f t="shared" si="9"/>
        <v>705.13</v>
      </c>
      <c r="CF6" s="36">
        <f t="shared" si="9"/>
        <v>318.02999999999997</v>
      </c>
      <c r="CG6" s="36">
        <f t="shared" si="9"/>
        <v>325.14</v>
      </c>
      <c r="CH6" s="36">
        <f t="shared" si="9"/>
        <v>284.64999999999998</v>
      </c>
      <c r="CI6" s="36">
        <f t="shared" si="9"/>
        <v>287.7</v>
      </c>
      <c r="CJ6" s="36">
        <f t="shared" si="9"/>
        <v>277.39999999999998</v>
      </c>
      <c r="CK6" s="35" t="str">
        <f>IF(CK7="","",IF(CK7="-","【-】","【"&amp;SUBSTITUTE(TEXT(CK7,"#,##0.00"),"-","△")&amp;"】"))</f>
        <v>【314.83】</v>
      </c>
      <c r="CL6" s="36">
        <f>IF(CL7="",NA(),CL7)</f>
        <v>63.35</v>
      </c>
      <c r="CM6" s="36">
        <f t="shared" ref="CM6:CU6" si="10">IF(CM7="",NA(),CM7)</f>
        <v>59.19</v>
      </c>
      <c r="CN6" s="36">
        <f t="shared" si="10"/>
        <v>57.6</v>
      </c>
      <c r="CO6" s="36">
        <f t="shared" si="10"/>
        <v>57.88</v>
      </c>
      <c r="CP6" s="36">
        <f t="shared" si="10"/>
        <v>56.45</v>
      </c>
      <c r="CQ6" s="36">
        <f t="shared" si="10"/>
        <v>63.99</v>
      </c>
      <c r="CR6" s="36">
        <f t="shared" si="10"/>
        <v>62.01</v>
      </c>
      <c r="CS6" s="36">
        <f t="shared" si="10"/>
        <v>58.96</v>
      </c>
      <c r="CT6" s="36">
        <f t="shared" si="10"/>
        <v>58.1</v>
      </c>
      <c r="CU6" s="36">
        <f t="shared" si="10"/>
        <v>56.19</v>
      </c>
      <c r="CV6" s="35" t="str">
        <f>IF(CV7="","",IF(CV7="-","【-】","【"&amp;SUBSTITUTE(TEXT(CV7,"#,##0.00"),"-","△")&amp;"】"))</f>
        <v>【56.28】</v>
      </c>
      <c r="CW6" s="36">
        <f>IF(CW7="",NA(),CW7)</f>
        <v>73.77</v>
      </c>
      <c r="CX6" s="36">
        <f t="shared" ref="CX6:DF6" si="11">IF(CX7="",NA(),CX7)</f>
        <v>78.650000000000006</v>
      </c>
      <c r="CY6" s="36">
        <f t="shared" si="11"/>
        <v>78.69</v>
      </c>
      <c r="CZ6" s="36">
        <f t="shared" si="11"/>
        <v>77.44</v>
      </c>
      <c r="DA6" s="36">
        <f t="shared" si="11"/>
        <v>86.21</v>
      </c>
      <c r="DB6" s="36">
        <f t="shared" si="11"/>
        <v>76.260000000000005</v>
      </c>
      <c r="DC6" s="36">
        <f t="shared" si="11"/>
        <v>75.8</v>
      </c>
      <c r="DD6" s="36">
        <f t="shared" si="11"/>
        <v>76.58</v>
      </c>
      <c r="DE6" s="36">
        <f t="shared" si="11"/>
        <v>76.69</v>
      </c>
      <c r="DF6" s="36">
        <f t="shared" si="11"/>
        <v>77.180000000000007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0.57999999999999996</v>
      </c>
      <c r="EE6" s="36">
        <f t="shared" ref="EE6:EM6" si="14">IF(EE7="",NA(),EE7)</f>
        <v>1.48</v>
      </c>
      <c r="EF6" s="36">
        <f t="shared" si="14"/>
        <v>6.74</v>
      </c>
      <c r="EG6" s="36">
        <f t="shared" si="14"/>
        <v>8.7899999999999991</v>
      </c>
      <c r="EH6" s="36">
        <f t="shared" si="14"/>
        <v>8.3800000000000008</v>
      </c>
      <c r="EI6" s="36">
        <f t="shared" si="14"/>
        <v>0.59</v>
      </c>
      <c r="EJ6" s="36">
        <f t="shared" si="14"/>
        <v>0.64</v>
      </c>
      <c r="EK6" s="36">
        <f t="shared" si="14"/>
        <v>0.98</v>
      </c>
      <c r="EL6" s="36">
        <f t="shared" si="14"/>
        <v>0.76</v>
      </c>
      <c r="EM6" s="36">
        <f t="shared" si="14"/>
        <v>0.8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261009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0.67</v>
      </c>
      <c r="Q7" s="39">
        <v>3670</v>
      </c>
      <c r="R7" s="39">
        <v>1418340</v>
      </c>
      <c r="S7" s="39">
        <v>827.83</v>
      </c>
      <c r="T7" s="39">
        <v>1713.32</v>
      </c>
      <c r="U7" s="39">
        <v>9531</v>
      </c>
      <c r="V7" s="39">
        <v>37.020000000000003</v>
      </c>
      <c r="W7" s="39">
        <v>257.45999999999998</v>
      </c>
      <c r="X7" s="39">
        <v>71.41</v>
      </c>
      <c r="Y7" s="39">
        <v>69.430000000000007</v>
      </c>
      <c r="Z7" s="39">
        <v>68.89</v>
      </c>
      <c r="AA7" s="39">
        <v>69.86</v>
      </c>
      <c r="AB7" s="39">
        <v>76.989999999999995</v>
      </c>
      <c r="AC7" s="39">
        <v>75.91</v>
      </c>
      <c r="AD7" s="39">
        <v>77.19</v>
      </c>
      <c r="AE7" s="39">
        <v>75.09</v>
      </c>
      <c r="AF7" s="39">
        <v>75.34</v>
      </c>
      <c r="AG7" s="39">
        <v>76.650000000000006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3697.45</v>
      </c>
      <c r="BF7" s="39">
        <v>3830.35</v>
      </c>
      <c r="BG7" s="39">
        <v>4068.82</v>
      </c>
      <c r="BH7" s="39">
        <v>4429.29</v>
      </c>
      <c r="BI7" s="39">
        <v>5197.38</v>
      </c>
      <c r="BJ7" s="39">
        <v>1321.78</v>
      </c>
      <c r="BK7" s="39">
        <v>1326.51</v>
      </c>
      <c r="BL7" s="39">
        <v>1228.58</v>
      </c>
      <c r="BM7" s="39">
        <v>1280.18</v>
      </c>
      <c r="BN7" s="39">
        <v>1346.23</v>
      </c>
      <c r="BO7" s="39">
        <v>1280.76</v>
      </c>
      <c r="BP7" s="39">
        <v>32.75</v>
      </c>
      <c r="BQ7" s="39">
        <v>31.07</v>
      </c>
      <c r="BR7" s="39">
        <v>27.24</v>
      </c>
      <c r="BS7" s="39">
        <v>25.03</v>
      </c>
      <c r="BT7" s="39">
        <v>30.13</v>
      </c>
      <c r="BU7" s="39">
        <v>54.57</v>
      </c>
      <c r="BV7" s="39">
        <v>54.4</v>
      </c>
      <c r="BW7" s="39">
        <v>53.81</v>
      </c>
      <c r="BX7" s="39">
        <v>53.62</v>
      </c>
      <c r="BY7" s="39">
        <v>53.41</v>
      </c>
      <c r="BZ7" s="39">
        <v>53.06</v>
      </c>
      <c r="CA7" s="39">
        <v>675.14</v>
      </c>
      <c r="CB7" s="39">
        <v>718.42</v>
      </c>
      <c r="CC7" s="39">
        <v>862.58</v>
      </c>
      <c r="CD7" s="39">
        <v>941.4</v>
      </c>
      <c r="CE7" s="39">
        <v>705.13</v>
      </c>
      <c r="CF7" s="39">
        <v>318.02999999999997</v>
      </c>
      <c r="CG7" s="39">
        <v>325.14</v>
      </c>
      <c r="CH7" s="39">
        <v>284.64999999999998</v>
      </c>
      <c r="CI7" s="39">
        <v>287.7</v>
      </c>
      <c r="CJ7" s="39">
        <v>277.39999999999998</v>
      </c>
      <c r="CK7" s="39">
        <v>314.83</v>
      </c>
      <c r="CL7" s="39">
        <v>63.35</v>
      </c>
      <c r="CM7" s="39">
        <v>59.19</v>
      </c>
      <c r="CN7" s="39">
        <v>57.6</v>
      </c>
      <c r="CO7" s="39">
        <v>57.88</v>
      </c>
      <c r="CP7" s="39">
        <v>56.45</v>
      </c>
      <c r="CQ7" s="39">
        <v>63.99</v>
      </c>
      <c r="CR7" s="39">
        <v>62.01</v>
      </c>
      <c r="CS7" s="39">
        <v>58.96</v>
      </c>
      <c r="CT7" s="39">
        <v>58.1</v>
      </c>
      <c r="CU7" s="39">
        <v>56.19</v>
      </c>
      <c r="CV7" s="39">
        <v>56.28</v>
      </c>
      <c r="CW7" s="39">
        <v>73.77</v>
      </c>
      <c r="CX7" s="39">
        <v>78.650000000000006</v>
      </c>
      <c r="CY7" s="39">
        <v>78.69</v>
      </c>
      <c r="CZ7" s="39">
        <v>77.44</v>
      </c>
      <c r="DA7" s="39">
        <v>86.21</v>
      </c>
      <c r="DB7" s="39">
        <v>76.260000000000005</v>
      </c>
      <c r="DC7" s="39">
        <v>75.8</v>
      </c>
      <c r="DD7" s="39">
        <v>76.58</v>
      </c>
      <c r="DE7" s="39">
        <v>76.69</v>
      </c>
      <c r="DF7" s="39">
        <v>77.180000000000007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0.57999999999999996</v>
      </c>
      <c r="EE7" s="39">
        <v>1.48</v>
      </c>
      <c r="EF7" s="39">
        <v>6.74</v>
      </c>
      <c r="EG7" s="39">
        <v>8.7899999999999991</v>
      </c>
      <c r="EH7" s="39">
        <v>8.3800000000000008</v>
      </c>
      <c r="EI7" s="39">
        <v>0.59</v>
      </c>
      <c r="EJ7" s="39">
        <v>0.64</v>
      </c>
      <c r="EK7" s="39">
        <v>0.98</v>
      </c>
      <c r="EL7" s="39">
        <v>0.76</v>
      </c>
      <c r="EM7" s="39">
        <v>0.8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2018-02-20T02:26:25Z</cp:lastPrinted>
  <dcterms:created xsi:type="dcterms:W3CDTF">2017-12-25T01:44:50Z</dcterms:created>
  <dcterms:modified xsi:type="dcterms:W3CDTF">2018-02-22T15:07:00Z</dcterms:modified>
  <cp:category/>
</cp:coreProperties>
</file>