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313 ★公表に向けて（観光・駐車場）\01 事業係から提出\作業用\02政令市\34広島県広島市-\"/>
    </mc:Choice>
  </mc:AlternateContent>
  <workbookProtection workbookPassword="B319" lockStructure="1"/>
  <bookViews>
    <workbookView xWindow="240" yWindow="60" windowWidth="14940" windowHeight="7872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JV32" i="4" s="1"/>
  <c r="DP7" i="5"/>
  <c r="DO7" i="5"/>
  <c r="MA31" i="4" s="1"/>
  <c r="DN7" i="5"/>
  <c r="DM7" i="5"/>
  <c r="KO31" i="4" s="1"/>
  <c r="DL7" i="5"/>
  <c r="DK7" i="5"/>
  <c r="JC31" i="4" s="1"/>
  <c r="DI7" i="5"/>
  <c r="DH7" i="5"/>
  <c r="LT78" i="4" s="1"/>
  <c r="DG7" i="5"/>
  <c r="DF7" i="5"/>
  <c r="KP78" i="4" s="1"/>
  <c r="DE7" i="5"/>
  <c r="DD7" i="5"/>
  <c r="MI77" i="4" s="1"/>
  <c r="DC7" i="5"/>
  <c r="DB7" i="5"/>
  <c r="LE77" i="4" s="1"/>
  <c r="DA7" i="5"/>
  <c r="CZ7" i="5"/>
  <c r="KA77" i="4" s="1"/>
  <c r="CN7" i="5"/>
  <c r="CM7" i="5"/>
  <c r="CV67" i="4" s="1"/>
  <c r="BZ7" i="5"/>
  <c r="BY7" i="5"/>
  <c r="LH53" i="4" s="1"/>
  <c r="BX7" i="5"/>
  <c r="BW7" i="5"/>
  <c r="JV53" i="4" s="1"/>
  <c r="BV7" i="5"/>
  <c r="BU7" i="5"/>
  <c r="MA52" i="4" s="1"/>
  <c r="BT7" i="5"/>
  <c r="BS7" i="5"/>
  <c r="KO52" i="4" s="1"/>
  <c r="BR7" i="5"/>
  <c r="BQ7" i="5"/>
  <c r="JC52" i="4" s="1"/>
  <c r="BO7" i="5"/>
  <c r="BN7" i="5"/>
  <c r="BM7" i="5"/>
  <c r="BL7" i="5"/>
  <c r="BK7" i="5"/>
  <c r="BJ7" i="5"/>
  <c r="BI7" i="5"/>
  <c r="BH7" i="5"/>
  <c r="BG7" i="5"/>
  <c r="BF7" i="5"/>
  <c r="BD7" i="5"/>
  <c r="BC7" i="5"/>
  <c r="BZ53" i="4" s="1"/>
  <c r="BB7" i="5"/>
  <c r="BA7" i="5"/>
  <c r="AN53" i="4" s="1"/>
  <c r="AZ7" i="5"/>
  <c r="AY7" i="5"/>
  <c r="CS52" i="4" s="1"/>
  <c r="AX7" i="5"/>
  <c r="AW7" i="5"/>
  <c r="BG52" i="4" s="1"/>
  <c r="AV7" i="5"/>
  <c r="AU7" i="5"/>
  <c r="U52" i="4" s="1"/>
  <c r="AS7" i="5"/>
  <c r="AR7" i="5"/>
  <c r="AQ7" i="5"/>
  <c r="AP7" i="5"/>
  <c r="AO7" i="5"/>
  <c r="AN7" i="5"/>
  <c r="AM7" i="5"/>
  <c r="AL7" i="5"/>
  <c r="AK7" i="5"/>
  <c r="AJ7" i="5"/>
  <c r="AH7" i="5"/>
  <c r="AG7" i="5"/>
  <c r="BZ32" i="4" s="1"/>
  <c r="AF7" i="5"/>
  <c r="AE7" i="5"/>
  <c r="AN32" i="4" s="1"/>
  <c r="AD7" i="5"/>
  <c r="AC7" i="5"/>
  <c r="CS31" i="4" s="1"/>
  <c r="AB7" i="5"/>
  <c r="AA7" i="5"/>
  <c r="BG31" i="4" s="1"/>
  <c r="Z7" i="5"/>
  <c r="Y7" i="5"/>
  <c r="U31" i="4" s="1"/>
  <c r="X7" i="5"/>
  <c r="W7" i="5"/>
  <c r="JQ10" i="4" s="1"/>
  <c r="V7" i="5"/>
  <c r="U7" i="5"/>
  <c r="LJ8" i="4" s="1"/>
  <c r="T7" i="5"/>
  <c r="S7" i="5"/>
  <c r="HX8" i="4" s="1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KO53" i="4"/>
  <c r="JC53" i="4"/>
  <c r="HJ53" i="4"/>
  <c r="GQ53" i="4"/>
  <c r="FX53" i="4"/>
  <c r="FE53" i="4"/>
  <c r="EL53" i="4"/>
  <c r="CS53" i="4"/>
  <c r="BG53" i="4"/>
  <c r="U53" i="4"/>
  <c r="LH52" i="4"/>
  <c r="JV52" i="4"/>
  <c r="HJ52" i="4"/>
  <c r="GQ52" i="4"/>
  <c r="FX52" i="4"/>
  <c r="FE52" i="4"/>
  <c r="EL52" i="4"/>
  <c r="BZ52" i="4"/>
  <c r="AN52" i="4"/>
  <c r="MA32" i="4"/>
  <c r="KO32" i="4"/>
  <c r="JC32" i="4"/>
  <c r="HJ32" i="4"/>
  <c r="GQ32" i="4"/>
  <c r="FX32" i="4"/>
  <c r="FE32" i="4"/>
  <c r="EL32" i="4"/>
  <c r="CS32" i="4"/>
  <c r="BG32" i="4"/>
  <c r="U32" i="4"/>
  <c r="LH31" i="4"/>
  <c r="JV31" i="4"/>
  <c r="HJ31" i="4"/>
  <c r="GQ31" i="4"/>
  <c r="FX31" i="4"/>
  <c r="FE31" i="4"/>
  <c r="EL31" i="4"/>
  <c r="BZ31" i="4"/>
  <c r="AN31" i="4"/>
  <c r="LJ10" i="4"/>
  <c r="HX10" i="4"/>
  <c r="DU10" i="4"/>
  <c r="CF10" i="4"/>
  <c r="AQ10" i="4"/>
  <c r="B10" i="4"/>
  <c r="JQ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MA51" i="4"/>
  <c r="BZ76" i="4"/>
  <c r="C11" i="5"/>
  <c r="D11" i="5"/>
  <c r="E11" i="5"/>
  <c r="B11" i="5"/>
  <c r="BK76" i="4" l="1"/>
  <c r="LH51" i="4"/>
  <c r="BZ30" i="4"/>
  <c r="LT76" i="4"/>
  <c r="GQ51" i="4"/>
  <c r="LH30" i="4"/>
  <c r="IE76" i="4"/>
  <c r="BZ51" i="4"/>
  <c r="GQ30" i="4"/>
  <c r="HP76" i="4"/>
  <c r="BG30" i="4"/>
  <c r="LE76" i="4"/>
  <c r="FX51" i="4"/>
  <c r="AV76" i="4"/>
  <c r="KO51" i="4"/>
  <c r="BG51" i="4"/>
  <c r="KO30" i="4"/>
  <c r="FX30" i="4"/>
  <c r="KP76" i="4"/>
  <c r="HA76" i="4"/>
  <c r="AN51" i="4"/>
  <c r="FE30" i="4"/>
  <c r="AG76" i="4"/>
  <c r="AN30" i="4"/>
  <c r="JV51" i="4"/>
  <c r="JV30" i="4"/>
  <c r="FE51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<sst xmlns="http://schemas.openxmlformats.org/spreadsheetml/2006/main" count="286" uniqueCount="135">
  <si>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</si>
  <si>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</si>
  <si>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</si>
  <si>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</si>
  <si>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</si>
  <si>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</si>
  <si>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</si>
  <si>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</si>
  <si>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</si>
  <si>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</si>
  <si>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</si>
  <si>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</si>
  <si>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</si>
  <si>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</si>
  <si>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</si>
  <si>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</si>
  <si>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</si>
  <si>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</si>
  <si>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</si>
  <si>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</si>
  <si>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</si>
  <si>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</si>
  <si>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</si>
  <si>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</si>
  <si>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</si>
  <si>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</si>
  <si>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</si>
  <si>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</si>
  <si>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</si>
  <si>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</si>
  <si>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</si>
  <si>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</si>
  <si>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</si>
  <si>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</si>
  <si>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</si>
  <si>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</si>
  <si>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</si>
  <si>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</si>
  <si>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</si>
  <si>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</si>
  <si>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</si>
  <si>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</si>
  <si>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</si>
  <si>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</si>
  <si>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</si>
  <si>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</si>
  <si>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</si>
  <si>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</si>
  <si>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</si>
  <si>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</si>
  <si>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</si>
  <si>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</si>
  <si>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</si>
  <si>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</si>
  <si>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</si>
  <si>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</si>
  <si>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</si>
  <si>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</si>
  <si>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</si>
  <si>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</si>
  <si>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</si>
  <si>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</si>
  <si>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</si>
  <si>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</si>
  <si>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</si>
  <si>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</si>
  <si>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</si>
  <si>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</si>
  <si>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</si>
  <si>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</si>
  <si>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</si>
  <si>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</si>
  <si>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</si>
  <si>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</si>
  <si>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</si>
  <si>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</si>
  <si>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</si>
  <si>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</si>
  <si>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</si>
  <si>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</si>
  <si>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</si>
  <si>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</si>
  <si>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</si>
  <si>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</si>
  <si>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</si>
  <si>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</si>
  <si>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</si>
  <si>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</si>
  <si>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</si>
  <si>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</si>
  <si>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</si>
  <si>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</si>
  <si>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</si>
  <si>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</si>
  <si>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</si>
  <si>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</si>
  <si>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</si>
  <si>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</si>
  <si>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</si>
  <si>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</si>
  <si>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</si>
  <si>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</si>
  <si>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</si>
  <si>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</si>
  <si>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</si>
  <si>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</si>
  <si>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</si>
  <si>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</si>
  <si>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</si>
  <si>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</si>
  <si>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</si>
  <si>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</si>
  <si>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</si>
  <si>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広島県　広島市</t>
  </si>
  <si>
    <t>東観音町駐車場</t>
  </si>
  <si>
    <t>法非適用</t>
  </si>
  <si>
    <t>駐車場整備事業</t>
  </si>
  <si>
    <t>-</t>
  </si>
  <si>
    <t>Ａ３Ｂ２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</si>
  <si>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</si>
  <si>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</si>
  <si>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</si>
  <si>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</si>
  <si>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</si>
  <si>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</si>
  <si>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</si>
  <si>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</si>
  <si>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</si>
  <si>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</si>
  <si>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</si>
  <si>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①収益的収支比率
　類似施設平均値を大幅に下回っており、赤字で推移しています。
②他会計補助金比率
　他会計からの補助金はありません。
③駐車台数一台当たりの他会計補助金額
　他会計からの補助金はありません。
④売上高GOP比率
　類似施設平均値を大幅に下回っていますが、改善傾向にあります。
⑤EBITDA
　類似施設平均値を大幅に下回っていますが、改善傾向にあります。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シタマワ</t>
    </rPh>
    <rPh sb="28" eb="30">
      <t>アカジ</t>
    </rPh>
    <rPh sb="31" eb="33">
      <t>スイイ</t>
    </rPh>
    <rPh sb="41" eb="42">
      <t>タ</t>
    </rPh>
    <rPh sb="42" eb="44">
      <t>カイケイ</t>
    </rPh>
    <rPh sb="44" eb="47">
      <t>ホジョキン</t>
    </rPh>
    <rPh sb="47" eb="49">
      <t>ヒリツ</t>
    </rPh>
    <rPh sb="51" eb="52">
      <t>ホカ</t>
    </rPh>
    <rPh sb="52" eb="54">
      <t>カイケイ</t>
    </rPh>
    <rPh sb="57" eb="60">
      <t>ホジョキン</t>
    </rPh>
    <rPh sb="69" eb="71">
      <t>チュウシャ</t>
    </rPh>
    <rPh sb="71" eb="73">
      <t>ダイスウ</t>
    </rPh>
    <rPh sb="73" eb="75">
      <t>イチダイ</t>
    </rPh>
    <rPh sb="75" eb="76">
      <t>ア</t>
    </rPh>
    <rPh sb="79" eb="80">
      <t>ホカ</t>
    </rPh>
    <rPh sb="80" eb="82">
      <t>カイケイ</t>
    </rPh>
    <rPh sb="82" eb="85">
      <t>ホジョキン</t>
    </rPh>
    <rPh sb="85" eb="86">
      <t>ガク</t>
    </rPh>
    <rPh sb="88" eb="89">
      <t>ホカ</t>
    </rPh>
    <rPh sb="89" eb="91">
      <t>カイケイ</t>
    </rPh>
    <rPh sb="94" eb="97">
      <t>ホジョキン</t>
    </rPh>
    <rPh sb="106" eb="108">
      <t>ウリアゲ</t>
    </rPh>
    <rPh sb="108" eb="109">
      <t>タカ</t>
    </rPh>
    <rPh sb="112" eb="114">
      <t>ヒリツ</t>
    </rPh>
    <rPh sb="116" eb="118">
      <t>ルイジ</t>
    </rPh>
    <rPh sb="118" eb="120">
      <t>シセツ</t>
    </rPh>
    <rPh sb="120" eb="123">
      <t>ヘイキンチ</t>
    </rPh>
    <rPh sb="124" eb="126">
      <t>オオハバ</t>
    </rPh>
    <rPh sb="127" eb="129">
      <t>シタマワ</t>
    </rPh>
    <rPh sb="136" eb="138">
      <t>カイゼン</t>
    </rPh>
    <rPh sb="138" eb="140">
      <t>ケイコウ</t>
    </rPh>
    <rPh sb="156" eb="158">
      <t>ルイジ</t>
    </rPh>
    <rPh sb="158" eb="160">
      <t>シセツ</t>
    </rPh>
    <rPh sb="160" eb="163">
      <t>ヘイキンチ</t>
    </rPh>
    <rPh sb="164" eb="166">
      <t>オオハバ</t>
    </rPh>
    <rPh sb="176" eb="178">
      <t>カイゼン</t>
    </rPh>
    <rPh sb="178" eb="180">
      <t>ケイコウ</t>
    </rPh>
    <phoneticPr fontId="6"/>
  </si>
  <si>
    <t>⑪稼働率
　類似施設平均値を下回っていますが、改善傾向にあります。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シタマワ</t>
    </rPh>
    <rPh sb="23" eb="25">
      <t>カイゼン</t>
    </rPh>
    <rPh sb="25" eb="27">
      <t>ケイコウ</t>
    </rPh>
    <phoneticPr fontId="6"/>
  </si>
  <si>
    <t>　収益性、稼働率共に類似施設平均値を大きく下回っています。
　一部を駐輪場に転用するなど今後のあり方を検討しながら、当面は、利用者の声を反映させながら運営を推進していきます。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ルイジ</t>
    </rPh>
    <rPh sb="12" eb="14">
      <t>シセツ</t>
    </rPh>
    <rPh sb="14" eb="17">
      <t>ヘイキンチ</t>
    </rPh>
    <rPh sb="18" eb="19">
      <t>オオ</t>
    </rPh>
    <rPh sb="21" eb="23">
      <t>シタマワ</t>
    </rPh>
    <rPh sb="31" eb="33">
      <t>イチブ</t>
    </rPh>
    <rPh sb="34" eb="36">
      <t>チュウリン</t>
    </rPh>
    <rPh sb="36" eb="37">
      <t>ジョウ</t>
    </rPh>
    <rPh sb="38" eb="40">
      <t>テンヨウ</t>
    </rPh>
    <rPh sb="44" eb="46">
      <t>コンゴ</t>
    </rPh>
    <rPh sb="49" eb="50">
      <t>カタ</t>
    </rPh>
    <rPh sb="51" eb="53">
      <t>ケントウ</t>
    </rPh>
    <rPh sb="58" eb="60">
      <t>トウメン</t>
    </rPh>
    <rPh sb="62" eb="65">
      <t>リヨウシャ</t>
    </rPh>
    <rPh sb="66" eb="67">
      <t>コエ</t>
    </rPh>
    <rPh sb="68" eb="70">
      <t>ハンエイ</t>
    </rPh>
    <rPh sb="75" eb="77">
      <t>ウンエイ</t>
    </rPh>
    <rPh sb="78" eb="80">
      <t>スイシン</t>
    </rPh>
    <phoneticPr fontId="6"/>
  </si>
  <si>
    <t>⑦敷地の地価
　道路に設置しています。
⑧設備投資見込額
　今後、老朽化した機器の改修工事のため設備投資を行う見込みです。
⑩企業債残高対料金収入比率
　企業債残高はありません。</t>
    <rPh sb="1" eb="3">
      <t>シキチ</t>
    </rPh>
    <rPh sb="4" eb="6">
      <t>チカ</t>
    </rPh>
    <rPh sb="8" eb="10">
      <t>ドウロ</t>
    </rPh>
    <rPh sb="11" eb="13">
      <t>セッチ</t>
    </rPh>
    <phoneticPr fontId="6"/>
  </si>
  <si>
    <t>非設置</t>
    <rPh sb="0" eb="1">
      <t>ヒ</t>
    </rPh>
    <rPh sb="1" eb="3">
      <t>セッチ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</si>
</sst>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47.4</c:v>
                </c:pt>
                <c:pt idx="1">
                  <c:v>51.3</c:v>
                </c:pt>
                <c:pt idx="2">
                  <c:v>61.1</c:v>
                </c:pt>
                <c:pt idx="3">
                  <c:v>71.5</c:v>
                </c:pt>
                <c:pt idx="4">
                  <c:v>86.1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640624"/>
        <c:axId val="594911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356.8</c:v>
                </c:pt>
                <c:pt idx="1">
                  <c:v>366.4</c:v>
                </c:pt>
                <c:pt idx="2">
                  <c:v>317.5</c:v>
                </c:pt>
                <c:pt idx="3">
                  <c:v>467.9</c:v>
                </c:pt>
                <c:pt idx="4">
                  <c:v>385.1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640624"/>
        <c:axId val="594911272"/>
      </c:lineChart>
      <c:dateAx>
        <c:axId val="59064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4911272"/>
        <c:crosses val="autoZero"/>
        <c:auto val="1"/>
        <c:lblOffset val="100"/>
        <c:baseTimeUnit val="years"/>
      </c:dateAx>
      <c:valAx>
        <c:axId val="594911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0640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912056"/>
        <c:axId val="59491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76</c:v>
                </c:pt>
                <c:pt idx="2">
                  <c:v>59.3</c:v>
                </c:pt>
                <c:pt idx="3">
                  <c:v>88.6</c:v>
                </c:pt>
                <c:pt idx="4">
                  <c:v>72.2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912056"/>
        <c:axId val="594912448"/>
      </c:lineChart>
      <c:dateAx>
        <c:axId val="594912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4912448"/>
        <c:crosses val="autoZero"/>
        <c:auto val="1"/>
        <c:lblOffset val="100"/>
        <c:baseTimeUnit val="years"/>
      </c:dateAx>
      <c:valAx>
        <c:axId val="594912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4912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913232"/>
        <c:axId val="594913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913232"/>
        <c:axId val="594913624"/>
      </c:lineChart>
      <c:dateAx>
        <c:axId val="594913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4913624"/>
        <c:crosses val="autoZero"/>
        <c:auto val="1"/>
        <c:lblOffset val="100"/>
        <c:baseTimeUnit val="years"/>
      </c:dateAx>
      <c:valAx>
        <c:axId val="594913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4913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914408"/>
        <c:axId val="59491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914408"/>
        <c:axId val="594914800"/>
      </c:lineChart>
      <c:dateAx>
        <c:axId val="594914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4914800"/>
        <c:crosses val="autoZero"/>
        <c:auto val="1"/>
        <c:lblOffset val="100"/>
        <c:baseTimeUnit val="years"/>
      </c:dateAx>
      <c:valAx>
        <c:axId val="59491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4914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085224"/>
        <c:axId val="32208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9.5</c:v>
                </c:pt>
                <c:pt idx="4">
                  <c:v>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085224"/>
        <c:axId val="322085616"/>
      </c:lineChart>
      <c:dateAx>
        <c:axId val="322085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2085616"/>
        <c:crosses val="autoZero"/>
        <c:auto val="1"/>
        <c:lblOffset val="100"/>
        <c:baseTimeUnit val="years"/>
      </c:dateAx>
      <c:valAx>
        <c:axId val="32208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2085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086400"/>
        <c:axId val="322086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19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086400"/>
        <c:axId val="322086792"/>
      </c:lineChart>
      <c:dateAx>
        <c:axId val="322086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2086792"/>
        <c:crosses val="autoZero"/>
        <c:auto val="1"/>
        <c:lblOffset val="100"/>
        <c:baseTimeUnit val="years"/>
      </c:dateAx>
      <c:valAx>
        <c:axId val="322086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22086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61.1</c:v>
                </c:pt>
                <c:pt idx="1">
                  <c:v>83.3</c:v>
                </c:pt>
                <c:pt idx="2">
                  <c:v>100</c:v>
                </c:pt>
                <c:pt idx="3">
                  <c:v>108.3</c:v>
                </c:pt>
                <c:pt idx="4">
                  <c:v>127.8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087576"/>
        <c:axId val="32208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181</c:v>
                </c:pt>
                <c:pt idx="2">
                  <c:v>182.1</c:v>
                </c:pt>
                <c:pt idx="3">
                  <c:v>184.8</c:v>
                </c:pt>
                <c:pt idx="4">
                  <c:v>182.5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087576"/>
        <c:axId val="322087968"/>
      </c:lineChart>
      <c:dateAx>
        <c:axId val="322087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2087968"/>
        <c:crosses val="autoZero"/>
        <c:auto val="1"/>
        <c:lblOffset val="100"/>
        <c:baseTimeUnit val="years"/>
      </c:dateAx>
      <c:valAx>
        <c:axId val="32208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2087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-110.8</c:v>
                </c:pt>
                <c:pt idx="1">
                  <c:v>-94.9</c:v>
                </c:pt>
                <c:pt idx="2">
                  <c:v>-66.400000000000006</c:v>
                </c:pt>
                <c:pt idx="3">
                  <c:v>-39.799999999999997</c:v>
                </c:pt>
                <c:pt idx="4">
                  <c:v>-16.100000000000001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634344"/>
        <c:axId val="657634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37.6</c:v>
                </c:pt>
                <c:pt idx="2">
                  <c:v>37.700000000000003</c:v>
                </c:pt>
                <c:pt idx="3">
                  <c:v>38.5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634344"/>
        <c:axId val="657634736"/>
      </c:lineChart>
      <c:dateAx>
        <c:axId val="657634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7634736"/>
        <c:crosses val="autoZero"/>
        <c:auto val="1"/>
        <c:lblOffset val="100"/>
        <c:baseTimeUnit val="years"/>
      </c:dateAx>
      <c:valAx>
        <c:axId val="657634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7634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-3434</c:v>
                </c:pt>
                <c:pt idx="1">
                  <c:v>-3117</c:v>
                </c:pt>
                <c:pt idx="2">
                  <c:v>-2666</c:v>
                </c:pt>
                <c:pt idx="3">
                  <c:v>-1552</c:v>
                </c:pt>
                <c:pt idx="4">
                  <c:v>-793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635520"/>
        <c:axId val="657635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7659</c:v>
                </c:pt>
                <c:pt idx="1">
                  <c:v>6771</c:v>
                </c:pt>
                <c:pt idx="2">
                  <c:v>7055</c:v>
                </c:pt>
                <c:pt idx="3">
                  <c:v>8884</c:v>
                </c:pt>
                <c:pt idx="4">
                  <c:v>8279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635520"/>
        <c:axId val="657635912"/>
      </c:lineChart>
      <c:dateAx>
        <c:axId val="657635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7635912"/>
        <c:crosses val="autoZero"/>
        <c:auto val="1"/>
        <c:lblOffset val="100"/>
        <c:baseTimeUnit val="years"/>
      </c:dateAx>
      <c:valAx>
        <c:axId val="657635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57635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60" zoomScaleNormal="60" zoomScaleSheetLayoutView="70" workbookViewId="0"/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広島県広島市　東観音町駐車場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Ａ３Ｂ２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134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公共施設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504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その他駐車場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広場式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30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36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200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利用料金制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130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47.4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51.3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61.1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71.5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86.1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61.1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83.3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100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108.3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127.8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356.8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366.4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317.5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467.9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385.1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9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10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11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9.5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9.9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182.5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181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182.1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184.8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182.5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133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131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-110.8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-94.9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-66.400000000000006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-39.799999999999997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-16.100000000000001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-3434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-3117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-2666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-1552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-793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19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55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60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60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55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38.799999999999997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37.6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37.700000000000003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38.5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37.6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7659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6771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7055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8884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8279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132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>
        <f>データ!CN7</f>
        <v>46496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44.3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76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59.3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88.6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72.2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341002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20</v>
      </c>
      <c r="H6" s="61" t="str">
        <f>SUBSTITUTE(H8,"　","")</f>
        <v>広島県広島市</v>
      </c>
      <c r="I6" s="61" t="str">
        <f t="shared" si="1"/>
        <v>東観音町駐車場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>
        <f t="shared" si="1"/>
        <v>30</v>
      </c>
      <c r="S6" s="63" t="str">
        <f t="shared" si="1"/>
        <v>公共施設</v>
      </c>
      <c r="T6" s="63" t="str">
        <f t="shared" si="1"/>
        <v>無</v>
      </c>
      <c r="U6" s="64">
        <f t="shared" si="1"/>
        <v>504</v>
      </c>
      <c r="V6" s="64">
        <f t="shared" si="1"/>
        <v>36</v>
      </c>
      <c r="W6" s="64">
        <f t="shared" si="1"/>
        <v>200</v>
      </c>
      <c r="X6" s="63" t="str">
        <f t="shared" si="1"/>
        <v>利用料金制</v>
      </c>
      <c r="Y6" s="65">
        <f>IF(Y8="-",NA(),Y8)</f>
        <v>47.4</v>
      </c>
      <c r="Z6" s="65">
        <f t="shared" ref="Z6:AH6" si="2">IF(Z8="-",NA(),Z8)</f>
        <v>51.3</v>
      </c>
      <c r="AA6" s="65">
        <f t="shared" si="2"/>
        <v>61.1</v>
      </c>
      <c r="AB6" s="65">
        <f t="shared" si="2"/>
        <v>71.5</v>
      </c>
      <c r="AC6" s="65">
        <f t="shared" si="2"/>
        <v>86.1</v>
      </c>
      <c r="AD6" s="65">
        <f t="shared" si="2"/>
        <v>356.8</v>
      </c>
      <c r="AE6" s="65">
        <f t="shared" si="2"/>
        <v>366.4</v>
      </c>
      <c r="AF6" s="65">
        <f t="shared" si="2"/>
        <v>317.5</v>
      </c>
      <c r="AG6" s="65">
        <f t="shared" si="2"/>
        <v>467.9</v>
      </c>
      <c r="AH6" s="65">
        <f t="shared" si="2"/>
        <v>385.1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9</v>
      </c>
      <c r="AP6" s="65">
        <f t="shared" si="3"/>
        <v>10</v>
      </c>
      <c r="AQ6" s="65">
        <f t="shared" si="3"/>
        <v>11</v>
      </c>
      <c r="AR6" s="65">
        <f t="shared" si="3"/>
        <v>9.5</v>
      </c>
      <c r="AS6" s="65">
        <f t="shared" si="3"/>
        <v>9.9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19</v>
      </c>
      <c r="BA6" s="66">
        <f t="shared" si="4"/>
        <v>55</v>
      </c>
      <c r="BB6" s="66">
        <f t="shared" si="4"/>
        <v>60</v>
      </c>
      <c r="BC6" s="66">
        <f t="shared" si="4"/>
        <v>60</v>
      </c>
      <c r="BD6" s="66">
        <f t="shared" si="4"/>
        <v>55</v>
      </c>
      <c r="BE6" s="64" t="str">
        <f>IF(BE8="-","",IF(BE8="-","【-】","【"&amp;SUBSTITUTE(TEXT(BE8,"#,##0"),"-","△")&amp;"】"))</f>
        <v>【140】</v>
      </c>
      <c r="BF6" s="65">
        <f>IF(BF8="-",NA(),BF8)</f>
        <v>-110.8</v>
      </c>
      <c r="BG6" s="65">
        <f t="shared" ref="BG6:BO6" si="5">IF(BG8="-",NA(),BG8)</f>
        <v>-94.9</v>
      </c>
      <c r="BH6" s="65">
        <f t="shared" si="5"/>
        <v>-66.400000000000006</v>
      </c>
      <c r="BI6" s="65">
        <f t="shared" si="5"/>
        <v>-39.799999999999997</v>
      </c>
      <c r="BJ6" s="65">
        <f t="shared" si="5"/>
        <v>-16.100000000000001</v>
      </c>
      <c r="BK6" s="65">
        <f t="shared" si="5"/>
        <v>38.799999999999997</v>
      </c>
      <c r="BL6" s="65">
        <f t="shared" si="5"/>
        <v>37.6</v>
      </c>
      <c r="BM6" s="65">
        <f t="shared" si="5"/>
        <v>37.700000000000003</v>
      </c>
      <c r="BN6" s="65">
        <f t="shared" si="5"/>
        <v>38.5</v>
      </c>
      <c r="BO6" s="65">
        <f t="shared" si="5"/>
        <v>37.6</v>
      </c>
      <c r="BP6" s="62" t="str">
        <f>IF(BP8="-","",IF(BP8="-","【-】","【"&amp;SUBSTITUTE(TEXT(BP8,"#,##0.0"),"-","△")&amp;"】"))</f>
        <v>【45.2】</v>
      </c>
      <c r="BQ6" s="66">
        <f>IF(BQ8="-",NA(),BQ8)</f>
        <v>-3434</v>
      </c>
      <c r="BR6" s="66">
        <f t="shared" ref="BR6:BZ6" si="6">IF(BR8="-",NA(),BR8)</f>
        <v>-3117</v>
      </c>
      <c r="BS6" s="66">
        <f t="shared" si="6"/>
        <v>-2666</v>
      </c>
      <c r="BT6" s="66">
        <f t="shared" si="6"/>
        <v>-1552</v>
      </c>
      <c r="BU6" s="66">
        <f t="shared" si="6"/>
        <v>-793</v>
      </c>
      <c r="BV6" s="66">
        <f t="shared" si="6"/>
        <v>7659</v>
      </c>
      <c r="BW6" s="66">
        <f t="shared" si="6"/>
        <v>6771</v>
      </c>
      <c r="BX6" s="66">
        <f t="shared" si="6"/>
        <v>7055</v>
      </c>
      <c r="BY6" s="66">
        <f t="shared" si="6"/>
        <v>8884</v>
      </c>
      <c r="BZ6" s="66">
        <f t="shared" si="6"/>
        <v>8279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46496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44.3</v>
      </c>
      <c r="DF6" s="65">
        <f t="shared" si="8"/>
        <v>76</v>
      </c>
      <c r="DG6" s="65">
        <f t="shared" si="8"/>
        <v>59.3</v>
      </c>
      <c r="DH6" s="65">
        <f t="shared" si="8"/>
        <v>88.6</v>
      </c>
      <c r="DI6" s="65">
        <f t="shared" si="8"/>
        <v>72.2</v>
      </c>
      <c r="DJ6" s="62" t="str">
        <f>IF(DJ8="-","",IF(DJ8="-","【-】","【"&amp;SUBSTITUTE(TEXT(DJ8,"#,##0.0"),"-","△")&amp;"】"))</f>
        <v>【122.6】</v>
      </c>
      <c r="DK6" s="65">
        <f>IF(DK8="-",NA(),DK8)</f>
        <v>61.1</v>
      </c>
      <c r="DL6" s="65">
        <f t="shared" ref="DL6:DT6" si="9">IF(DL8="-",NA(),DL8)</f>
        <v>83.3</v>
      </c>
      <c r="DM6" s="65">
        <f t="shared" si="9"/>
        <v>100</v>
      </c>
      <c r="DN6" s="65">
        <f t="shared" si="9"/>
        <v>108.3</v>
      </c>
      <c r="DO6" s="65">
        <f t="shared" si="9"/>
        <v>127.8</v>
      </c>
      <c r="DP6" s="65">
        <f t="shared" si="9"/>
        <v>182.5</v>
      </c>
      <c r="DQ6" s="65">
        <f t="shared" si="9"/>
        <v>181</v>
      </c>
      <c r="DR6" s="65">
        <f t="shared" si="9"/>
        <v>182.1</v>
      </c>
      <c r="DS6" s="65">
        <f t="shared" si="9"/>
        <v>184.8</v>
      </c>
      <c r="DT6" s="65">
        <f t="shared" si="9"/>
        <v>182.5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341002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20</v>
      </c>
      <c r="H7" s="61" t="str">
        <f t="shared" si="10"/>
        <v>広島県　広島市</v>
      </c>
      <c r="I7" s="61" t="str">
        <f t="shared" si="10"/>
        <v>東観音町駐車場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>
        <f t="shared" si="10"/>
        <v>30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504</v>
      </c>
      <c r="V7" s="64">
        <f t="shared" si="10"/>
        <v>36</v>
      </c>
      <c r="W7" s="64">
        <f t="shared" si="10"/>
        <v>200</v>
      </c>
      <c r="X7" s="63" t="str">
        <f t="shared" si="10"/>
        <v>利用料金制</v>
      </c>
      <c r="Y7" s="65">
        <f>Y8</f>
        <v>47.4</v>
      </c>
      <c r="Z7" s="65">
        <f t="shared" ref="Z7:AH7" si="11">Z8</f>
        <v>51.3</v>
      </c>
      <c r="AA7" s="65">
        <f t="shared" si="11"/>
        <v>61.1</v>
      </c>
      <c r="AB7" s="65">
        <f t="shared" si="11"/>
        <v>71.5</v>
      </c>
      <c r="AC7" s="65">
        <f t="shared" si="11"/>
        <v>86.1</v>
      </c>
      <c r="AD7" s="65">
        <f t="shared" si="11"/>
        <v>356.8</v>
      </c>
      <c r="AE7" s="65">
        <f t="shared" si="11"/>
        <v>366.4</v>
      </c>
      <c r="AF7" s="65">
        <f t="shared" si="11"/>
        <v>317.5</v>
      </c>
      <c r="AG7" s="65">
        <f t="shared" si="11"/>
        <v>467.9</v>
      </c>
      <c r="AH7" s="65">
        <f t="shared" si="11"/>
        <v>385.1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9</v>
      </c>
      <c r="AP7" s="65">
        <f t="shared" si="12"/>
        <v>10</v>
      </c>
      <c r="AQ7" s="65">
        <f t="shared" si="12"/>
        <v>11</v>
      </c>
      <c r="AR7" s="65">
        <f t="shared" si="12"/>
        <v>9.5</v>
      </c>
      <c r="AS7" s="65">
        <f t="shared" si="12"/>
        <v>9.9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19</v>
      </c>
      <c r="BA7" s="66">
        <f t="shared" si="13"/>
        <v>55</v>
      </c>
      <c r="BB7" s="66">
        <f t="shared" si="13"/>
        <v>60</v>
      </c>
      <c r="BC7" s="66">
        <f t="shared" si="13"/>
        <v>60</v>
      </c>
      <c r="BD7" s="66">
        <f t="shared" si="13"/>
        <v>55</v>
      </c>
      <c r="BE7" s="64"/>
      <c r="BF7" s="65">
        <f>BF8</f>
        <v>-110.8</v>
      </c>
      <c r="BG7" s="65">
        <f t="shared" ref="BG7:BO7" si="14">BG8</f>
        <v>-94.9</v>
      </c>
      <c r="BH7" s="65">
        <f t="shared" si="14"/>
        <v>-66.400000000000006</v>
      </c>
      <c r="BI7" s="65">
        <f t="shared" si="14"/>
        <v>-39.799999999999997</v>
      </c>
      <c r="BJ7" s="65">
        <f t="shared" si="14"/>
        <v>-16.100000000000001</v>
      </c>
      <c r="BK7" s="65">
        <f t="shared" si="14"/>
        <v>38.799999999999997</v>
      </c>
      <c r="BL7" s="65">
        <f t="shared" si="14"/>
        <v>37.6</v>
      </c>
      <c r="BM7" s="65">
        <f t="shared" si="14"/>
        <v>37.700000000000003</v>
      </c>
      <c r="BN7" s="65">
        <f t="shared" si="14"/>
        <v>38.5</v>
      </c>
      <c r="BO7" s="65">
        <f t="shared" si="14"/>
        <v>37.6</v>
      </c>
      <c r="BP7" s="62"/>
      <c r="BQ7" s="66">
        <f>BQ8</f>
        <v>-3434</v>
      </c>
      <c r="BR7" s="66">
        <f t="shared" ref="BR7:BZ7" si="15">BR8</f>
        <v>-3117</v>
      </c>
      <c r="BS7" s="66">
        <f t="shared" si="15"/>
        <v>-2666</v>
      </c>
      <c r="BT7" s="66">
        <f t="shared" si="15"/>
        <v>-1552</v>
      </c>
      <c r="BU7" s="66">
        <f t="shared" si="15"/>
        <v>-793</v>
      </c>
      <c r="BV7" s="66">
        <f t="shared" si="15"/>
        <v>7659</v>
      </c>
      <c r="BW7" s="66">
        <f t="shared" si="15"/>
        <v>6771</v>
      </c>
      <c r="BX7" s="66">
        <f t="shared" si="15"/>
        <v>7055</v>
      </c>
      <c r="BY7" s="66">
        <f t="shared" si="15"/>
        <v>8884</v>
      </c>
      <c r="BZ7" s="66">
        <f t="shared" si="15"/>
        <v>8279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46496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44.3</v>
      </c>
      <c r="DF7" s="65">
        <f t="shared" si="16"/>
        <v>76</v>
      </c>
      <c r="DG7" s="65">
        <f t="shared" si="16"/>
        <v>59.3</v>
      </c>
      <c r="DH7" s="65">
        <f t="shared" si="16"/>
        <v>88.6</v>
      </c>
      <c r="DI7" s="65">
        <f t="shared" si="16"/>
        <v>72.2</v>
      </c>
      <c r="DJ7" s="62"/>
      <c r="DK7" s="65">
        <f>DK8</f>
        <v>61.1</v>
      </c>
      <c r="DL7" s="65">
        <f t="shared" ref="DL7:DT7" si="17">DL8</f>
        <v>83.3</v>
      </c>
      <c r="DM7" s="65">
        <f t="shared" si="17"/>
        <v>100</v>
      </c>
      <c r="DN7" s="65">
        <f t="shared" si="17"/>
        <v>108.3</v>
      </c>
      <c r="DO7" s="65">
        <f t="shared" si="17"/>
        <v>127.8</v>
      </c>
      <c r="DP7" s="65">
        <f t="shared" si="17"/>
        <v>182.5</v>
      </c>
      <c r="DQ7" s="65">
        <f t="shared" si="17"/>
        <v>181</v>
      </c>
      <c r="DR7" s="65">
        <f t="shared" si="17"/>
        <v>182.1</v>
      </c>
      <c r="DS7" s="65">
        <f t="shared" si="17"/>
        <v>184.8</v>
      </c>
      <c r="DT7" s="65">
        <f t="shared" si="17"/>
        <v>182.5</v>
      </c>
      <c r="DU7" s="62"/>
    </row>
    <row r="8" spans="1:125" s="67" customFormat="1">
      <c r="A8" s="50"/>
      <c r="B8" s="68">
        <v>2016</v>
      </c>
      <c r="C8" s="68">
        <v>341002</v>
      </c>
      <c r="D8" s="68">
        <v>47</v>
      </c>
      <c r="E8" s="68">
        <v>14</v>
      </c>
      <c r="F8" s="68">
        <v>0</v>
      </c>
      <c r="G8" s="68">
        <v>20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30</v>
      </c>
      <c r="S8" s="70" t="s">
        <v>122</v>
      </c>
      <c r="T8" s="70" t="s">
        <v>123</v>
      </c>
      <c r="U8" s="71">
        <v>504</v>
      </c>
      <c r="V8" s="71">
        <v>36</v>
      </c>
      <c r="W8" s="71">
        <v>200</v>
      </c>
      <c r="X8" s="70" t="s">
        <v>124</v>
      </c>
      <c r="Y8" s="72">
        <v>47.4</v>
      </c>
      <c r="Z8" s="72">
        <v>51.3</v>
      </c>
      <c r="AA8" s="72">
        <v>61.1</v>
      </c>
      <c r="AB8" s="72">
        <v>71.5</v>
      </c>
      <c r="AC8" s="72">
        <v>86.1</v>
      </c>
      <c r="AD8" s="72">
        <v>356.8</v>
      </c>
      <c r="AE8" s="72">
        <v>366.4</v>
      </c>
      <c r="AF8" s="72">
        <v>317.5</v>
      </c>
      <c r="AG8" s="72">
        <v>467.9</v>
      </c>
      <c r="AH8" s="72">
        <v>385.1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9</v>
      </c>
      <c r="AP8" s="72">
        <v>10</v>
      </c>
      <c r="AQ8" s="72">
        <v>11</v>
      </c>
      <c r="AR8" s="72">
        <v>9.5</v>
      </c>
      <c r="AS8" s="72">
        <v>9.9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19</v>
      </c>
      <c r="BA8" s="73">
        <v>55</v>
      </c>
      <c r="BB8" s="73">
        <v>60</v>
      </c>
      <c r="BC8" s="73">
        <v>60</v>
      </c>
      <c r="BD8" s="73">
        <v>55</v>
      </c>
      <c r="BE8" s="73">
        <v>140</v>
      </c>
      <c r="BF8" s="72">
        <v>-110.8</v>
      </c>
      <c r="BG8" s="72">
        <v>-94.9</v>
      </c>
      <c r="BH8" s="72">
        <v>-66.400000000000006</v>
      </c>
      <c r="BI8" s="72">
        <v>-39.799999999999997</v>
      </c>
      <c r="BJ8" s="72">
        <v>-16.100000000000001</v>
      </c>
      <c r="BK8" s="72">
        <v>38.799999999999997</v>
      </c>
      <c r="BL8" s="72">
        <v>37.6</v>
      </c>
      <c r="BM8" s="72">
        <v>37.700000000000003</v>
      </c>
      <c r="BN8" s="72">
        <v>38.5</v>
      </c>
      <c r="BO8" s="72">
        <v>37.6</v>
      </c>
      <c r="BP8" s="69">
        <v>45.2</v>
      </c>
      <c r="BQ8" s="73">
        <v>-3434</v>
      </c>
      <c r="BR8" s="73">
        <v>-3117</v>
      </c>
      <c r="BS8" s="73">
        <v>-2666</v>
      </c>
      <c r="BT8" s="74">
        <v>-1552</v>
      </c>
      <c r="BU8" s="74">
        <v>-793</v>
      </c>
      <c r="BV8" s="73">
        <v>7659</v>
      </c>
      <c r="BW8" s="73">
        <v>6771</v>
      </c>
      <c r="BX8" s="73">
        <v>7055</v>
      </c>
      <c r="BY8" s="73">
        <v>8884</v>
      </c>
      <c r="BZ8" s="73">
        <v>8279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>
        <v>46496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44.3</v>
      </c>
      <c r="DF8" s="72">
        <v>76</v>
      </c>
      <c r="DG8" s="72">
        <v>59.3</v>
      </c>
      <c r="DH8" s="72">
        <v>88.6</v>
      </c>
      <c r="DI8" s="72">
        <v>72.2</v>
      </c>
      <c r="DJ8" s="69">
        <v>122.6</v>
      </c>
      <c r="DK8" s="72">
        <v>61.1</v>
      </c>
      <c r="DL8" s="72">
        <v>83.3</v>
      </c>
      <c r="DM8" s="72">
        <v>100</v>
      </c>
      <c r="DN8" s="72">
        <v>108.3</v>
      </c>
      <c r="DO8" s="72">
        <v>127.8</v>
      </c>
      <c r="DP8" s="72">
        <v>182.5</v>
      </c>
      <c r="DQ8" s="72">
        <v>181</v>
      </c>
      <c r="DR8" s="72">
        <v>182.1</v>
      </c>
      <c r="DS8" s="72">
        <v>184.8</v>
      </c>
      <c r="DT8" s="72">
        <v>182.5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</cp:lastModifiedBy>
  <cp:lastPrinted>2018-03-16T00:46:37Z</cp:lastPrinted>
  <dcterms:created xsi:type="dcterms:W3CDTF">2018-02-09T01:51:52Z</dcterms:created>
  <dcterms:modified xsi:type="dcterms:W3CDTF">2018-03-26T02:18:01Z</dcterms:modified>
  <cp:category/>
</cp:coreProperties>
</file>