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★経営比較分析表\★ H28決算（上水・下水・電気・バス・観光・駐車場）\H300313 ★公表に向けて（観光・駐車場）\01 事業係から提出\作業用\02政令市\34広島県広島市-\"/>
    </mc:Choice>
  </mc:AlternateContent>
  <workbookProtection workbookPassword="B319" lockStructure="1"/>
  <bookViews>
    <workbookView xWindow="240" yWindow="60" windowWidth="14940" windowHeight="7872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BZ76" i="4"/>
  <c r="CS30" i="4"/>
  <c r="C11" i="5"/>
  <c r="D11" i="5"/>
  <c r="E11" i="5"/>
  <c r="B11" i="5"/>
  <c r="BK76" i="4" l="1"/>
  <c r="LH51" i="4"/>
  <c r="IE76" i="4"/>
  <c r="GQ30" i="4"/>
  <c r="BZ30" i="4"/>
  <c r="LT76" i="4"/>
  <c r="GQ51" i="4"/>
  <c r="LH30" i="4"/>
  <c r="BZ51" i="4"/>
  <c r="BG51" i="4"/>
  <c r="BG30" i="4"/>
  <c r="LE76" i="4"/>
  <c r="HP76" i="4"/>
  <c r="AV76" i="4"/>
  <c r="KO51" i="4"/>
  <c r="KO30" i="4"/>
  <c r="FX51" i="4"/>
  <c r="FX30" i="4"/>
  <c r="KP76" i="4"/>
  <c r="JV30" i="4"/>
  <c r="HA76" i="4"/>
  <c r="AN51" i="4"/>
  <c r="FE30" i="4"/>
  <c r="JV51" i="4"/>
  <c r="AN30" i="4"/>
  <c r="AG76" i="4"/>
  <c r="FE51" i="4"/>
  <c r="R76" i="4"/>
  <c r="KA76" i="4"/>
  <c r="EL51" i="4"/>
  <c r="JC30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<sst xmlns="http://schemas.openxmlformats.org/spreadsheetml/2006/main" count="286" uniqueCount="135">
  <si>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</si>
  <si>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</si>
  <si>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</si>
  <si>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</si>
  <si>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</si>
  <si>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</si>
  <si>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</si>
  <si>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</si>
  <si>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</si>
  <si>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</si>
  <si>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</si>
  <si>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</si>
  <si>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</si>
  <si>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</si>
  <si>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</si>
  <si>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</si>
  <si>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</si>
  <si>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</si>
  <si>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</si>
  <si>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</si>
  <si>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</si>
  <si>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</si>
  <si>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</si>
  <si>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</si>
  <si>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</si>
  <si>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</si>
  <si>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</si>
  <si>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</si>
  <si>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</si>
  <si>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</si>
  <si>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</si>
  <si>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</si>
  <si>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</si>
  <si>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</si>
  <si>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</si>
  <si>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</si>
  <si>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</si>
  <si>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</si>
  <si>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</si>
  <si>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</si>
  <si>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</si>
  <si>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</si>
  <si>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</si>
  <si>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</si>
  <si>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</si>
  <si>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</si>
  <si>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</si>
  <si>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</si>
  <si>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</si>
  <si>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</si>
  <si>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</si>
  <si>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</si>
  <si>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</si>
  <si>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</si>
  <si>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</si>
  <si>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</si>
  <si>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</si>
  <si>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</si>
  <si>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</si>
  <si>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</si>
  <si>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</si>
  <si>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</si>
  <si>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</si>
  <si>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</si>
  <si>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</si>
  <si>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</si>
  <si>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</si>
  <si>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</si>
  <si>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</si>
  <si>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</si>
  <si>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</si>
  <si>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</si>
  <si>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</si>
  <si>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</si>
  <si>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</si>
  <si>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</si>
  <si>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</si>
  <si>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</si>
  <si>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</si>
  <si>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</si>
  <si>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</si>
  <si>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</si>
  <si>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</si>
  <si>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</si>
  <si>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</si>
  <si>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</si>
  <si>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</si>
  <si>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</si>
  <si>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</si>
  <si>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</si>
  <si>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</si>
  <si>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</si>
  <si>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</si>
  <si>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</si>
  <si>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</si>
  <si>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</si>
  <si>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</si>
  <si>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</si>
  <si>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</si>
  <si>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</si>
  <si>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</si>
  <si>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</si>
  <si>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</si>
  <si>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</si>
  <si>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</si>
  <si>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</si>
  <si>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</si>
  <si>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</si>
  <si>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</si>
  <si>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</si>
  <si>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</si>
  <si>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</si>
  <si>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</si>
  <si>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広島県　広島市</t>
  </si>
  <si>
    <t>西観音町駐車場</t>
  </si>
  <si>
    <t>法非適用</t>
  </si>
  <si>
    <t>駐車場整備事業</t>
  </si>
  <si>
    <t>-</t>
  </si>
  <si>
    <t>Ａ３Ｂ２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</si>
  <si>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</si>
  <si>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</si>
  <si>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</si>
  <si>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</si>
  <si>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</si>
  <si>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</si>
  <si>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</si>
  <si>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</si>
  <si>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</si>
  <si>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</si>
  <si>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</si>
  <si>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⑦敷地の地価
　道路上に設置しています。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phoneticPr fontId="6"/>
  </si>
  <si>
    <t>①収益的収支比率
　類似施設平均値を下回っているものの、黒字で推移しています。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類似施設平均値と近い値となっており、営業総利益を確保しています。
⑤EBITDA
　類似施設平均値を下回っていますが、収益性を確保しています。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シタマワ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5">
      <t>チカ</t>
    </rPh>
    <rPh sb="126" eb="127">
      <t>アタイ</t>
    </rPh>
    <rPh sb="134" eb="136">
      <t>エイギョウ</t>
    </rPh>
    <rPh sb="136" eb="139">
      <t>ソウリエキ</t>
    </rPh>
    <rPh sb="140" eb="142">
      <t>カクホ</t>
    </rPh>
    <rPh sb="158" eb="160">
      <t>ルイジ</t>
    </rPh>
    <rPh sb="160" eb="162">
      <t>シセツ</t>
    </rPh>
    <rPh sb="162" eb="165">
      <t>ヘイキンチ</t>
    </rPh>
    <rPh sb="166" eb="168">
      <t>シタマワ</t>
    </rPh>
    <rPh sb="175" eb="178">
      <t>シュウエキセイ</t>
    </rPh>
    <rPh sb="179" eb="181">
      <t>カクホ</t>
    </rPh>
    <phoneticPr fontId="6"/>
  </si>
  <si>
    <t>⑪稼働率
　類似施設平均値を上回っており、約２３０％を超えています。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1" eb="22">
      <t>ヤク</t>
    </rPh>
    <rPh sb="27" eb="28">
      <t>コ</t>
    </rPh>
    <phoneticPr fontId="6"/>
  </si>
  <si>
    <t>　収益性、稼働率共に安定した駐車場です。しかしながら、共に足踏み状態であることから、引き続き、利用促進策を検討し、利用者の声を反映させながら運営を推進していきます。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7" eb="28">
      <t>トモ</t>
    </rPh>
    <rPh sb="29" eb="30">
      <t>アシ</t>
    </rPh>
    <rPh sb="30" eb="31">
      <t>ブ</t>
    </rPh>
    <rPh sb="32" eb="34">
      <t>ジョウタイ</t>
    </rPh>
    <rPh sb="42" eb="43">
      <t>ヒ</t>
    </rPh>
    <rPh sb="44" eb="45">
      <t>ツヅ</t>
    </rPh>
    <rPh sb="47" eb="49">
      <t>リヨウ</t>
    </rPh>
    <rPh sb="49" eb="51">
      <t>ソクシン</t>
    </rPh>
    <rPh sb="51" eb="52">
      <t>サク</t>
    </rPh>
    <rPh sb="53" eb="55">
      <t>ケントウ</t>
    </rPh>
    <rPh sb="57" eb="60">
      <t>リヨウシャ</t>
    </rPh>
    <rPh sb="61" eb="62">
      <t>コエ</t>
    </rPh>
    <rPh sb="63" eb="65">
      <t>ハンエイ</t>
    </rPh>
    <rPh sb="70" eb="72">
      <t>ウンエイ</t>
    </rPh>
    <rPh sb="73" eb="75">
      <t>スイシン</t>
    </rPh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</si>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</sst>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129</c:v>
                </c:pt>
                <c:pt idx="1">
                  <c:v>126.3</c:v>
                </c:pt>
                <c:pt idx="2">
                  <c:v>125.9</c:v>
                </c:pt>
                <c:pt idx="3">
                  <c:v>210.3</c:v>
                </c:pt>
                <c:pt idx="4">
                  <c:v>175.8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994336"/>
        <c:axId val="656994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356.8</c:v>
                </c:pt>
                <c:pt idx="1">
                  <c:v>366.4</c:v>
                </c:pt>
                <c:pt idx="2">
                  <c:v>317.5</c:v>
                </c:pt>
                <c:pt idx="3">
                  <c:v>467.9</c:v>
                </c:pt>
                <c:pt idx="4">
                  <c:v>385.1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94336"/>
        <c:axId val="656994728"/>
      </c:lineChart>
      <c:dateAx>
        <c:axId val="65699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6994728"/>
        <c:crosses val="autoZero"/>
        <c:auto val="1"/>
        <c:lblOffset val="100"/>
        <c:baseTimeUnit val="years"/>
      </c:dateAx>
      <c:valAx>
        <c:axId val="656994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699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995512"/>
        <c:axId val="65699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76</c:v>
                </c:pt>
                <c:pt idx="2">
                  <c:v>59.3</c:v>
                </c:pt>
                <c:pt idx="3">
                  <c:v>88.6</c:v>
                </c:pt>
                <c:pt idx="4">
                  <c:v>72.2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95512"/>
        <c:axId val="656995904"/>
      </c:lineChart>
      <c:dateAx>
        <c:axId val="656995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6995904"/>
        <c:crosses val="autoZero"/>
        <c:auto val="1"/>
        <c:lblOffset val="100"/>
        <c:baseTimeUnit val="years"/>
      </c:dateAx>
      <c:valAx>
        <c:axId val="65699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6995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996688"/>
        <c:axId val="656997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96688"/>
        <c:axId val="656997080"/>
      </c:lineChart>
      <c:dateAx>
        <c:axId val="65699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6997080"/>
        <c:crosses val="autoZero"/>
        <c:auto val="1"/>
        <c:lblOffset val="100"/>
        <c:baseTimeUnit val="years"/>
      </c:dateAx>
      <c:valAx>
        <c:axId val="656997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6996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997864"/>
        <c:axId val="313403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97864"/>
        <c:axId val="313403552"/>
      </c:lineChart>
      <c:dateAx>
        <c:axId val="656997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403552"/>
        <c:crosses val="autoZero"/>
        <c:auto val="1"/>
        <c:lblOffset val="100"/>
        <c:baseTimeUnit val="years"/>
      </c:dateAx>
      <c:valAx>
        <c:axId val="313403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6997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404336"/>
        <c:axId val="313404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9.5</c:v>
                </c:pt>
                <c:pt idx="4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04336"/>
        <c:axId val="313404728"/>
      </c:lineChart>
      <c:dateAx>
        <c:axId val="31340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404728"/>
        <c:crosses val="autoZero"/>
        <c:auto val="1"/>
        <c:lblOffset val="100"/>
        <c:baseTimeUnit val="years"/>
      </c:dateAx>
      <c:valAx>
        <c:axId val="313404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340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405512"/>
        <c:axId val="31340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19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05512"/>
        <c:axId val="313405904"/>
      </c:lineChart>
      <c:dateAx>
        <c:axId val="313405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405904"/>
        <c:crosses val="autoZero"/>
        <c:auto val="1"/>
        <c:lblOffset val="100"/>
        <c:baseTimeUnit val="years"/>
      </c:dateAx>
      <c:valAx>
        <c:axId val="31340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3405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191.7</c:v>
                </c:pt>
                <c:pt idx="1">
                  <c:v>183.3</c:v>
                </c:pt>
                <c:pt idx="2">
                  <c:v>204.2</c:v>
                </c:pt>
                <c:pt idx="3">
                  <c:v>237.5</c:v>
                </c:pt>
                <c:pt idx="4">
                  <c:v>237.5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406688"/>
        <c:axId val="313407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181</c:v>
                </c:pt>
                <c:pt idx="2">
                  <c:v>182.1</c:v>
                </c:pt>
                <c:pt idx="3">
                  <c:v>184.8</c:v>
                </c:pt>
                <c:pt idx="4">
                  <c:v>182.5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06688"/>
        <c:axId val="313407080"/>
      </c:lineChart>
      <c:dateAx>
        <c:axId val="31340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407080"/>
        <c:crosses val="autoZero"/>
        <c:auto val="1"/>
        <c:lblOffset val="100"/>
        <c:baseTimeUnit val="years"/>
      </c:dateAx>
      <c:valAx>
        <c:axId val="313407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3406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22.5</c:v>
                </c:pt>
                <c:pt idx="1">
                  <c:v>20.8</c:v>
                </c:pt>
                <c:pt idx="2">
                  <c:v>20</c:v>
                </c:pt>
                <c:pt idx="3">
                  <c:v>52.4</c:v>
                </c:pt>
                <c:pt idx="4">
                  <c:v>43.1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260648"/>
        <c:axId val="59026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37.6</c:v>
                </c:pt>
                <c:pt idx="2">
                  <c:v>37.700000000000003</c:v>
                </c:pt>
                <c:pt idx="3">
                  <c:v>38.5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60648"/>
        <c:axId val="590261040"/>
      </c:lineChart>
      <c:dateAx>
        <c:axId val="590260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0261040"/>
        <c:crosses val="autoZero"/>
        <c:auto val="1"/>
        <c:lblOffset val="100"/>
        <c:baseTimeUnit val="years"/>
      </c:dateAx>
      <c:valAx>
        <c:axId val="59026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0260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1265</c:v>
                </c:pt>
                <c:pt idx="1">
                  <c:v>1121</c:v>
                </c:pt>
                <c:pt idx="2">
                  <c:v>1111</c:v>
                </c:pt>
                <c:pt idx="3">
                  <c:v>4008</c:v>
                </c:pt>
                <c:pt idx="4">
                  <c:v>2885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261824"/>
        <c:axId val="590262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7659</c:v>
                </c:pt>
                <c:pt idx="1">
                  <c:v>6771</c:v>
                </c:pt>
                <c:pt idx="2">
                  <c:v>7055</c:v>
                </c:pt>
                <c:pt idx="3">
                  <c:v>8884</c:v>
                </c:pt>
                <c:pt idx="4">
                  <c:v>8279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61824"/>
        <c:axId val="590262216"/>
      </c:lineChart>
      <c:dateAx>
        <c:axId val="59026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0262216"/>
        <c:crosses val="autoZero"/>
        <c:auto val="1"/>
        <c:lblOffset val="100"/>
        <c:baseTimeUnit val="years"/>
      </c:dateAx>
      <c:valAx>
        <c:axId val="590262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90261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60" zoomScaleNormal="60" zoomScaleSheetLayoutView="70" workbookViewId="0"/>
  </sheetViews>
  <sheetFormatPr defaultColWidth="2.6640625" defaultRowHeight="13.2"/>
  <cols>
    <col min="1" max="1" width="2.6640625" style="3" customWidth="1"/>
    <col min="2" max="2" width="0.88671875" style="3" customWidth="1"/>
    <col min="3" max="244" width="0.6640625" style="3" customWidth="1"/>
    <col min="245" max="245" width="0.88671875" style="3" customWidth="1"/>
    <col min="246" max="366" width="0.6640625" style="3" customWidth="1"/>
    <col min="367" max="367" width="2.6640625" style="3"/>
    <col min="368" max="382" width="3.109375" style="3" customWidth="1"/>
    <col min="383" max="16384" width="2.6640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広島県広島市　西観音町駐車場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134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374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その他駐車場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24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131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129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126.3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125.9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210.3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175.8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191.7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183.3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204.2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237.5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237.5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356.8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366.4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317.5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467.9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385.1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9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10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11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9.5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9.9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182.5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181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182.1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184.8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182.5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130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132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22.5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20.8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20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52.4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43.1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1265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1121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1111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4008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2885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19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55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60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60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55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38.799999999999997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37.6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37.700000000000003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38.5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37.6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7659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6771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7055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8884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8279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133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24797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44.3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76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59.3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88.6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72.2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2"/>
  <cols>
    <col min="1" max="1" width="14.6640625" style="3" customWidth="1"/>
    <col min="2" max="90" width="11.88671875" style="3" customWidth="1"/>
    <col min="91" max="92" width="15.44140625" style="3" customWidth="1"/>
    <col min="93" max="125" width="11.88671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2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341002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23</v>
      </c>
      <c r="H6" s="61" t="str">
        <f>SUBSTITUTE(H8,"　","")</f>
        <v>広島県広島市</v>
      </c>
      <c r="I6" s="61" t="str">
        <f t="shared" si="1"/>
        <v>西観音町駐車場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22</v>
      </c>
      <c r="S6" s="63" t="str">
        <f t="shared" si="1"/>
        <v>公共施設</v>
      </c>
      <c r="T6" s="63" t="str">
        <f t="shared" si="1"/>
        <v>無</v>
      </c>
      <c r="U6" s="64">
        <f t="shared" si="1"/>
        <v>374</v>
      </c>
      <c r="V6" s="64">
        <f t="shared" si="1"/>
        <v>24</v>
      </c>
      <c r="W6" s="64">
        <f t="shared" si="1"/>
        <v>200</v>
      </c>
      <c r="X6" s="63" t="str">
        <f t="shared" si="1"/>
        <v>利用料金制</v>
      </c>
      <c r="Y6" s="65">
        <f>IF(Y8="-",NA(),Y8)</f>
        <v>129</v>
      </c>
      <c r="Z6" s="65">
        <f t="shared" ref="Z6:AH6" si="2">IF(Z8="-",NA(),Z8)</f>
        <v>126.3</v>
      </c>
      <c r="AA6" s="65">
        <f t="shared" si="2"/>
        <v>125.9</v>
      </c>
      <c r="AB6" s="65">
        <f t="shared" si="2"/>
        <v>210.3</v>
      </c>
      <c r="AC6" s="65">
        <f t="shared" si="2"/>
        <v>175.8</v>
      </c>
      <c r="AD6" s="65">
        <f t="shared" si="2"/>
        <v>356.8</v>
      </c>
      <c r="AE6" s="65">
        <f t="shared" si="2"/>
        <v>366.4</v>
      </c>
      <c r="AF6" s="65">
        <f t="shared" si="2"/>
        <v>317.5</v>
      </c>
      <c r="AG6" s="65">
        <f t="shared" si="2"/>
        <v>467.9</v>
      </c>
      <c r="AH6" s="65">
        <f t="shared" si="2"/>
        <v>385.1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9</v>
      </c>
      <c r="AP6" s="65">
        <f t="shared" si="3"/>
        <v>10</v>
      </c>
      <c r="AQ6" s="65">
        <f t="shared" si="3"/>
        <v>11</v>
      </c>
      <c r="AR6" s="65">
        <f t="shared" si="3"/>
        <v>9.5</v>
      </c>
      <c r="AS6" s="65">
        <f t="shared" si="3"/>
        <v>9.9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19</v>
      </c>
      <c r="BA6" s="66">
        <f t="shared" si="4"/>
        <v>55</v>
      </c>
      <c r="BB6" s="66">
        <f t="shared" si="4"/>
        <v>60</v>
      </c>
      <c r="BC6" s="66">
        <f t="shared" si="4"/>
        <v>60</v>
      </c>
      <c r="BD6" s="66">
        <f t="shared" si="4"/>
        <v>55</v>
      </c>
      <c r="BE6" s="64" t="str">
        <f>IF(BE8="-","",IF(BE8="-","【-】","【"&amp;SUBSTITUTE(TEXT(BE8,"#,##0"),"-","△")&amp;"】"))</f>
        <v>【140】</v>
      </c>
      <c r="BF6" s="65">
        <f>IF(BF8="-",NA(),BF8)</f>
        <v>22.5</v>
      </c>
      <c r="BG6" s="65">
        <f t="shared" ref="BG6:BO6" si="5">IF(BG8="-",NA(),BG8)</f>
        <v>20.8</v>
      </c>
      <c r="BH6" s="65">
        <f t="shared" si="5"/>
        <v>20</v>
      </c>
      <c r="BI6" s="65">
        <f t="shared" si="5"/>
        <v>52.4</v>
      </c>
      <c r="BJ6" s="65">
        <f t="shared" si="5"/>
        <v>43.1</v>
      </c>
      <c r="BK6" s="65">
        <f t="shared" si="5"/>
        <v>38.799999999999997</v>
      </c>
      <c r="BL6" s="65">
        <f t="shared" si="5"/>
        <v>37.6</v>
      </c>
      <c r="BM6" s="65">
        <f t="shared" si="5"/>
        <v>37.700000000000003</v>
      </c>
      <c r="BN6" s="65">
        <f t="shared" si="5"/>
        <v>38.5</v>
      </c>
      <c r="BO6" s="65">
        <f t="shared" si="5"/>
        <v>37.6</v>
      </c>
      <c r="BP6" s="62" t="str">
        <f>IF(BP8="-","",IF(BP8="-","【-】","【"&amp;SUBSTITUTE(TEXT(BP8,"#,##0.0"),"-","△")&amp;"】"))</f>
        <v>【45.2】</v>
      </c>
      <c r="BQ6" s="66">
        <f>IF(BQ8="-",NA(),BQ8)</f>
        <v>1265</v>
      </c>
      <c r="BR6" s="66">
        <f t="shared" ref="BR6:BZ6" si="6">IF(BR8="-",NA(),BR8)</f>
        <v>1121</v>
      </c>
      <c r="BS6" s="66">
        <f t="shared" si="6"/>
        <v>1111</v>
      </c>
      <c r="BT6" s="66">
        <f t="shared" si="6"/>
        <v>4008</v>
      </c>
      <c r="BU6" s="66">
        <f t="shared" si="6"/>
        <v>2885</v>
      </c>
      <c r="BV6" s="66">
        <f t="shared" si="6"/>
        <v>7659</v>
      </c>
      <c r="BW6" s="66">
        <f t="shared" si="6"/>
        <v>6771</v>
      </c>
      <c r="BX6" s="66">
        <f t="shared" si="6"/>
        <v>7055</v>
      </c>
      <c r="BY6" s="66">
        <f t="shared" si="6"/>
        <v>8884</v>
      </c>
      <c r="BZ6" s="66">
        <f t="shared" si="6"/>
        <v>8279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24797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44.3</v>
      </c>
      <c r="DF6" s="65">
        <f t="shared" si="8"/>
        <v>76</v>
      </c>
      <c r="DG6" s="65">
        <f t="shared" si="8"/>
        <v>59.3</v>
      </c>
      <c r="DH6" s="65">
        <f t="shared" si="8"/>
        <v>88.6</v>
      </c>
      <c r="DI6" s="65">
        <f t="shared" si="8"/>
        <v>72.2</v>
      </c>
      <c r="DJ6" s="62" t="str">
        <f>IF(DJ8="-","",IF(DJ8="-","【-】","【"&amp;SUBSTITUTE(TEXT(DJ8,"#,##0.0"),"-","△")&amp;"】"))</f>
        <v>【122.6】</v>
      </c>
      <c r="DK6" s="65">
        <f>IF(DK8="-",NA(),DK8)</f>
        <v>191.7</v>
      </c>
      <c r="DL6" s="65">
        <f t="shared" ref="DL6:DT6" si="9">IF(DL8="-",NA(),DL8)</f>
        <v>183.3</v>
      </c>
      <c r="DM6" s="65">
        <f t="shared" si="9"/>
        <v>204.2</v>
      </c>
      <c r="DN6" s="65">
        <f t="shared" si="9"/>
        <v>237.5</v>
      </c>
      <c r="DO6" s="65">
        <f t="shared" si="9"/>
        <v>237.5</v>
      </c>
      <c r="DP6" s="65">
        <f t="shared" si="9"/>
        <v>182.5</v>
      </c>
      <c r="DQ6" s="65">
        <f t="shared" si="9"/>
        <v>181</v>
      </c>
      <c r="DR6" s="65">
        <f t="shared" si="9"/>
        <v>182.1</v>
      </c>
      <c r="DS6" s="65">
        <f t="shared" si="9"/>
        <v>184.8</v>
      </c>
      <c r="DT6" s="65">
        <f t="shared" si="9"/>
        <v>182.5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341002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23</v>
      </c>
      <c r="H7" s="61" t="str">
        <f t="shared" si="10"/>
        <v>広島県　広島市</v>
      </c>
      <c r="I7" s="61" t="str">
        <f t="shared" si="10"/>
        <v>西観音町駐車場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22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374</v>
      </c>
      <c r="V7" s="64">
        <f t="shared" si="10"/>
        <v>24</v>
      </c>
      <c r="W7" s="64">
        <f t="shared" si="10"/>
        <v>200</v>
      </c>
      <c r="X7" s="63" t="str">
        <f t="shared" si="10"/>
        <v>利用料金制</v>
      </c>
      <c r="Y7" s="65">
        <f>Y8</f>
        <v>129</v>
      </c>
      <c r="Z7" s="65">
        <f t="shared" ref="Z7:AH7" si="11">Z8</f>
        <v>126.3</v>
      </c>
      <c r="AA7" s="65">
        <f t="shared" si="11"/>
        <v>125.9</v>
      </c>
      <c r="AB7" s="65">
        <f t="shared" si="11"/>
        <v>210.3</v>
      </c>
      <c r="AC7" s="65">
        <f t="shared" si="11"/>
        <v>175.8</v>
      </c>
      <c r="AD7" s="65">
        <f t="shared" si="11"/>
        <v>356.8</v>
      </c>
      <c r="AE7" s="65">
        <f t="shared" si="11"/>
        <v>366.4</v>
      </c>
      <c r="AF7" s="65">
        <f t="shared" si="11"/>
        <v>317.5</v>
      </c>
      <c r="AG7" s="65">
        <f t="shared" si="11"/>
        <v>467.9</v>
      </c>
      <c r="AH7" s="65">
        <f t="shared" si="11"/>
        <v>385.1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9</v>
      </c>
      <c r="AP7" s="65">
        <f t="shared" si="12"/>
        <v>10</v>
      </c>
      <c r="AQ7" s="65">
        <f t="shared" si="12"/>
        <v>11</v>
      </c>
      <c r="AR7" s="65">
        <f t="shared" si="12"/>
        <v>9.5</v>
      </c>
      <c r="AS7" s="65">
        <f t="shared" si="12"/>
        <v>9.9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19</v>
      </c>
      <c r="BA7" s="66">
        <f t="shared" si="13"/>
        <v>55</v>
      </c>
      <c r="BB7" s="66">
        <f t="shared" si="13"/>
        <v>60</v>
      </c>
      <c r="BC7" s="66">
        <f t="shared" si="13"/>
        <v>60</v>
      </c>
      <c r="BD7" s="66">
        <f t="shared" si="13"/>
        <v>55</v>
      </c>
      <c r="BE7" s="64"/>
      <c r="BF7" s="65">
        <f>BF8</f>
        <v>22.5</v>
      </c>
      <c r="BG7" s="65">
        <f t="shared" ref="BG7:BO7" si="14">BG8</f>
        <v>20.8</v>
      </c>
      <c r="BH7" s="65">
        <f t="shared" si="14"/>
        <v>20</v>
      </c>
      <c r="BI7" s="65">
        <f t="shared" si="14"/>
        <v>52.4</v>
      </c>
      <c r="BJ7" s="65">
        <f t="shared" si="14"/>
        <v>43.1</v>
      </c>
      <c r="BK7" s="65">
        <f t="shared" si="14"/>
        <v>38.799999999999997</v>
      </c>
      <c r="BL7" s="65">
        <f t="shared" si="14"/>
        <v>37.6</v>
      </c>
      <c r="BM7" s="65">
        <f t="shared" si="14"/>
        <v>37.700000000000003</v>
      </c>
      <c r="BN7" s="65">
        <f t="shared" si="14"/>
        <v>38.5</v>
      </c>
      <c r="BO7" s="65">
        <f t="shared" si="14"/>
        <v>37.6</v>
      </c>
      <c r="BP7" s="62"/>
      <c r="BQ7" s="66">
        <f>BQ8</f>
        <v>1265</v>
      </c>
      <c r="BR7" s="66">
        <f t="shared" ref="BR7:BZ7" si="15">BR8</f>
        <v>1121</v>
      </c>
      <c r="BS7" s="66">
        <f t="shared" si="15"/>
        <v>1111</v>
      </c>
      <c r="BT7" s="66">
        <f t="shared" si="15"/>
        <v>4008</v>
      </c>
      <c r="BU7" s="66">
        <f t="shared" si="15"/>
        <v>2885</v>
      </c>
      <c r="BV7" s="66">
        <f t="shared" si="15"/>
        <v>7659</v>
      </c>
      <c r="BW7" s="66">
        <f t="shared" si="15"/>
        <v>6771</v>
      </c>
      <c r="BX7" s="66">
        <f t="shared" si="15"/>
        <v>7055</v>
      </c>
      <c r="BY7" s="66">
        <f t="shared" si="15"/>
        <v>8884</v>
      </c>
      <c r="BZ7" s="66">
        <f t="shared" si="15"/>
        <v>8279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>
        <f>CN8</f>
        <v>24797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44.3</v>
      </c>
      <c r="DF7" s="65">
        <f t="shared" si="16"/>
        <v>76</v>
      </c>
      <c r="DG7" s="65">
        <f t="shared" si="16"/>
        <v>59.3</v>
      </c>
      <c r="DH7" s="65">
        <f t="shared" si="16"/>
        <v>88.6</v>
      </c>
      <c r="DI7" s="65">
        <f t="shared" si="16"/>
        <v>72.2</v>
      </c>
      <c r="DJ7" s="62"/>
      <c r="DK7" s="65">
        <f>DK8</f>
        <v>191.7</v>
      </c>
      <c r="DL7" s="65">
        <f t="shared" ref="DL7:DT7" si="17">DL8</f>
        <v>183.3</v>
      </c>
      <c r="DM7" s="65">
        <f t="shared" si="17"/>
        <v>204.2</v>
      </c>
      <c r="DN7" s="65">
        <f t="shared" si="17"/>
        <v>237.5</v>
      </c>
      <c r="DO7" s="65">
        <f t="shared" si="17"/>
        <v>237.5</v>
      </c>
      <c r="DP7" s="65">
        <f t="shared" si="17"/>
        <v>182.5</v>
      </c>
      <c r="DQ7" s="65">
        <f t="shared" si="17"/>
        <v>181</v>
      </c>
      <c r="DR7" s="65">
        <f t="shared" si="17"/>
        <v>182.1</v>
      </c>
      <c r="DS7" s="65">
        <f t="shared" si="17"/>
        <v>184.8</v>
      </c>
      <c r="DT7" s="65">
        <f t="shared" si="17"/>
        <v>182.5</v>
      </c>
      <c r="DU7" s="62"/>
    </row>
    <row r="8" spans="1:125" s="67" customFormat="1">
      <c r="A8" s="50"/>
      <c r="B8" s="68">
        <v>2016</v>
      </c>
      <c r="C8" s="68">
        <v>341002</v>
      </c>
      <c r="D8" s="68">
        <v>47</v>
      </c>
      <c r="E8" s="68">
        <v>14</v>
      </c>
      <c r="F8" s="68">
        <v>0</v>
      </c>
      <c r="G8" s="68">
        <v>23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22</v>
      </c>
      <c r="S8" s="70" t="s">
        <v>122</v>
      </c>
      <c r="T8" s="70" t="s">
        <v>123</v>
      </c>
      <c r="U8" s="71">
        <v>374</v>
      </c>
      <c r="V8" s="71">
        <v>24</v>
      </c>
      <c r="W8" s="71">
        <v>200</v>
      </c>
      <c r="X8" s="70" t="s">
        <v>124</v>
      </c>
      <c r="Y8" s="72">
        <v>129</v>
      </c>
      <c r="Z8" s="72">
        <v>126.3</v>
      </c>
      <c r="AA8" s="72">
        <v>125.9</v>
      </c>
      <c r="AB8" s="72">
        <v>210.3</v>
      </c>
      <c r="AC8" s="72">
        <v>175.8</v>
      </c>
      <c r="AD8" s="72">
        <v>356.8</v>
      </c>
      <c r="AE8" s="72">
        <v>366.4</v>
      </c>
      <c r="AF8" s="72">
        <v>317.5</v>
      </c>
      <c r="AG8" s="72">
        <v>467.9</v>
      </c>
      <c r="AH8" s="72">
        <v>385.1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9</v>
      </c>
      <c r="AP8" s="72">
        <v>10</v>
      </c>
      <c r="AQ8" s="72">
        <v>11</v>
      </c>
      <c r="AR8" s="72">
        <v>9.5</v>
      </c>
      <c r="AS8" s="72">
        <v>9.9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19</v>
      </c>
      <c r="BA8" s="73">
        <v>55</v>
      </c>
      <c r="BB8" s="73">
        <v>60</v>
      </c>
      <c r="BC8" s="73">
        <v>60</v>
      </c>
      <c r="BD8" s="73">
        <v>55</v>
      </c>
      <c r="BE8" s="73">
        <v>140</v>
      </c>
      <c r="BF8" s="72">
        <v>22.5</v>
      </c>
      <c r="BG8" s="72">
        <v>20.8</v>
      </c>
      <c r="BH8" s="72">
        <v>20</v>
      </c>
      <c r="BI8" s="72">
        <v>52.4</v>
      </c>
      <c r="BJ8" s="72">
        <v>43.1</v>
      </c>
      <c r="BK8" s="72">
        <v>38.799999999999997</v>
      </c>
      <c r="BL8" s="72">
        <v>37.6</v>
      </c>
      <c r="BM8" s="72">
        <v>37.700000000000003</v>
      </c>
      <c r="BN8" s="72">
        <v>38.5</v>
      </c>
      <c r="BO8" s="72">
        <v>37.6</v>
      </c>
      <c r="BP8" s="69">
        <v>45.2</v>
      </c>
      <c r="BQ8" s="73">
        <v>1265</v>
      </c>
      <c r="BR8" s="73">
        <v>1121</v>
      </c>
      <c r="BS8" s="73">
        <v>1111</v>
      </c>
      <c r="BT8" s="74">
        <v>4008</v>
      </c>
      <c r="BU8" s="74">
        <v>2885</v>
      </c>
      <c r="BV8" s="73">
        <v>7659</v>
      </c>
      <c r="BW8" s="73">
        <v>6771</v>
      </c>
      <c r="BX8" s="73">
        <v>7055</v>
      </c>
      <c r="BY8" s="73">
        <v>8884</v>
      </c>
      <c r="BZ8" s="73">
        <v>8279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0</v>
      </c>
      <c r="CN8" s="71">
        <v>24797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44.3</v>
      </c>
      <c r="DF8" s="72">
        <v>76</v>
      </c>
      <c r="DG8" s="72">
        <v>59.3</v>
      </c>
      <c r="DH8" s="72">
        <v>88.6</v>
      </c>
      <c r="DI8" s="72">
        <v>72.2</v>
      </c>
      <c r="DJ8" s="69">
        <v>122.6</v>
      </c>
      <c r="DK8" s="72">
        <v>191.7</v>
      </c>
      <c r="DL8" s="72">
        <v>183.3</v>
      </c>
      <c r="DM8" s="72">
        <v>204.2</v>
      </c>
      <c r="DN8" s="72">
        <v>237.5</v>
      </c>
      <c r="DO8" s="72">
        <v>237.5</v>
      </c>
      <c r="DP8" s="72">
        <v>182.5</v>
      </c>
      <c r="DQ8" s="72">
        <v>181</v>
      </c>
      <c r="DR8" s="72">
        <v>182.1</v>
      </c>
      <c r="DS8" s="72">
        <v>184.8</v>
      </c>
      <c r="DT8" s="72">
        <v>182.5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　</cp:lastModifiedBy>
  <dcterms:created xsi:type="dcterms:W3CDTF">2018-02-09T01:51:55Z</dcterms:created>
  <dcterms:modified xsi:type="dcterms:W3CDTF">2018-03-26T02:18:32Z</dcterms:modified>
  <cp:category/>
</cp:coreProperties>
</file>