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政策課\06 病院事業班\G_照会・回答\01 国からの照会（交付税等）\Ｈ30\09 病院事業に係る「経営比較分析表」の公表について\03 回答\提出用\"/>
    </mc:Choice>
  </mc:AlternateContent>
  <workbookProtection workbookPassword="B319" lockStructure="1"/>
  <bookViews>
    <workbookView xWindow="0" yWindow="0" windowWidth="20490" windowHeight="7530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KV79" i="4" s="1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EG8" i="4"/>
  <c r="CN8" i="4"/>
  <c r="B8" i="4"/>
  <c r="B6" i="4"/>
  <c r="HM78" i="4" l="1"/>
  <c r="FL54" i="4"/>
  <c r="FL32" i="4"/>
  <c r="BX32" i="4"/>
  <c r="MN54" i="4"/>
  <c r="CS78" i="4"/>
  <c r="BX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KC78" i="4"/>
  <c r="FH78" i="4"/>
  <c r="DS54" i="4"/>
  <c r="DS32" i="4"/>
  <c r="HG54" i="4"/>
  <c r="HG32" i="4"/>
  <c r="EO78" i="4"/>
  <c r="DD54" i="4"/>
  <c r="DD32" i="4"/>
  <c r="P54" i="4"/>
  <c r="U78" i="4"/>
  <c r="KF54" i="4"/>
  <c r="KF32" i="4"/>
  <c r="JJ78" i="4"/>
  <c r="GR54" i="4"/>
  <c r="GR32" i="4"/>
  <c r="P32" i="4"/>
  <c r="LO78" i="4"/>
  <c r="IK54" i="4"/>
  <c r="IK32" i="4"/>
  <c r="EW54" i="4"/>
  <c r="GT78" i="4"/>
  <c r="BI54" i="4"/>
  <c r="LY54" i="4"/>
  <c r="LY32" i="4"/>
  <c r="EW32" i="4"/>
  <c r="BZ78" i="4"/>
  <c r="BI32" i="4"/>
  <c r="LJ54" i="4"/>
  <c r="LJ32" i="4"/>
  <c r="EH54" i="4"/>
  <c r="KV78" i="4"/>
  <c r="HV54" i="4"/>
  <c r="HV32" i="4"/>
  <c r="GA78" i="4"/>
  <c r="EH32" i="4"/>
  <c r="BG78" i="4"/>
  <c r="AT54" i="4"/>
  <c r="AT32" i="4"/>
</calcChain>
</file>

<file path=xl/sharedStrings.xml><?xml version="1.0" encoding="utf-8"?>
<sst xmlns="http://schemas.openxmlformats.org/spreadsheetml/2006/main" count="294" uniqueCount="147">
  <si>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</si>
  <si>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</si>
  <si>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</si>
  <si>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</si>
  <si>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</si>
  <si>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</si>
  <si>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</si>
  <si>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</si>
  <si>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</si>
  <si>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</si>
  <si>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</si>
  <si>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</si>
  <si>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</si>
  <si>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</si>
  <si>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</si>
  <si>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</si>
  <si>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</si>
  <si>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</si>
  <si>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</si>
  <si>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</si>
  <si>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</si>
  <si>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</si>
  <si>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</si>
  <si>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</si>
  <si>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</si>
  <si>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</si>
  <si>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</si>
  <si>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</si>
  <si>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</si>
  <si>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</si>
  <si>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</si>
  <si>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</si>
  <si>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</si>
  <si>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</si>
  <si>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</si>
  <si>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</si>
  <si>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</si>
  <si>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</si>
  <si>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</si>
  <si>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</si>
  <si>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</si>
  <si>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</si>
  <si>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</si>
  <si>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</si>
  <si>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</si>
  <si>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</si>
  <si>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</si>
  <si>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</si>
  <si>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</si>
  <si>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</si>
  <si>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</si>
  <si>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</si>
  <si>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</si>
  <si>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</si>
  <si>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</si>
  <si>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</si>
  <si>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</si>
  <si>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</si>
  <si>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</si>
  <si>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</si>
  <si>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</si>
  <si>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</si>
  <si>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</si>
  <si>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</si>
  <si>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</si>
  <si>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</si>
  <si>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</si>
  <si>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</si>
  <si>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</si>
  <si>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</si>
  <si>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</si>
  <si>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</si>
  <si>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</si>
  <si>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</si>
  <si>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</si>
  <si>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</si>
  <si>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</si>
  <si>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</si>
  <si>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</si>
  <si>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</si>
  <si>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</si>
  <si>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</si>
  <si>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</si>
  <si>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</si>
  <si>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</si>
  <si>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</si>
  <si>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</si>
  <si>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</si>
  <si>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</si>
  <si>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</si>
  <si>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</si>
  <si>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</si>
  <si>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</si>
  <si>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</si>
  <si>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</si>
  <si>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</si>
  <si>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</si>
  <si>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</si>
  <si>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</si>
  <si>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</si>
  <si>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</si>
  <si>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</si>
  <si>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</si>
  <si>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</si>
  <si>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</si>
  <si>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</si>
  <si>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</si>
  <si>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</si>
  <si>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</si>
  <si>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</si>
  <si>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</si>
  <si>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</si>
  <si>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</si>
  <si>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</si>
  <si>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</si>
  <si>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</si>
  <si>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</si>
  <si>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</si>
  <si>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</si>
  <si>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</si>
  <si>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</si>
  <si>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</si>
  <si>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</si>
  <si>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宮城県</t>
  </si>
  <si>
    <t>地方独立行政法人宮城県立病院機構</t>
  </si>
  <si>
    <t>宮城県立精神医療センター</t>
  </si>
  <si>
    <t>地方独立行政法人</t>
  </si>
  <si>
    <t>病院事業</t>
  </si>
  <si>
    <t>精神科病院</t>
  </si>
  <si>
    <t>精神病院</t>
  </si>
  <si>
    <t>直営</t>
  </si>
  <si>
    <t>-</t>
  </si>
  <si>
    <t>救 臨</t>
  </si>
  <si>
    <t>非該当</t>
  </si>
  <si>
    <t>１５：１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</si>
  <si>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</si>
  <si>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</si>
  <si>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</si>
  <si>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</si>
  <si>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</si>
  <si>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</si>
  <si>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</si>
  <si>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県内唯一の精神科基幹病院として，
（イ）精神科救急医療の提供
（ロ）自立生活支援事業の実施
（ハ）児童思春期医療の提供
（ニ）慢性重症者に向けた医療体制の整備
等に取組み，県民に必要な医療・情報を提供するという役割を担っている。</t>
    <rPh sb="0" eb="2">
      <t>ケンナイ</t>
    </rPh>
    <rPh sb="2" eb="4">
      <t>ユイイツ</t>
    </rPh>
    <rPh sb="5" eb="8">
      <t>セイシンカ</t>
    </rPh>
    <rPh sb="8" eb="10">
      <t>キカン</t>
    </rPh>
    <rPh sb="10" eb="12">
      <t>ビョウイン</t>
    </rPh>
    <rPh sb="80" eb="81">
      <t>ナド</t>
    </rPh>
    <rPh sb="82" eb="84">
      <t>トリク</t>
    </rPh>
    <phoneticPr fontId="5"/>
  </si>
  <si>
    <t xml:space="preserve">　平成２８年度決算において経常収支比率は105.5%と100%以上を確保できており，病院の単年度の収支は黒字となっている。医業収支比率は71.2%となっており，平均値を上回っている。
　病床利用率は76.0%と平均値以上に推移。総じて平均値を上回る経営状況となっている。連続して黒字で推移しているため，累積欠損金は発生していない。
</t>
    <rPh sb="1" eb="3">
      <t>ヘイセイ</t>
    </rPh>
    <rPh sb="5" eb="7">
      <t>ネンド</t>
    </rPh>
    <rPh sb="7" eb="9">
      <t>ケッサン</t>
    </rPh>
    <rPh sb="13" eb="15">
      <t>ケイジョウ</t>
    </rPh>
    <rPh sb="15" eb="17">
      <t>シュウシ</t>
    </rPh>
    <rPh sb="17" eb="19">
      <t>ヒリツ</t>
    </rPh>
    <rPh sb="31" eb="33">
      <t>イジョウ</t>
    </rPh>
    <rPh sb="34" eb="36">
      <t>カクホ</t>
    </rPh>
    <rPh sb="42" eb="44">
      <t>ビョウイン</t>
    </rPh>
    <rPh sb="45" eb="48">
      <t>タンネンド</t>
    </rPh>
    <rPh sb="49" eb="51">
      <t>シュウシ</t>
    </rPh>
    <rPh sb="52" eb="54">
      <t>クロジ</t>
    </rPh>
    <rPh sb="61" eb="63">
      <t>イギョウ</t>
    </rPh>
    <rPh sb="63" eb="65">
      <t>シュウシ</t>
    </rPh>
    <rPh sb="65" eb="67">
      <t>ヒリツ</t>
    </rPh>
    <rPh sb="80" eb="83">
      <t>ヘイキンチ</t>
    </rPh>
    <rPh sb="84" eb="86">
      <t>ウワマワ</t>
    </rPh>
    <rPh sb="93" eb="95">
      <t>ビョウショウ</t>
    </rPh>
    <rPh sb="95" eb="98">
      <t>リヨウリツ</t>
    </rPh>
    <rPh sb="105" eb="108">
      <t>ヘイキンチ</t>
    </rPh>
    <rPh sb="108" eb="110">
      <t>イジョウ</t>
    </rPh>
    <rPh sb="111" eb="113">
      <t>スイイ</t>
    </rPh>
    <rPh sb="114" eb="115">
      <t>ソウ</t>
    </rPh>
    <rPh sb="117" eb="120">
      <t>ヘイキンチ</t>
    </rPh>
    <rPh sb="121" eb="123">
      <t>ウワマワ</t>
    </rPh>
    <rPh sb="124" eb="126">
      <t>ケイエイ</t>
    </rPh>
    <rPh sb="126" eb="128">
      <t>ジョウキョウ</t>
    </rPh>
    <rPh sb="135" eb="137">
      <t>レンゾク</t>
    </rPh>
    <rPh sb="139" eb="141">
      <t>クロジ</t>
    </rPh>
    <rPh sb="142" eb="144">
      <t>スイイ</t>
    </rPh>
    <rPh sb="151" eb="153">
      <t>ルイセキ</t>
    </rPh>
    <rPh sb="153" eb="155">
      <t>ケッソン</t>
    </rPh>
    <rPh sb="155" eb="156">
      <t>キン</t>
    </rPh>
    <rPh sb="157" eb="159">
      <t>ハッセイ</t>
    </rPh>
    <phoneticPr fontId="5"/>
  </si>
  <si>
    <t>　有形固定資産減価償却率，器械備品減価償却率ともに，平均値を上回っている。本館の建設から３８年が経過し，今後病院の建替も含めた計画的な更新が必要である。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キカイ</t>
    </rPh>
    <rPh sb="15" eb="17">
      <t>ビヒン</t>
    </rPh>
    <rPh sb="17" eb="19">
      <t>ゲンカ</t>
    </rPh>
    <rPh sb="19" eb="21">
      <t>ショウキャク</t>
    </rPh>
    <rPh sb="21" eb="22">
      <t>リツ</t>
    </rPh>
    <rPh sb="26" eb="29">
      <t>ヘイキンチ</t>
    </rPh>
    <rPh sb="30" eb="32">
      <t>ウワマワ</t>
    </rPh>
    <rPh sb="37" eb="39">
      <t>ホンカン</t>
    </rPh>
    <rPh sb="40" eb="42">
      <t>ケンセツ</t>
    </rPh>
    <rPh sb="46" eb="47">
      <t>ネン</t>
    </rPh>
    <rPh sb="48" eb="50">
      <t>ケイカ</t>
    </rPh>
    <rPh sb="52" eb="54">
      <t>コンゴ</t>
    </rPh>
    <rPh sb="54" eb="56">
      <t>ビョウイン</t>
    </rPh>
    <rPh sb="57" eb="59">
      <t>タテカ</t>
    </rPh>
    <rPh sb="60" eb="61">
      <t>フク</t>
    </rPh>
    <rPh sb="63" eb="66">
      <t>ケイカクテキ</t>
    </rPh>
    <rPh sb="67" eb="69">
      <t>コウシン</t>
    </rPh>
    <rPh sb="70" eb="72">
      <t>ヒツヨウ</t>
    </rPh>
    <phoneticPr fontId="5"/>
  </si>
  <si>
    <t>非設置</t>
    <rPh sb="0" eb="1">
      <t>ヒ</t>
    </rPh>
    <rPh sb="1" eb="3">
      <t>セッチ</t>
    </rPh>
    <phoneticPr fontId="5"/>
  </si>
  <si>
    <t>　経常収支比率は100％以上を確保できており，単年度の収支は黒字を確保，また病床利用率，医業収支比率は平均値を上回っており，経営は安定している。
　今後，計画的な施設整備の更新を行っていく場合には，新たな償却負担等の経費が発生するため，経常収支比率が100％を下回らないよう，収益・費用の変動に注視していく必要がある。</t>
    <rPh sb="1" eb="3">
      <t>ケイジョウ</t>
    </rPh>
    <rPh sb="3" eb="5">
      <t>シュウシ</t>
    </rPh>
    <rPh sb="5" eb="7">
      <t>ヒリツ</t>
    </rPh>
    <rPh sb="12" eb="14">
      <t>イジョウ</t>
    </rPh>
    <rPh sb="15" eb="17">
      <t>カクホ</t>
    </rPh>
    <rPh sb="23" eb="26">
      <t>タンネンド</t>
    </rPh>
    <rPh sb="27" eb="29">
      <t>シュウシ</t>
    </rPh>
    <rPh sb="30" eb="32">
      <t>クロジ</t>
    </rPh>
    <rPh sb="33" eb="35">
      <t>カクホ</t>
    </rPh>
    <rPh sb="38" eb="40">
      <t>ビョウショウ</t>
    </rPh>
    <rPh sb="40" eb="42">
      <t>リヨウ</t>
    </rPh>
    <rPh sb="42" eb="43">
      <t>リツ</t>
    </rPh>
    <rPh sb="44" eb="46">
      <t>イギョウ</t>
    </rPh>
    <rPh sb="46" eb="48">
      <t>シュウシ</t>
    </rPh>
    <rPh sb="48" eb="50">
      <t>ヒリツ</t>
    </rPh>
    <rPh sb="51" eb="54">
      <t>ヘイキンチ</t>
    </rPh>
    <rPh sb="55" eb="57">
      <t>ウワマワ</t>
    </rPh>
    <rPh sb="62" eb="64">
      <t>ケイエイ</t>
    </rPh>
    <rPh sb="65" eb="67">
      <t>アンテイ</t>
    </rPh>
    <rPh sb="74" eb="76">
      <t>コンゴ</t>
    </rPh>
    <rPh sb="77" eb="80">
      <t>ケイカクテキ</t>
    </rPh>
    <rPh sb="81" eb="83">
      <t>シセツ</t>
    </rPh>
    <rPh sb="83" eb="85">
      <t>セイビ</t>
    </rPh>
    <rPh sb="86" eb="88">
      <t>コウシン</t>
    </rPh>
    <rPh sb="89" eb="90">
      <t>オコナ</t>
    </rPh>
    <rPh sb="94" eb="96">
      <t>バアイ</t>
    </rPh>
    <rPh sb="99" eb="100">
      <t>アラ</t>
    </rPh>
    <rPh sb="102" eb="104">
      <t>ショウキャク</t>
    </rPh>
    <rPh sb="104" eb="106">
      <t>フタン</t>
    </rPh>
    <rPh sb="106" eb="107">
      <t>トウ</t>
    </rPh>
    <rPh sb="108" eb="110">
      <t>ケイヒ</t>
    </rPh>
    <rPh sb="111" eb="113">
      <t>ハッセイ</t>
    </rPh>
    <rPh sb="118" eb="120">
      <t>ケイジョウ</t>
    </rPh>
    <rPh sb="120" eb="122">
      <t>シュウシ</t>
    </rPh>
    <rPh sb="122" eb="124">
      <t>ヒリツ</t>
    </rPh>
    <rPh sb="130" eb="132">
      <t>シタマワ</t>
    </rPh>
    <rPh sb="138" eb="140">
      <t>シュウエキ</t>
    </rPh>
    <rPh sb="141" eb="143">
      <t>ヒヨウ</t>
    </rPh>
    <rPh sb="144" eb="146">
      <t>ヘンドウ</t>
    </rPh>
    <rPh sb="147" eb="149">
      <t>チュウシ</t>
    </rPh>
    <rPh sb="153" eb="15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</si>
</sst>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76.599999999999994</c:v>
                </c:pt>
                <c:pt idx="1">
                  <c:v>80.099999999999994</c:v>
                </c:pt>
                <c:pt idx="2">
                  <c:v>78.3</c:v>
                </c:pt>
                <c:pt idx="3">
                  <c:v>76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9888"/>
        <c:axId val="4683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74.2</c:v>
                </c:pt>
                <c:pt idx="2">
                  <c:v>73.599999999999994</c:v>
                </c:pt>
                <c:pt idx="3">
                  <c:v>74.8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9888"/>
        <c:axId val="46834048"/>
      </c:lineChart>
      <c:dateAx>
        <c:axId val="4486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34048"/>
        <c:crosses val="autoZero"/>
        <c:auto val="1"/>
        <c:lblOffset val="100"/>
        <c:baseTimeUnit val="years"/>
      </c:dateAx>
      <c:valAx>
        <c:axId val="4683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6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60960"/>
        <c:axId val="6036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146.1</c:v>
                </c:pt>
                <c:pt idx="1">
                  <c:v>153.30000000000001</c:v>
                </c:pt>
                <c:pt idx="2">
                  <c:v>145.30000000000001</c:v>
                </c:pt>
                <c:pt idx="3">
                  <c:v>184.4</c:v>
                </c:pt>
                <c:pt idx="4">
                  <c:v>163.19999999999999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60960"/>
        <c:axId val="60367232"/>
      </c:lineChart>
      <c:dateAx>
        <c:axId val="6036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367232"/>
        <c:crosses val="autoZero"/>
        <c:auto val="1"/>
        <c:lblOffset val="100"/>
        <c:baseTimeUnit val="years"/>
      </c:dateAx>
      <c:valAx>
        <c:axId val="6036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360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68.900000000000006</c:v>
                </c:pt>
                <c:pt idx="2">
                  <c:v>70.2</c:v>
                </c:pt>
                <c:pt idx="3">
                  <c:v>70.3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97440"/>
        <c:axId val="604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69.599999999999994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7440"/>
        <c:axId val="60407808"/>
      </c:lineChart>
      <c:dateAx>
        <c:axId val="6039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407808"/>
        <c:crosses val="autoZero"/>
        <c:auto val="1"/>
        <c:lblOffset val="100"/>
        <c:baseTimeUnit val="years"/>
      </c:dateAx>
      <c:valAx>
        <c:axId val="604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39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105.4</c:v>
                </c:pt>
                <c:pt idx="2">
                  <c:v>103.3</c:v>
                </c:pt>
                <c:pt idx="3">
                  <c:v>104.1</c:v>
                </c:pt>
                <c:pt idx="4">
                  <c:v>105.5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23744"/>
        <c:axId val="610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</c:v>
                </c:pt>
                <c:pt idx="2">
                  <c:v>101.3</c:v>
                </c:pt>
                <c:pt idx="3">
                  <c:v>101.1</c:v>
                </c:pt>
                <c:pt idx="4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23744"/>
        <c:axId val="61025664"/>
      </c:lineChart>
      <c:dateAx>
        <c:axId val="6102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025664"/>
        <c:crosses val="autoZero"/>
        <c:auto val="1"/>
        <c:lblOffset val="100"/>
        <c:baseTimeUnit val="years"/>
      </c:dateAx>
      <c:valAx>
        <c:axId val="610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102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21.6</c:v>
                </c:pt>
                <c:pt idx="1">
                  <c:v>27.6</c:v>
                </c:pt>
                <c:pt idx="2">
                  <c:v>36.5</c:v>
                </c:pt>
                <c:pt idx="3">
                  <c:v>43.5</c:v>
                </c:pt>
                <c:pt idx="4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61760"/>
        <c:axId val="6107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39</c:v>
                </c:pt>
                <c:pt idx="2">
                  <c:v>43.7</c:v>
                </c:pt>
                <c:pt idx="3">
                  <c:v>44.3</c:v>
                </c:pt>
                <c:pt idx="4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1760"/>
        <c:axId val="61072128"/>
      </c:lineChart>
      <c:dateAx>
        <c:axId val="610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072128"/>
        <c:crosses val="autoZero"/>
        <c:auto val="1"/>
        <c:lblOffset val="100"/>
        <c:baseTimeUnit val="years"/>
      </c:dateAx>
      <c:valAx>
        <c:axId val="6107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06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37.799999999999997</c:v>
                </c:pt>
                <c:pt idx="1">
                  <c:v>46.6</c:v>
                </c:pt>
                <c:pt idx="2">
                  <c:v>60.9</c:v>
                </c:pt>
                <c:pt idx="3">
                  <c:v>61.7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37504"/>
        <c:axId val="612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51.4</c:v>
                </c:pt>
                <c:pt idx="1">
                  <c:v>52.4</c:v>
                </c:pt>
                <c:pt idx="2">
                  <c:v>59.8</c:v>
                </c:pt>
                <c:pt idx="3">
                  <c:v>61.8</c:v>
                </c:pt>
                <c:pt idx="4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37504"/>
        <c:axId val="61243776"/>
      </c:lineChart>
      <c:dateAx>
        <c:axId val="6123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243776"/>
        <c:crosses val="autoZero"/>
        <c:auto val="1"/>
        <c:lblOffset val="100"/>
        <c:baseTimeUnit val="years"/>
      </c:dateAx>
      <c:valAx>
        <c:axId val="612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237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5163241</c:v>
                </c:pt>
                <c:pt idx="1">
                  <c:v>6740155</c:v>
                </c:pt>
                <c:pt idx="2">
                  <c:v>6751705</c:v>
                </c:pt>
                <c:pt idx="3">
                  <c:v>7095159</c:v>
                </c:pt>
                <c:pt idx="4">
                  <c:v>7101647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97728"/>
        <c:axId val="8709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22744336</c:v>
                </c:pt>
                <c:pt idx="1">
                  <c:v>23558262</c:v>
                </c:pt>
                <c:pt idx="2">
                  <c:v>24879291</c:v>
                </c:pt>
                <c:pt idx="3">
                  <c:v>26363375</c:v>
                </c:pt>
                <c:pt idx="4">
                  <c:v>26996532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97728"/>
        <c:axId val="87099648"/>
      </c:lineChart>
      <c:dateAx>
        <c:axId val="8709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99648"/>
        <c:crosses val="autoZero"/>
        <c:auto val="1"/>
        <c:lblOffset val="100"/>
        <c:baseTimeUnit val="years"/>
      </c:dateAx>
      <c:valAx>
        <c:axId val="8709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9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5.4</c:v>
                </c:pt>
                <c:pt idx="1">
                  <c:v>5.4</c:v>
                </c:pt>
                <c:pt idx="2">
                  <c:v>4.8</c:v>
                </c:pt>
                <c:pt idx="3">
                  <c:v>4.7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54688"/>
        <c:axId val="871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</c:v>
                </c:pt>
                <c:pt idx="3">
                  <c:v>8.4</c:v>
                </c:pt>
                <c:pt idx="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54688"/>
        <c:axId val="87156608"/>
      </c:lineChart>
      <c:dateAx>
        <c:axId val="871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56608"/>
        <c:crosses val="autoZero"/>
        <c:auto val="1"/>
        <c:lblOffset val="100"/>
        <c:baseTimeUnit val="years"/>
      </c:dateAx>
      <c:valAx>
        <c:axId val="871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15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62.7</c:v>
                </c:pt>
                <c:pt idx="2">
                  <c:v>64.5</c:v>
                </c:pt>
                <c:pt idx="3">
                  <c:v>66.400000000000006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776"/>
        <c:axId val="10208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84.5</c:v>
                </c:pt>
                <c:pt idx="2">
                  <c:v>84.4</c:v>
                </c:pt>
                <c:pt idx="3">
                  <c:v>84.6</c:v>
                </c:pt>
                <c:pt idx="4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5776"/>
        <c:axId val="102082048"/>
      </c:lineChart>
      <c:dateAx>
        <c:axId val="10207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82048"/>
        <c:crosses val="autoZero"/>
        <c:auto val="1"/>
        <c:lblOffset val="100"/>
        <c:baseTimeUnit val="years"/>
      </c:dateAx>
      <c:valAx>
        <c:axId val="10208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7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7282</c:v>
                </c:pt>
                <c:pt idx="1">
                  <c:v>7410</c:v>
                </c:pt>
                <c:pt idx="2">
                  <c:v>7517</c:v>
                </c:pt>
                <c:pt idx="3">
                  <c:v>7687</c:v>
                </c:pt>
                <c:pt idx="4">
                  <c:v>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79744"/>
        <c:axId val="10448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8856</c:v>
                </c:pt>
                <c:pt idx="1">
                  <c:v>8812</c:v>
                </c:pt>
                <c:pt idx="2">
                  <c:v>8588</c:v>
                </c:pt>
                <c:pt idx="3">
                  <c:v>8536</c:v>
                </c:pt>
                <c:pt idx="4">
                  <c:v>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79744"/>
        <c:axId val="104486016"/>
      </c:lineChart>
      <c:dateAx>
        <c:axId val="10447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86016"/>
        <c:crosses val="autoZero"/>
        <c:auto val="1"/>
        <c:lblOffset val="100"/>
        <c:baseTimeUnit val="years"/>
      </c:dateAx>
      <c:valAx>
        <c:axId val="10448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47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18032</c:v>
                </c:pt>
                <c:pt idx="1">
                  <c:v>18329</c:v>
                </c:pt>
                <c:pt idx="2">
                  <c:v>20499</c:v>
                </c:pt>
                <c:pt idx="3">
                  <c:v>21040</c:v>
                </c:pt>
                <c:pt idx="4">
                  <c:v>22267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36704"/>
        <c:axId val="10454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18124</c:v>
                </c:pt>
                <c:pt idx="1">
                  <c:v>18742</c:v>
                </c:pt>
                <c:pt idx="2">
                  <c:v>19795</c:v>
                </c:pt>
                <c:pt idx="3">
                  <c:v>20395</c:v>
                </c:pt>
                <c:pt idx="4">
                  <c:v>20681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36704"/>
        <c:axId val="104542976"/>
      </c:lineChart>
      <c:dateAx>
        <c:axId val="1045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42976"/>
        <c:crosses val="autoZero"/>
        <c:auto val="1"/>
        <c:lblOffset val="100"/>
        <c:baseTimeUnit val="years"/>
      </c:dateAx>
      <c:valAx>
        <c:axId val="10454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536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D52" zoomScaleNormal="100" zoomScaleSheetLayoutView="70" workbookViewId="0">
      <selection activeCell="NJ49" sqref="NJ49:NX65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80" t="str">
        <f>データ!H6</f>
        <v>宮城県地方独立行政法人宮城県立病院機構　宮城県立精神医療センター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145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 t="str">
        <f>データ!Y6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258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258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15576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258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258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 x14ac:dyDescent="0.15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142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 x14ac:dyDescent="0.15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143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 x14ac:dyDescent="0.15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100.8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105.4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103.3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104.1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105.5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68.099999999999994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68.900000000000006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70.2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70.3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71.2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該当数値なし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該当数値なし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 t="str">
        <f>データ!BF7</f>
        <v>該当数値なし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 t="str">
        <f>データ!BH7</f>
        <v>該当数値なし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76.599999999999994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80.099999999999994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78.3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76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76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 x14ac:dyDescent="0.15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99.8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100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101.3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101.1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101.2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69.599999999999994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69.599999999999994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69.099999999999994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69.8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69.400000000000006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146.1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153.30000000000001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145.30000000000001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184.4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163.19999999999999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72.3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74.2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73.599999999999994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74.8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73.400000000000006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 x14ac:dyDescent="0.15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 x14ac:dyDescent="0.15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144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 x14ac:dyDescent="0.15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>
        <f>データ!BZ7</f>
        <v>18032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18329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20499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21040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22267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>
        <f>データ!CK7</f>
        <v>7282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7410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7517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7687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7876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66.7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62.7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64.5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66.400000000000006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68.2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5.4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5.4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4.8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4.7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4.8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 x14ac:dyDescent="0.15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>
        <f>データ!CE7</f>
        <v>18124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18742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19795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20395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20681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>
        <f>データ!CP7</f>
        <v>8856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8812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8588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8536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8502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86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84.5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84.4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84.6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85.6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10.7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9.9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8.4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8.1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 x14ac:dyDescent="0.15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 x14ac:dyDescent="0.15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 x14ac:dyDescent="0.15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 x14ac:dyDescent="0.15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146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21.6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27.6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36.5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43.5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49.3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37.799999999999997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46.6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60.9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61.7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70.3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5163241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6740155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6751705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7095159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7101647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37.4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39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43.7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44.3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46.7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51.4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52.4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59.8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61.8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66.3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22744336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23558262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24879291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26363375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26996532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 x14ac:dyDescent="0.15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 x14ac:dyDescent="0.15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47510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39" t="str">
        <f>IF(H8&lt;&gt;I8,H8,"")&amp;IF(I8&lt;&gt;J8,I8,"")&amp;"　"&amp;J8</f>
        <v>宮城県地方独立行政法人宮城県立病院機構　宮城県立精神医療センター</v>
      </c>
      <c r="I6" s="140"/>
      <c r="J6" s="141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/>
      <c r="P6" s="63" t="str">
        <f>P8</f>
        <v>直営</v>
      </c>
      <c r="Q6" s="64">
        <f t="shared" ref="Q6:AG6" si="3">Q8</f>
        <v>3</v>
      </c>
      <c r="R6" s="63" t="str">
        <f t="shared" si="3"/>
        <v>-</v>
      </c>
      <c r="S6" s="63" t="str">
        <f t="shared" si="3"/>
        <v>-</v>
      </c>
      <c r="T6" s="63" t="str">
        <f t="shared" si="3"/>
        <v>救 臨</v>
      </c>
      <c r="U6" s="64" t="str">
        <f>U8</f>
        <v>-</v>
      </c>
      <c r="V6" s="64">
        <f>V8</f>
        <v>15576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258</v>
      </c>
      <c r="AC6" s="64" t="str">
        <f t="shared" si="3"/>
        <v>-</v>
      </c>
      <c r="AD6" s="64">
        <f t="shared" si="3"/>
        <v>258</v>
      </c>
      <c r="AE6" s="64">
        <f t="shared" si="3"/>
        <v>258</v>
      </c>
      <c r="AF6" s="64" t="str">
        <f t="shared" si="3"/>
        <v>-</v>
      </c>
      <c r="AG6" s="64">
        <f t="shared" si="3"/>
        <v>258</v>
      </c>
      <c r="AH6" s="65">
        <f>IF(AH8="-",NA(),AH8)</f>
        <v>100.8</v>
      </c>
      <c r="AI6" s="65">
        <f t="shared" ref="AI6:AQ6" si="4">IF(AI8="-",NA(),AI8)</f>
        <v>105.4</v>
      </c>
      <c r="AJ6" s="65">
        <f t="shared" si="4"/>
        <v>103.3</v>
      </c>
      <c r="AK6" s="65">
        <f t="shared" si="4"/>
        <v>104.1</v>
      </c>
      <c r="AL6" s="65">
        <f t="shared" si="4"/>
        <v>105.5</v>
      </c>
      <c r="AM6" s="65">
        <f t="shared" si="4"/>
        <v>99.8</v>
      </c>
      <c r="AN6" s="65">
        <f t="shared" si="4"/>
        <v>100</v>
      </c>
      <c r="AO6" s="65">
        <f t="shared" si="4"/>
        <v>101.3</v>
      </c>
      <c r="AP6" s="65">
        <f t="shared" si="4"/>
        <v>101.1</v>
      </c>
      <c r="AQ6" s="65">
        <f t="shared" si="4"/>
        <v>101.2</v>
      </c>
      <c r="AR6" s="65" t="str">
        <f>IF(AR8="-","【-】","【"&amp;SUBSTITUTE(TEXT(AR8,"#,##0.0"),"-","△")&amp;"】")</f>
        <v>【98.4】</v>
      </c>
      <c r="AS6" s="65">
        <f>IF(AS8="-",NA(),AS8)</f>
        <v>68.099999999999994</v>
      </c>
      <c r="AT6" s="65">
        <f t="shared" ref="AT6:BB6" si="5">IF(AT8="-",NA(),AT8)</f>
        <v>68.900000000000006</v>
      </c>
      <c r="AU6" s="65">
        <f t="shared" si="5"/>
        <v>70.2</v>
      </c>
      <c r="AV6" s="65">
        <f t="shared" si="5"/>
        <v>70.3</v>
      </c>
      <c r="AW6" s="65">
        <f t="shared" si="5"/>
        <v>71.2</v>
      </c>
      <c r="AX6" s="65">
        <f t="shared" si="5"/>
        <v>69.599999999999994</v>
      </c>
      <c r="AY6" s="65">
        <f t="shared" si="5"/>
        <v>69.599999999999994</v>
      </c>
      <c r="AZ6" s="65">
        <f t="shared" si="5"/>
        <v>69.099999999999994</v>
      </c>
      <c r="BA6" s="65">
        <f t="shared" si="5"/>
        <v>69.8</v>
      </c>
      <c r="BB6" s="65">
        <f t="shared" si="5"/>
        <v>69.400000000000006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146.1</v>
      </c>
      <c r="BJ6" s="65">
        <f t="shared" si="6"/>
        <v>153.30000000000001</v>
      </c>
      <c r="BK6" s="65">
        <f t="shared" si="6"/>
        <v>145.30000000000001</v>
      </c>
      <c r="BL6" s="65">
        <f t="shared" si="6"/>
        <v>184.4</v>
      </c>
      <c r="BM6" s="65">
        <f t="shared" si="6"/>
        <v>163.19999999999999</v>
      </c>
      <c r="BN6" s="65" t="str">
        <f>IF(BN8="-","【-】","【"&amp;SUBSTITUTE(TEXT(BN8,"#,##0.0"),"-","△")&amp;"】")</f>
        <v>【63.6】</v>
      </c>
      <c r="BO6" s="65">
        <f>IF(BO8="-",NA(),BO8)</f>
        <v>76.599999999999994</v>
      </c>
      <c r="BP6" s="65">
        <f t="shared" ref="BP6:BX6" si="7">IF(BP8="-",NA(),BP8)</f>
        <v>80.099999999999994</v>
      </c>
      <c r="BQ6" s="65">
        <f t="shared" si="7"/>
        <v>78.3</v>
      </c>
      <c r="BR6" s="65">
        <f t="shared" si="7"/>
        <v>76</v>
      </c>
      <c r="BS6" s="65">
        <f t="shared" si="7"/>
        <v>76</v>
      </c>
      <c r="BT6" s="65">
        <f t="shared" si="7"/>
        <v>72.3</v>
      </c>
      <c r="BU6" s="65">
        <f t="shared" si="7"/>
        <v>74.2</v>
      </c>
      <c r="BV6" s="65">
        <f t="shared" si="7"/>
        <v>73.599999999999994</v>
      </c>
      <c r="BW6" s="65">
        <f t="shared" si="7"/>
        <v>74.8</v>
      </c>
      <c r="BX6" s="65">
        <f t="shared" si="7"/>
        <v>73.400000000000006</v>
      </c>
      <c r="BY6" s="65" t="str">
        <f>IF(BY8="-","【-】","【"&amp;SUBSTITUTE(TEXT(BY8,"#,##0.0"),"-","△")&amp;"】")</f>
        <v>【74.2】</v>
      </c>
      <c r="BZ6" s="66">
        <f>IF(BZ8="-",NA(),BZ8)</f>
        <v>18032</v>
      </c>
      <c r="CA6" s="66">
        <f t="shared" ref="CA6:CI6" si="8">IF(CA8="-",NA(),CA8)</f>
        <v>18329</v>
      </c>
      <c r="CB6" s="66">
        <f t="shared" si="8"/>
        <v>20499</v>
      </c>
      <c r="CC6" s="66">
        <f t="shared" si="8"/>
        <v>21040</v>
      </c>
      <c r="CD6" s="66">
        <f t="shared" si="8"/>
        <v>22267</v>
      </c>
      <c r="CE6" s="66">
        <f t="shared" si="8"/>
        <v>18124</v>
      </c>
      <c r="CF6" s="66">
        <f t="shared" si="8"/>
        <v>18742</v>
      </c>
      <c r="CG6" s="66">
        <f t="shared" si="8"/>
        <v>19795</v>
      </c>
      <c r="CH6" s="66">
        <f t="shared" si="8"/>
        <v>20395</v>
      </c>
      <c r="CI6" s="66">
        <f t="shared" si="8"/>
        <v>20681</v>
      </c>
      <c r="CJ6" s="65" t="str">
        <f>IF(CJ8="-","【-】","【"&amp;SUBSTITUTE(TEXT(CJ8,"#,##0"),"-","△")&amp;"】")</f>
        <v>【49,667】</v>
      </c>
      <c r="CK6" s="66">
        <f>IF(CK8="-",NA(),CK8)</f>
        <v>7282</v>
      </c>
      <c r="CL6" s="66">
        <f t="shared" ref="CL6:CT6" si="9">IF(CL8="-",NA(),CL8)</f>
        <v>7410</v>
      </c>
      <c r="CM6" s="66">
        <f t="shared" si="9"/>
        <v>7517</v>
      </c>
      <c r="CN6" s="66">
        <f t="shared" si="9"/>
        <v>7687</v>
      </c>
      <c r="CO6" s="66">
        <f t="shared" si="9"/>
        <v>7876</v>
      </c>
      <c r="CP6" s="66">
        <f t="shared" si="9"/>
        <v>8856</v>
      </c>
      <c r="CQ6" s="66">
        <f t="shared" si="9"/>
        <v>8812</v>
      </c>
      <c r="CR6" s="66">
        <f t="shared" si="9"/>
        <v>8588</v>
      </c>
      <c r="CS6" s="66">
        <f t="shared" si="9"/>
        <v>8536</v>
      </c>
      <c r="CT6" s="66">
        <f t="shared" si="9"/>
        <v>8502</v>
      </c>
      <c r="CU6" s="65" t="str">
        <f>IF(CU8="-","【-】","【"&amp;SUBSTITUTE(TEXT(CU8,"#,##0"),"-","△")&amp;"】")</f>
        <v>【13,758】</v>
      </c>
      <c r="CV6" s="65">
        <f>IF(CV8="-",NA(),CV8)</f>
        <v>66.7</v>
      </c>
      <c r="CW6" s="65">
        <f t="shared" ref="CW6:DE6" si="10">IF(CW8="-",NA(),CW8)</f>
        <v>62.7</v>
      </c>
      <c r="CX6" s="65">
        <f t="shared" si="10"/>
        <v>64.5</v>
      </c>
      <c r="CY6" s="65">
        <f t="shared" si="10"/>
        <v>66.400000000000006</v>
      </c>
      <c r="CZ6" s="65">
        <f t="shared" si="10"/>
        <v>68.2</v>
      </c>
      <c r="DA6" s="65">
        <f t="shared" si="10"/>
        <v>86</v>
      </c>
      <c r="DB6" s="65">
        <f t="shared" si="10"/>
        <v>84.5</v>
      </c>
      <c r="DC6" s="65">
        <f t="shared" si="10"/>
        <v>84.4</v>
      </c>
      <c r="DD6" s="65">
        <f t="shared" si="10"/>
        <v>84.6</v>
      </c>
      <c r="DE6" s="65">
        <f t="shared" si="10"/>
        <v>85.6</v>
      </c>
      <c r="DF6" s="65" t="str">
        <f>IF(DF8="-","【-】","【"&amp;SUBSTITUTE(TEXT(DF8,"#,##0.0"),"-","△")&amp;"】")</f>
        <v>【55.2】</v>
      </c>
      <c r="DG6" s="65">
        <f>IF(DG8="-",NA(),DG8)</f>
        <v>5.4</v>
      </c>
      <c r="DH6" s="65">
        <f t="shared" ref="DH6:DP6" si="11">IF(DH8="-",NA(),DH8)</f>
        <v>5.4</v>
      </c>
      <c r="DI6" s="65">
        <f t="shared" si="11"/>
        <v>4.8</v>
      </c>
      <c r="DJ6" s="65">
        <f t="shared" si="11"/>
        <v>4.7</v>
      </c>
      <c r="DK6" s="65">
        <f t="shared" si="11"/>
        <v>4.8</v>
      </c>
      <c r="DL6" s="65">
        <f t="shared" si="11"/>
        <v>10.7</v>
      </c>
      <c r="DM6" s="65">
        <f t="shared" si="11"/>
        <v>9.9</v>
      </c>
      <c r="DN6" s="65">
        <f t="shared" si="11"/>
        <v>9</v>
      </c>
      <c r="DO6" s="65">
        <f t="shared" si="11"/>
        <v>8.4</v>
      </c>
      <c r="DP6" s="65">
        <f t="shared" si="11"/>
        <v>8.1</v>
      </c>
      <c r="DQ6" s="65" t="str">
        <f>IF(DQ8="-","【-】","【"&amp;SUBSTITUTE(TEXT(DQ8,"#,##0.0"),"-","△")&amp;"】")</f>
        <v>【24.1】</v>
      </c>
      <c r="DR6" s="65">
        <f>IF(DR8="-",NA(),DR8)</f>
        <v>21.6</v>
      </c>
      <c r="DS6" s="65">
        <f t="shared" ref="DS6:EA6" si="12">IF(DS8="-",NA(),DS8)</f>
        <v>27.6</v>
      </c>
      <c r="DT6" s="65">
        <f t="shared" si="12"/>
        <v>36.5</v>
      </c>
      <c r="DU6" s="65">
        <f t="shared" si="12"/>
        <v>43.5</v>
      </c>
      <c r="DV6" s="65">
        <f t="shared" si="12"/>
        <v>49.3</v>
      </c>
      <c r="DW6" s="65">
        <f t="shared" si="12"/>
        <v>37.4</v>
      </c>
      <c r="DX6" s="65">
        <f t="shared" si="12"/>
        <v>39</v>
      </c>
      <c r="DY6" s="65">
        <f t="shared" si="12"/>
        <v>43.7</v>
      </c>
      <c r="DZ6" s="65">
        <f t="shared" si="12"/>
        <v>44.3</v>
      </c>
      <c r="EA6" s="65">
        <f t="shared" si="12"/>
        <v>46.7</v>
      </c>
      <c r="EB6" s="65" t="str">
        <f>IF(EB8="-","【-】","【"&amp;SUBSTITUTE(TEXT(EB8,"#,##0.0"),"-","△")&amp;"】")</f>
        <v>【50.7】</v>
      </c>
      <c r="EC6" s="65">
        <f>IF(EC8="-",NA(),EC8)</f>
        <v>37.799999999999997</v>
      </c>
      <c r="ED6" s="65">
        <f t="shared" ref="ED6:EL6" si="13">IF(ED8="-",NA(),ED8)</f>
        <v>46.6</v>
      </c>
      <c r="EE6" s="65">
        <f t="shared" si="13"/>
        <v>60.9</v>
      </c>
      <c r="EF6" s="65">
        <f t="shared" si="13"/>
        <v>61.7</v>
      </c>
      <c r="EG6" s="65">
        <f t="shared" si="13"/>
        <v>70.3</v>
      </c>
      <c r="EH6" s="65">
        <f t="shared" si="13"/>
        <v>51.4</v>
      </c>
      <c r="EI6" s="65">
        <f t="shared" si="13"/>
        <v>52.4</v>
      </c>
      <c r="EJ6" s="65">
        <f t="shared" si="13"/>
        <v>59.8</v>
      </c>
      <c r="EK6" s="65">
        <f t="shared" si="13"/>
        <v>61.8</v>
      </c>
      <c r="EL6" s="65">
        <f t="shared" si="13"/>
        <v>66.3</v>
      </c>
      <c r="EM6" s="65" t="str">
        <f>IF(EM8="-","【-】","【"&amp;SUBSTITUTE(TEXT(EM8,"#,##0.0"),"-","△")&amp;"】")</f>
        <v>【65.7】</v>
      </c>
      <c r="EN6" s="66">
        <f>IF(EN8="-",NA(),EN8)</f>
        <v>5163241</v>
      </c>
      <c r="EO6" s="66">
        <f t="shared" ref="EO6:EW6" si="14">IF(EO8="-",NA(),EO8)</f>
        <v>6740155</v>
      </c>
      <c r="EP6" s="66">
        <f t="shared" si="14"/>
        <v>6751705</v>
      </c>
      <c r="EQ6" s="66">
        <f t="shared" si="14"/>
        <v>7095159</v>
      </c>
      <c r="ER6" s="66">
        <f t="shared" si="14"/>
        <v>7101647</v>
      </c>
      <c r="ES6" s="66">
        <f t="shared" si="14"/>
        <v>22744336</v>
      </c>
      <c r="ET6" s="66">
        <f t="shared" si="14"/>
        <v>23558262</v>
      </c>
      <c r="EU6" s="66">
        <f t="shared" si="14"/>
        <v>24879291</v>
      </c>
      <c r="EV6" s="66">
        <f t="shared" si="14"/>
        <v>26363375</v>
      </c>
      <c r="EW6" s="66">
        <f t="shared" si="14"/>
        <v>26996532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47510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/>
      <c r="P7" s="63" t="str">
        <f>P8</f>
        <v>直営</v>
      </c>
      <c r="Q7" s="64">
        <f t="shared" si="15"/>
        <v>3</v>
      </c>
      <c r="R7" s="63" t="str">
        <f t="shared" si="15"/>
        <v>-</v>
      </c>
      <c r="S7" s="63" t="str">
        <f t="shared" si="15"/>
        <v>-</v>
      </c>
      <c r="T7" s="63" t="str">
        <f t="shared" si="15"/>
        <v>救 臨</v>
      </c>
      <c r="U7" s="64" t="str">
        <f>U8</f>
        <v>-</v>
      </c>
      <c r="V7" s="64">
        <f>V8</f>
        <v>15576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258</v>
      </c>
      <c r="AC7" s="64" t="str">
        <f t="shared" si="15"/>
        <v>-</v>
      </c>
      <c r="AD7" s="64">
        <f t="shared" si="15"/>
        <v>258</v>
      </c>
      <c r="AE7" s="64">
        <f t="shared" si="15"/>
        <v>258</v>
      </c>
      <c r="AF7" s="64" t="str">
        <f t="shared" si="15"/>
        <v>-</v>
      </c>
      <c r="AG7" s="64">
        <f t="shared" si="15"/>
        <v>258</v>
      </c>
      <c r="AH7" s="65">
        <f>AH8</f>
        <v>100.8</v>
      </c>
      <c r="AI7" s="65">
        <f t="shared" ref="AI7:AQ7" si="16">AI8</f>
        <v>105.4</v>
      </c>
      <c r="AJ7" s="65">
        <f t="shared" si="16"/>
        <v>103.3</v>
      </c>
      <c r="AK7" s="65">
        <f t="shared" si="16"/>
        <v>104.1</v>
      </c>
      <c r="AL7" s="65">
        <f t="shared" si="16"/>
        <v>105.5</v>
      </c>
      <c r="AM7" s="65">
        <f t="shared" si="16"/>
        <v>99.8</v>
      </c>
      <c r="AN7" s="65">
        <f t="shared" si="16"/>
        <v>100</v>
      </c>
      <c r="AO7" s="65">
        <f t="shared" si="16"/>
        <v>101.3</v>
      </c>
      <c r="AP7" s="65">
        <f t="shared" si="16"/>
        <v>101.1</v>
      </c>
      <c r="AQ7" s="65">
        <f t="shared" si="16"/>
        <v>101.2</v>
      </c>
      <c r="AR7" s="65"/>
      <c r="AS7" s="65">
        <f>AS8</f>
        <v>68.099999999999994</v>
      </c>
      <c r="AT7" s="65">
        <f t="shared" ref="AT7:BB7" si="17">AT8</f>
        <v>68.900000000000006</v>
      </c>
      <c r="AU7" s="65">
        <f t="shared" si="17"/>
        <v>70.2</v>
      </c>
      <c r="AV7" s="65">
        <f t="shared" si="17"/>
        <v>70.3</v>
      </c>
      <c r="AW7" s="65">
        <f t="shared" si="17"/>
        <v>71.2</v>
      </c>
      <c r="AX7" s="65">
        <f t="shared" si="17"/>
        <v>69.599999999999994</v>
      </c>
      <c r="AY7" s="65">
        <f t="shared" si="17"/>
        <v>69.599999999999994</v>
      </c>
      <c r="AZ7" s="65">
        <f t="shared" si="17"/>
        <v>69.099999999999994</v>
      </c>
      <c r="BA7" s="65">
        <f t="shared" si="17"/>
        <v>69.8</v>
      </c>
      <c r="BB7" s="65">
        <f t="shared" si="17"/>
        <v>69.400000000000006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146.1</v>
      </c>
      <c r="BJ7" s="65">
        <f t="shared" si="18"/>
        <v>153.30000000000001</v>
      </c>
      <c r="BK7" s="65">
        <f t="shared" si="18"/>
        <v>145.30000000000001</v>
      </c>
      <c r="BL7" s="65">
        <f t="shared" si="18"/>
        <v>184.4</v>
      </c>
      <c r="BM7" s="65">
        <f t="shared" si="18"/>
        <v>163.19999999999999</v>
      </c>
      <c r="BN7" s="65"/>
      <c r="BO7" s="65">
        <f>BO8</f>
        <v>76.599999999999994</v>
      </c>
      <c r="BP7" s="65">
        <f t="shared" ref="BP7:BX7" si="19">BP8</f>
        <v>80.099999999999994</v>
      </c>
      <c r="BQ7" s="65">
        <f t="shared" si="19"/>
        <v>78.3</v>
      </c>
      <c r="BR7" s="65">
        <f t="shared" si="19"/>
        <v>76</v>
      </c>
      <c r="BS7" s="65">
        <f t="shared" si="19"/>
        <v>76</v>
      </c>
      <c r="BT7" s="65">
        <f t="shared" si="19"/>
        <v>72.3</v>
      </c>
      <c r="BU7" s="65">
        <f t="shared" si="19"/>
        <v>74.2</v>
      </c>
      <c r="BV7" s="65">
        <f t="shared" si="19"/>
        <v>73.599999999999994</v>
      </c>
      <c r="BW7" s="65">
        <f t="shared" si="19"/>
        <v>74.8</v>
      </c>
      <c r="BX7" s="65">
        <f t="shared" si="19"/>
        <v>73.400000000000006</v>
      </c>
      <c r="BY7" s="65"/>
      <c r="BZ7" s="66">
        <f>BZ8</f>
        <v>18032</v>
      </c>
      <c r="CA7" s="66">
        <f t="shared" ref="CA7:CI7" si="20">CA8</f>
        <v>18329</v>
      </c>
      <c r="CB7" s="66">
        <f t="shared" si="20"/>
        <v>20499</v>
      </c>
      <c r="CC7" s="66">
        <f t="shared" si="20"/>
        <v>21040</v>
      </c>
      <c r="CD7" s="66">
        <f t="shared" si="20"/>
        <v>22267</v>
      </c>
      <c r="CE7" s="66">
        <f t="shared" si="20"/>
        <v>18124</v>
      </c>
      <c r="CF7" s="66">
        <f t="shared" si="20"/>
        <v>18742</v>
      </c>
      <c r="CG7" s="66">
        <f t="shared" si="20"/>
        <v>19795</v>
      </c>
      <c r="CH7" s="66">
        <f t="shared" si="20"/>
        <v>20395</v>
      </c>
      <c r="CI7" s="66">
        <f t="shared" si="20"/>
        <v>20681</v>
      </c>
      <c r="CJ7" s="65"/>
      <c r="CK7" s="66">
        <f>CK8</f>
        <v>7282</v>
      </c>
      <c r="CL7" s="66">
        <f t="shared" ref="CL7:CT7" si="21">CL8</f>
        <v>7410</v>
      </c>
      <c r="CM7" s="66">
        <f t="shared" si="21"/>
        <v>7517</v>
      </c>
      <c r="CN7" s="66">
        <f t="shared" si="21"/>
        <v>7687</v>
      </c>
      <c r="CO7" s="66">
        <f t="shared" si="21"/>
        <v>7876</v>
      </c>
      <c r="CP7" s="66">
        <f t="shared" si="21"/>
        <v>8856</v>
      </c>
      <c r="CQ7" s="66">
        <f t="shared" si="21"/>
        <v>8812</v>
      </c>
      <c r="CR7" s="66">
        <f t="shared" si="21"/>
        <v>8588</v>
      </c>
      <c r="CS7" s="66">
        <f t="shared" si="21"/>
        <v>8536</v>
      </c>
      <c r="CT7" s="66">
        <f t="shared" si="21"/>
        <v>8502</v>
      </c>
      <c r="CU7" s="65"/>
      <c r="CV7" s="65">
        <f>CV8</f>
        <v>66.7</v>
      </c>
      <c r="CW7" s="65">
        <f t="shared" ref="CW7:DE7" si="22">CW8</f>
        <v>62.7</v>
      </c>
      <c r="CX7" s="65">
        <f t="shared" si="22"/>
        <v>64.5</v>
      </c>
      <c r="CY7" s="65">
        <f t="shared" si="22"/>
        <v>66.400000000000006</v>
      </c>
      <c r="CZ7" s="65">
        <f t="shared" si="22"/>
        <v>68.2</v>
      </c>
      <c r="DA7" s="65">
        <f t="shared" si="22"/>
        <v>86</v>
      </c>
      <c r="DB7" s="65">
        <f t="shared" si="22"/>
        <v>84.5</v>
      </c>
      <c r="DC7" s="65">
        <f t="shared" si="22"/>
        <v>84.4</v>
      </c>
      <c r="DD7" s="65">
        <f t="shared" si="22"/>
        <v>84.6</v>
      </c>
      <c r="DE7" s="65">
        <f t="shared" si="22"/>
        <v>85.6</v>
      </c>
      <c r="DF7" s="65"/>
      <c r="DG7" s="65">
        <f>DG8</f>
        <v>5.4</v>
      </c>
      <c r="DH7" s="65">
        <f t="shared" ref="DH7:DP7" si="23">DH8</f>
        <v>5.4</v>
      </c>
      <c r="DI7" s="65">
        <f t="shared" si="23"/>
        <v>4.8</v>
      </c>
      <c r="DJ7" s="65">
        <f t="shared" si="23"/>
        <v>4.7</v>
      </c>
      <c r="DK7" s="65">
        <f t="shared" si="23"/>
        <v>4.8</v>
      </c>
      <c r="DL7" s="65">
        <f t="shared" si="23"/>
        <v>10.7</v>
      </c>
      <c r="DM7" s="65">
        <f t="shared" si="23"/>
        <v>9.9</v>
      </c>
      <c r="DN7" s="65">
        <f t="shared" si="23"/>
        <v>9</v>
      </c>
      <c r="DO7" s="65">
        <f t="shared" si="23"/>
        <v>8.4</v>
      </c>
      <c r="DP7" s="65">
        <f t="shared" si="23"/>
        <v>8.1</v>
      </c>
      <c r="DQ7" s="65"/>
      <c r="DR7" s="65">
        <f>DR8</f>
        <v>21.6</v>
      </c>
      <c r="DS7" s="65">
        <f t="shared" ref="DS7:EA7" si="24">DS8</f>
        <v>27.6</v>
      </c>
      <c r="DT7" s="65">
        <f t="shared" si="24"/>
        <v>36.5</v>
      </c>
      <c r="DU7" s="65">
        <f t="shared" si="24"/>
        <v>43.5</v>
      </c>
      <c r="DV7" s="65">
        <f t="shared" si="24"/>
        <v>49.3</v>
      </c>
      <c r="DW7" s="65">
        <f t="shared" si="24"/>
        <v>37.4</v>
      </c>
      <c r="DX7" s="65">
        <f t="shared" si="24"/>
        <v>39</v>
      </c>
      <c r="DY7" s="65">
        <f t="shared" si="24"/>
        <v>43.7</v>
      </c>
      <c r="DZ7" s="65">
        <f t="shared" si="24"/>
        <v>44.3</v>
      </c>
      <c r="EA7" s="65">
        <f t="shared" si="24"/>
        <v>46.7</v>
      </c>
      <c r="EB7" s="65"/>
      <c r="EC7" s="65">
        <f>EC8</f>
        <v>37.799999999999997</v>
      </c>
      <c r="ED7" s="65">
        <f t="shared" ref="ED7:EL7" si="25">ED8</f>
        <v>46.6</v>
      </c>
      <c r="EE7" s="65">
        <f t="shared" si="25"/>
        <v>60.9</v>
      </c>
      <c r="EF7" s="65">
        <f t="shared" si="25"/>
        <v>61.7</v>
      </c>
      <c r="EG7" s="65">
        <f t="shared" si="25"/>
        <v>70.3</v>
      </c>
      <c r="EH7" s="65">
        <f t="shared" si="25"/>
        <v>51.4</v>
      </c>
      <c r="EI7" s="65">
        <f t="shared" si="25"/>
        <v>52.4</v>
      </c>
      <c r="EJ7" s="65">
        <f t="shared" si="25"/>
        <v>59.8</v>
      </c>
      <c r="EK7" s="65">
        <f t="shared" si="25"/>
        <v>61.8</v>
      </c>
      <c r="EL7" s="65">
        <f t="shared" si="25"/>
        <v>66.3</v>
      </c>
      <c r="EM7" s="65"/>
      <c r="EN7" s="66">
        <f>EN8</f>
        <v>5163241</v>
      </c>
      <c r="EO7" s="66">
        <f t="shared" ref="EO7:EW7" si="26">EO8</f>
        <v>6740155</v>
      </c>
      <c r="EP7" s="66">
        <f t="shared" si="26"/>
        <v>6751705</v>
      </c>
      <c r="EQ7" s="66">
        <f t="shared" si="26"/>
        <v>7095159</v>
      </c>
      <c r="ER7" s="66">
        <f t="shared" si="26"/>
        <v>7101647</v>
      </c>
      <c r="ES7" s="66">
        <f t="shared" si="26"/>
        <v>22744336</v>
      </c>
      <c r="ET7" s="66">
        <f t="shared" si="26"/>
        <v>23558262</v>
      </c>
      <c r="EU7" s="66">
        <f t="shared" si="26"/>
        <v>24879291</v>
      </c>
      <c r="EV7" s="66">
        <f t="shared" si="26"/>
        <v>26363375</v>
      </c>
      <c r="EW7" s="66">
        <f t="shared" si="26"/>
        <v>26996532</v>
      </c>
      <c r="EX7" s="66"/>
    </row>
    <row r="8" spans="1:154" s="67" customFormat="1" x14ac:dyDescent="0.15">
      <c r="A8" s="48"/>
      <c r="B8" s="68">
        <v>2016</v>
      </c>
      <c r="C8" s="68">
        <v>47510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</v>
      </c>
      <c r="R8" s="68" t="s">
        <v>131</v>
      </c>
      <c r="S8" s="68" t="s">
        <v>131</v>
      </c>
      <c r="T8" s="68" t="s">
        <v>132</v>
      </c>
      <c r="U8" s="69" t="s">
        <v>131</v>
      </c>
      <c r="V8" s="69">
        <v>15576</v>
      </c>
      <c r="W8" s="68" t="s">
        <v>133</v>
      </c>
      <c r="X8" s="70" t="s">
        <v>134</v>
      </c>
      <c r="Y8" s="69" t="s">
        <v>131</v>
      </c>
      <c r="Z8" s="69" t="s">
        <v>131</v>
      </c>
      <c r="AA8" s="69" t="s">
        <v>131</v>
      </c>
      <c r="AB8" s="69">
        <v>258</v>
      </c>
      <c r="AC8" s="69" t="s">
        <v>131</v>
      </c>
      <c r="AD8" s="69">
        <v>258</v>
      </c>
      <c r="AE8" s="69">
        <v>258</v>
      </c>
      <c r="AF8" s="69" t="s">
        <v>131</v>
      </c>
      <c r="AG8" s="69">
        <v>258</v>
      </c>
      <c r="AH8" s="71">
        <v>100.8</v>
      </c>
      <c r="AI8" s="71">
        <v>105.4</v>
      </c>
      <c r="AJ8" s="71">
        <v>103.3</v>
      </c>
      <c r="AK8" s="71">
        <v>104.1</v>
      </c>
      <c r="AL8" s="71">
        <v>105.5</v>
      </c>
      <c r="AM8" s="71">
        <v>99.8</v>
      </c>
      <c r="AN8" s="71">
        <v>100</v>
      </c>
      <c r="AO8" s="71">
        <v>101.3</v>
      </c>
      <c r="AP8" s="71">
        <v>101.1</v>
      </c>
      <c r="AQ8" s="71">
        <v>101.2</v>
      </c>
      <c r="AR8" s="71">
        <v>98.4</v>
      </c>
      <c r="AS8" s="71">
        <v>68.099999999999994</v>
      </c>
      <c r="AT8" s="71">
        <v>68.900000000000006</v>
      </c>
      <c r="AU8" s="71">
        <v>70.2</v>
      </c>
      <c r="AV8" s="71">
        <v>70.3</v>
      </c>
      <c r="AW8" s="71">
        <v>71.2</v>
      </c>
      <c r="AX8" s="71">
        <v>69.599999999999994</v>
      </c>
      <c r="AY8" s="71">
        <v>69.599999999999994</v>
      </c>
      <c r="AZ8" s="71">
        <v>69.099999999999994</v>
      </c>
      <c r="BA8" s="71">
        <v>69.8</v>
      </c>
      <c r="BB8" s="71">
        <v>69.400000000000006</v>
      </c>
      <c r="BC8" s="71">
        <v>89.5</v>
      </c>
      <c r="BD8" s="72" t="s">
        <v>135</v>
      </c>
      <c r="BE8" s="72" t="s">
        <v>135</v>
      </c>
      <c r="BF8" s="72" t="s">
        <v>135</v>
      </c>
      <c r="BG8" s="72" t="s">
        <v>135</v>
      </c>
      <c r="BH8" s="72" t="s">
        <v>135</v>
      </c>
      <c r="BI8" s="72">
        <v>146.1</v>
      </c>
      <c r="BJ8" s="72">
        <v>153.30000000000001</v>
      </c>
      <c r="BK8" s="72">
        <v>145.30000000000001</v>
      </c>
      <c r="BL8" s="72">
        <v>184.4</v>
      </c>
      <c r="BM8" s="72">
        <v>163.19999999999999</v>
      </c>
      <c r="BN8" s="72">
        <v>63.6</v>
      </c>
      <c r="BO8" s="71">
        <v>76.599999999999994</v>
      </c>
      <c r="BP8" s="71">
        <v>80.099999999999994</v>
      </c>
      <c r="BQ8" s="71">
        <v>78.3</v>
      </c>
      <c r="BR8" s="71">
        <v>76</v>
      </c>
      <c r="BS8" s="71">
        <v>76</v>
      </c>
      <c r="BT8" s="71">
        <v>72.3</v>
      </c>
      <c r="BU8" s="71">
        <v>74.2</v>
      </c>
      <c r="BV8" s="71">
        <v>73.599999999999994</v>
      </c>
      <c r="BW8" s="71">
        <v>74.8</v>
      </c>
      <c r="BX8" s="71">
        <v>73.400000000000006</v>
      </c>
      <c r="BY8" s="71">
        <v>74.2</v>
      </c>
      <c r="BZ8" s="72">
        <v>18032</v>
      </c>
      <c r="CA8" s="72">
        <v>18329</v>
      </c>
      <c r="CB8" s="72">
        <v>20499</v>
      </c>
      <c r="CC8" s="72">
        <v>21040</v>
      </c>
      <c r="CD8" s="72">
        <v>22267</v>
      </c>
      <c r="CE8" s="72">
        <v>18124</v>
      </c>
      <c r="CF8" s="72">
        <v>18742</v>
      </c>
      <c r="CG8" s="72">
        <v>19795</v>
      </c>
      <c r="CH8" s="72">
        <v>20395</v>
      </c>
      <c r="CI8" s="72">
        <v>20681</v>
      </c>
      <c r="CJ8" s="71">
        <v>49667</v>
      </c>
      <c r="CK8" s="72">
        <v>7282</v>
      </c>
      <c r="CL8" s="72">
        <v>7410</v>
      </c>
      <c r="CM8" s="72">
        <v>7517</v>
      </c>
      <c r="CN8" s="72">
        <v>7687</v>
      </c>
      <c r="CO8" s="72">
        <v>7876</v>
      </c>
      <c r="CP8" s="72">
        <v>8856</v>
      </c>
      <c r="CQ8" s="72">
        <v>8812</v>
      </c>
      <c r="CR8" s="72">
        <v>8588</v>
      </c>
      <c r="CS8" s="72">
        <v>8536</v>
      </c>
      <c r="CT8" s="72">
        <v>8502</v>
      </c>
      <c r="CU8" s="71">
        <v>13758</v>
      </c>
      <c r="CV8" s="72">
        <v>66.7</v>
      </c>
      <c r="CW8" s="72">
        <v>62.7</v>
      </c>
      <c r="CX8" s="72">
        <v>64.5</v>
      </c>
      <c r="CY8" s="72">
        <v>66.400000000000006</v>
      </c>
      <c r="CZ8" s="72">
        <v>68.2</v>
      </c>
      <c r="DA8" s="72">
        <v>86</v>
      </c>
      <c r="DB8" s="72">
        <v>84.5</v>
      </c>
      <c r="DC8" s="72">
        <v>84.4</v>
      </c>
      <c r="DD8" s="72">
        <v>84.6</v>
      </c>
      <c r="DE8" s="72">
        <v>85.6</v>
      </c>
      <c r="DF8" s="72">
        <v>55.2</v>
      </c>
      <c r="DG8" s="72">
        <v>5.4</v>
      </c>
      <c r="DH8" s="72">
        <v>5.4</v>
      </c>
      <c r="DI8" s="72">
        <v>4.8</v>
      </c>
      <c r="DJ8" s="72">
        <v>4.7</v>
      </c>
      <c r="DK8" s="72">
        <v>4.8</v>
      </c>
      <c r="DL8" s="72">
        <v>10.7</v>
      </c>
      <c r="DM8" s="72">
        <v>9.9</v>
      </c>
      <c r="DN8" s="72">
        <v>9</v>
      </c>
      <c r="DO8" s="72">
        <v>8.4</v>
      </c>
      <c r="DP8" s="72">
        <v>8.1</v>
      </c>
      <c r="DQ8" s="72">
        <v>24.1</v>
      </c>
      <c r="DR8" s="71">
        <v>21.6</v>
      </c>
      <c r="DS8" s="71">
        <v>27.6</v>
      </c>
      <c r="DT8" s="71">
        <v>36.5</v>
      </c>
      <c r="DU8" s="71">
        <v>43.5</v>
      </c>
      <c r="DV8" s="71">
        <v>49.3</v>
      </c>
      <c r="DW8" s="71">
        <v>37.4</v>
      </c>
      <c r="DX8" s="71">
        <v>39</v>
      </c>
      <c r="DY8" s="71">
        <v>43.7</v>
      </c>
      <c r="DZ8" s="71">
        <v>44.3</v>
      </c>
      <c r="EA8" s="71">
        <v>46.7</v>
      </c>
      <c r="EB8" s="71">
        <v>50.7</v>
      </c>
      <c r="EC8" s="71">
        <v>37.799999999999997</v>
      </c>
      <c r="ED8" s="71">
        <v>46.6</v>
      </c>
      <c r="EE8" s="71">
        <v>60.9</v>
      </c>
      <c r="EF8" s="71">
        <v>61.7</v>
      </c>
      <c r="EG8" s="71">
        <v>70.3</v>
      </c>
      <c r="EH8" s="71">
        <v>51.4</v>
      </c>
      <c r="EI8" s="71">
        <v>52.4</v>
      </c>
      <c r="EJ8" s="71">
        <v>59.8</v>
      </c>
      <c r="EK8" s="71">
        <v>61.8</v>
      </c>
      <c r="EL8" s="71">
        <v>66.3</v>
      </c>
      <c r="EM8" s="71">
        <v>65.7</v>
      </c>
      <c r="EN8" s="72">
        <v>5163241</v>
      </c>
      <c r="EO8" s="72">
        <v>6740155</v>
      </c>
      <c r="EP8" s="72">
        <v>6751705</v>
      </c>
      <c r="EQ8" s="72">
        <v>7095159</v>
      </c>
      <c r="ER8" s="72">
        <v>7101647</v>
      </c>
      <c r="ES8" s="72">
        <v>22744336</v>
      </c>
      <c r="ET8" s="72">
        <v>23558262</v>
      </c>
      <c r="EU8" s="72">
        <v>24879291</v>
      </c>
      <c r="EV8" s="72">
        <v>26363375</v>
      </c>
      <c r="EW8" s="72">
        <v>26996532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2018-09-28T00:50:09Z</cp:lastPrinted>
  <dcterms:created xsi:type="dcterms:W3CDTF">2018-06-14T04:19:10Z</dcterms:created>
  <dcterms:modified xsi:type="dcterms:W3CDTF">2018-10-02T05:44:35Z</dcterms:modified>
  <cp:category/>
</cp:coreProperties>
</file>