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58\share\共有書庫\00 情報・データ\18 各種調査\H30\301003〆_総務省（公営企業に係る経営比較分析表の策定及び公表について）\経営比較分析表\"/>
    </mc:Choice>
  </mc:AlternateContent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62913"/>
  <fileRecoveryPr repairLoad="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LP8" i="4" s="1"/>
  <c r="Z6" i="5"/>
  <c r="Y6" i="5"/>
  <c r="X6" i="5"/>
  <c r="W6" i="5"/>
  <c r="V6" i="5"/>
  <c r="U6" i="5"/>
  <c r="T6" i="5"/>
  <c r="S6" i="5"/>
  <c r="EG10" i="4" s="1"/>
  <c r="R6" i="5"/>
  <c r="Q6" i="5"/>
  <c r="P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B12" i="4"/>
  <c r="LP10" i="4"/>
  <c r="JW10" i="4"/>
  <c r="ID10" i="4"/>
  <c r="FZ10" i="4"/>
  <c r="CN10" i="4"/>
  <c r="AU10" i="4"/>
  <c r="B10" i="4"/>
  <c r="JW8" i="4"/>
  <c r="ID8" i="4"/>
  <c r="CN8" i="4"/>
  <c r="AU8" i="4"/>
  <c r="B8" i="4"/>
  <c r="HM78" i="4" l="1"/>
  <c r="FL54" i="4"/>
  <c r="FL32" i="4"/>
  <c r="CS78" i="4"/>
  <c r="BX54" i="4"/>
  <c r="MN32" i="4"/>
  <c r="MH78" i="4"/>
  <c r="IZ54" i="4"/>
  <c r="IZ32" i="4"/>
  <c r="BX32" i="4"/>
  <c r="MN54" i="4"/>
  <c r="C11" i="5"/>
  <c r="D11" i="5"/>
  <c r="E11" i="5"/>
  <c r="B11" i="5"/>
  <c r="AN78" i="4" l="1"/>
  <c r="AE54" i="4"/>
  <c r="AE32" i="4"/>
  <c r="HG54" i="4"/>
  <c r="KU54" i="4"/>
  <c r="KC78" i="4"/>
  <c r="FH78" i="4"/>
  <c r="DS54" i="4"/>
  <c r="DS32" i="4"/>
  <c r="KU32" i="4"/>
  <c r="HG32" i="4"/>
  <c r="EO78" i="4"/>
  <c r="DD54" i="4"/>
  <c r="DD32" i="4"/>
  <c r="P54" i="4"/>
  <c r="P32" i="4"/>
  <c r="KF32" i="4"/>
  <c r="U78" i="4"/>
  <c r="KF54" i="4"/>
  <c r="JJ78" i="4"/>
  <c r="GR54" i="4"/>
  <c r="GR32" i="4"/>
  <c r="LO78" i="4"/>
  <c r="IK54" i="4"/>
  <c r="IK32" i="4"/>
  <c r="GT78" i="4"/>
  <c r="EW54" i="4"/>
  <c r="EW32" i="4"/>
  <c r="BI32" i="4"/>
  <c r="BZ78" i="4"/>
  <c r="LY54" i="4"/>
  <c r="LY32" i="4"/>
  <c r="BI54" i="4"/>
  <c r="LJ54" i="4"/>
  <c r="LJ32" i="4"/>
  <c r="HV54" i="4"/>
  <c r="KV78" i="4"/>
  <c r="HV32" i="4"/>
  <c r="GA78" i="4"/>
  <c r="EH54" i="4"/>
  <c r="EH32" i="4"/>
  <c r="BG78" i="4"/>
  <c r="AT54" i="4"/>
  <c r="AT32" i="4"/>
</calcChain>
</file>

<file path=xl/sharedStrings.xml><?xml version="1.0" encoding="utf-8"?>
<sst xmlns="http://schemas.openxmlformats.org/spreadsheetml/2006/main" count="290" uniqueCount="148">
  <si>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</si>
  <si>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</si>
  <si>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</si>
  <si>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</si>
  <si>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</si>
  <si>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</si>
  <si>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</si>
  <si>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</si>
  <si>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</si>
  <si>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</si>
  <si>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</si>
  <si>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</si>
  <si>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</si>
  <si>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</si>
  <si>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</si>
  <si>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</si>
  <si>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</si>
  <si>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</si>
  <si>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</si>
  <si>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</si>
  <si>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</si>
  <si>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</si>
  <si>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</si>
  <si>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</si>
  <si>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</si>
  <si>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</si>
  <si>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</si>
  <si>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</si>
  <si>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</si>
  <si>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</si>
  <si>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</si>
  <si>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</si>
  <si>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</si>
  <si>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</si>
  <si>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</si>
  <si>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</si>
  <si>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</si>
  <si>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</si>
  <si>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</si>
  <si>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</si>
  <si>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</si>
  <si>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</si>
  <si>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</si>
  <si>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</si>
  <si>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</si>
  <si>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</si>
  <si>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</si>
  <si>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</si>
  <si>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</si>
  <si>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</si>
  <si>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</si>
  <si>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</si>
  <si>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</si>
  <si>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</si>
  <si>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</si>
  <si>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</si>
  <si>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</si>
  <si>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</si>
  <si>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</si>
  <si>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</si>
  <si>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</si>
  <si>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</si>
  <si>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</si>
  <si>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</si>
  <si>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</si>
  <si>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</si>
  <si>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</si>
  <si>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</si>
  <si>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</si>
  <si>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</si>
  <si>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</si>
  <si>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</si>
  <si>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</si>
  <si>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</si>
  <si>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</si>
  <si>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</si>
  <si>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</si>
  <si>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</si>
  <si>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</si>
  <si>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</si>
  <si>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</si>
  <si>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</si>
  <si>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</si>
  <si>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</si>
  <si>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</si>
  <si>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</si>
  <si>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</si>
  <si>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</si>
  <si>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</si>
  <si>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</si>
  <si>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</si>
  <si>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</si>
  <si>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</si>
  <si>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</si>
  <si>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</si>
  <si>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</si>
  <si>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</si>
  <si>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</si>
  <si>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</si>
  <si>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</si>
  <si>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</si>
  <si>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</si>
  <si>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</si>
  <si>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</si>
  <si>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</si>
  <si>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</si>
  <si>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</si>
  <si>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</si>
  <si>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</si>
  <si>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</si>
  <si>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</si>
  <si>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</si>
  <si>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</si>
  <si>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</si>
  <si>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</si>
  <si>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</si>
  <si>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</si>
  <si>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</si>
  <si>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</si>
  <si>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</si>
  <si>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</si>
  <si>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</si>
  <si>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</si>
  <si>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三重県</t>
  </si>
  <si>
    <t>志摩病院</t>
  </si>
  <si>
    <t>条例全部</t>
  </si>
  <si>
    <t>病院事業</t>
  </si>
  <si>
    <t>一般病院</t>
  </si>
  <si>
    <t>300床以上～400床未満</t>
  </si>
  <si>
    <t>指定管理者(利用料金制)</t>
  </si>
  <si>
    <t>対象</t>
  </si>
  <si>
    <t>ド 透 I 訓 ガ</t>
  </si>
  <si>
    <t>救 臨 へ 災 輪</t>
  </si>
  <si>
    <t>非該当</t>
  </si>
  <si>
    <t>１０：１</t>
  </si>
  <si>
    <t>-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</si>
  <si>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</si>
  <si>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</si>
  <si>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</si>
  <si>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</si>
  <si>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</si>
  <si>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</si>
  <si>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</si>
  <si>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その他</t>
    <rPh sb="2" eb="3">
      <t>タ</t>
    </rPh>
    <phoneticPr fontId="5"/>
  </si>
  <si>
    <t>・経常収支比率は100％以上（102.3％）であり、医業収
  支比率は類似病院平均を上回っていることから、一定
  の収益性は確保されている。
・病床利用率は類似病院平均を下回っているが、患者の
  高齢化による車イス利用者の増加などにより、1室あ
  たりの病床数を削減した運用となっていることも影響
  している。
・1人1日当たりの収益（入院患者、外来患者）は平成27
  年度実績を上回ったが、両指標とも経年比較で概ね類
  似病院平均を下回っていることから、今後も考えられ
  得る収益確保策に取り組んでいく必要がある。
・職員給与費対医業収益比率は、平成27年度実績を下回
  ったが、類似病院平均を上回っており、人員体制の見
  直し（退職補充における若年層の積極採用等）等を検
  討していく必要がある。
・材料費対医業収益比率は、類似病院平均を下回ってお
  り、引き続き、後発品の積極的な導入等により低減に
  努めていく。</t>
    <rPh sb="1" eb="3">
      <t>ケイジョウ</t>
    </rPh>
    <rPh sb="3" eb="5">
      <t>シュウシ</t>
    </rPh>
    <rPh sb="5" eb="7">
      <t>ヒリツ</t>
    </rPh>
    <rPh sb="12" eb="14">
      <t>イジョウ</t>
    </rPh>
    <rPh sb="26" eb="28">
      <t>イギョウ</t>
    </rPh>
    <rPh sb="33" eb="35">
      <t>ヒリツ</t>
    </rPh>
    <rPh sb="36" eb="38">
      <t>ルイジ</t>
    </rPh>
    <rPh sb="38" eb="40">
      <t>ビョウイン</t>
    </rPh>
    <rPh sb="40" eb="42">
      <t>ヘイキン</t>
    </rPh>
    <rPh sb="43" eb="45">
      <t>ウワマワ</t>
    </rPh>
    <rPh sb="54" eb="56">
      <t>イッテイ</t>
    </rPh>
    <rPh sb="60" eb="63">
      <t>シュウエキセイ</t>
    </rPh>
    <rPh sb="64" eb="66">
      <t>カクホ</t>
    </rPh>
    <rPh sb="74" eb="76">
      <t>ビョウショウ</t>
    </rPh>
    <rPh sb="76" eb="79">
      <t>リヨウリツ</t>
    </rPh>
    <rPh sb="80" eb="82">
      <t>ルイジ</t>
    </rPh>
    <rPh sb="82" eb="84">
      <t>ビョウイン</t>
    </rPh>
    <rPh sb="84" eb="86">
      <t>ヘイキン</t>
    </rPh>
    <rPh sb="95" eb="97">
      <t>カンジャ</t>
    </rPh>
    <rPh sb="101" eb="104">
      <t>コウレイカ</t>
    </rPh>
    <rPh sb="107" eb="108">
      <t>クルマ</t>
    </rPh>
    <rPh sb="110" eb="112">
      <t>リヨウ</t>
    </rPh>
    <rPh sb="112" eb="113">
      <t>シャ</t>
    </rPh>
    <rPh sb="123" eb="124">
      <t>シツ</t>
    </rPh>
    <rPh sb="139" eb="141">
      <t>ウンヨウ</t>
    </rPh>
    <rPh sb="150" eb="152">
      <t>エイキョウ</t>
    </rPh>
    <rPh sb="163" eb="164">
      <t>ニン</t>
    </rPh>
    <rPh sb="165" eb="166">
      <t>ニチ</t>
    </rPh>
    <rPh sb="166" eb="167">
      <t>ア</t>
    </rPh>
    <rPh sb="170" eb="172">
      <t>シュウエキ</t>
    </rPh>
    <rPh sb="173" eb="175">
      <t>ニュウイン</t>
    </rPh>
    <rPh sb="175" eb="177">
      <t>カンジャ</t>
    </rPh>
    <rPh sb="178" eb="180">
      <t>ガイライ</t>
    </rPh>
    <rPh sb="180" eb="182">
      <t>カンジャ</t>
    </rPh>
    <rPh sb="191" eb="193">
      <t>ネンド</t>
    </rPh>
    <rPh sb="193" eb="195">
      <t>ジッセキ</t>
    </rPh>
    <rPh sb="196" eb="198">
      <t>ウワマワ</t>
    </rPh>
    <rPh sb="202" eb="203">
      <t>リョウ</t>
    </rPh>
    <rPh sb="203" eb="205">
      <t>シヒョウ</t>
    </rPh>
    <rPh sb="207" eb="209">
      <t>ケイネン</t>
    </rPh>
    <rPh sb="209" eb="211">
      <t>ヒカク</t>
    </rPh>
    <rPh sb="212" eb="213">
      <t>オオム</t>
    </rPh>
    <rPh sb="219" eb="221">
      <t>ビョウイン</t>
    </rPh>
    <rPh sb="221" eb="223">
      <t>ヘイキン</t>
    </rPh>
    <rPh sb="235" eb="237">
      <t>コンゴ</t>
    </rPh>
    <rPh sb="238" eb="239">
      <t>カンガ</t>
    </rPh>
    <rPh sb="245" eb="246">
      <t>ウ</t>
    </rPh>
    <rPh sb="247" eb="249">
      <t>シュウエキ</t>
    </rPh>
    <rPh sb="251" eb="252">
      <t>サク</t>
    </rPh>
    <rPh sb="253" eb="254">
      <t>ト</t>
    </rPh>
    <rPh sb="255" eb="256">
      <t>ク</t>
    </rPh>
    <rPh sb="260" eb="262">
      <t>ヒツヨウ</t>
    </rPh>
    <rPh sb="268" eb="270">
      <t>ショクイン</t>
    </rPh>
    <rPh sb="270" eb="272">
      <t>キュウヨ</t>
    </rPh>
    <rPh sb="272" eb="273">
      <t>ヒ</t>
    </rPh>
    <rPh sb="273" eb="274">
      <t>タイ</t>
    </rPh>
    <rPh sb="274" eb="276">
      <t>イギョウ</t>
    </rPh>
    <rPh sb="276" eb="278">
      <t>シュウエキ</t>
    </rPh>
    <rPh sb="278" eb="280">
      <t>ヒリツ</t>
    </rPh>
    <rPh sb="282" eb="284">
      <t>ヘイセイ</t>
    </rPh>
    <rPh sb="286" eb="288">
      <t>ネンド</t>
    </rPh>
    <rPh sb="288" eb="290">
      <t>ジッセキ</t>
    </rPh>
    <rPh sb="300" eb="302">
      <t>ルイジ</t>
    </rPh>
    <rPh sb="302" eb="304">
      <t>ビョウイン</t>
    </rPh>
    <rPh sb="304" eb="306">
      <t>ヘイキン</t>
    </rPh>
    <rPh sb="314" eb="316">
      <t>ジンイン</t>
    </rPh>
    <rPh sb="316" eb="318">
      <t>タイセイ</t>
    </rPh>
    <rPh sb="326" eb="328">
      <t>タイショク</t>
    </rPh>
    <rPh sb="328" eb="330">
      <t>ホジュウ</t>
    </rPh>
    <rPh sb="334" eb="336">
      <t>ジャクネン</t>
    </rPh>
    <rPh sb="336" eb="337">
      <t>ソウ</t>
    </rPh>
    <rPh sb="338" eb="340">
      <t>セッキョク</t>
    </rPh>
    <rPh sb="340" eb="342">
      <t>サイヨウ</t>
    </rPh>
    <rPh sb="342" eb="343">
      <t>トウ</t>
    </rPh>
    <rPh sb="344" eb="345">
      <t>トウ</t>
    </rPh>
    <rPh sb="355" eb="357">
      <t>ヒツヨウ</t>
    </rPh>
    <rPh sb="363" eb="366">
      <t>ザイリョウヒ</t>
    </rPh>
    <rPh sb="366" eb="367">
      <t>タイ</t>
    </rPh>
    <rPh sb="367" eb="369">
      <t>イギョウ</t>
    </rPh>
    <rPh sb="369" eb="371">
      <t>シュウエキ</t>
    </rPh>
    <rPh sb="371" eb="373">
      <t>ヒリツ</t>
    </rPh>
    <rPh sb="375" eb="377">
      <t>ルイジ</t>
    </rPh>
    <rPh sb="377" eb="379">
      <t>ビョウイン</t>
    </rPh>
    <rPh sb="379" eb="381">
      <t>ヘイキン</t>
    </rPh>
    <rPh sb="392" eb="393">
      <t>ヒ</t>
    </rPh>
    <rPh sb="394" eb="395">
      <t>ツヅ</t>
    </rPh>
    <rPh sb="397" eb="400">
      <t>コウハツヒン</t>
    </rPh>
    <rPh sb="401" eb="404">
      <t>セッキョクテキ</t>
    </rPh>
    <rPh sb="405" eb="407">
      <t>ドウニュウ</t>
    </rPh>
    <rPh sb="407" eb="408">
      <t>トウ</t>
    </rPh>
    <rPh sb="417" eb="418">
      <t>ツト</t>
    </rPh>
    <phoneticPr fontId="5"/>
  </si>
  <si>
    <t>・引き続き、志摩地域の中核病院としての役割を
　担っていけるよう、常勤医師や看護師等の充実、
　総合診療医と他の専門医の連携による幅広い疾患
　への対応、救急医療体制のさらなる拡充、他の急
　性期病院等との連携強化など、診療機能の回復・
　充実を図るとともに、一層の収支改善に取り組ん
　でいく。
・建物（附属設備を含む）、機械備品の老朽化対策
　については、過大な投資とならないよう留意しつ
　つ、必要な改修・更新を計画的に実施していく。</t>
    <rPh sb="1" eb="2">
      <t>ヒ</t>
    </rPh>
    <rPh sb="3" eb="4">
      <t>ツヅ</t>
    </rPh>
    <rPh sb="6" eb="8">
      <t>シマ</t>
    </rPh>
    <rPh sb="8" eb="10">
      <t>チイキ</t>
    </rPh>
    <rPh sb="11" eb="13">
      <t>チュウカク</t>
    </rPh>
    <rPh sb="13" eb="15">
      <t>ビョウイン</t>
    </rPh>
    <rPh sb="19" eb="21">
      <t>ヤクワリ</t>
    </rPh>
    <rPh sb="24" eb="25">
      <t>ニナ</t>
    </rPh>
    <rPh sb="33" eb="35">
      <t>ジョウキン</t>
    </rPh>
    <rPh sb="35" eb="37">
      <t>イシ</t>
    </rPh>
    <rPh sb="38" eb="41">
      <t>カンゴシ</t>
    </rPh>
    <rPh sb="41" eb="42">
      <t>トウ</t>
    </rPh>
    <rPh sb="43" eb="45">
      <t>ジュウジツ</t>
    </rPh>
    <rPh sb="48" eb="50">
      <t>ソウゴウ</t>
    </rPh>
    <rPh sb="50" eb="52">
      <t>シンリョウ</t>
    </rPh>
    <rPh sb="52" eb="53">
      <t>イ</t>
    </rPh>
    <rPh sb="54" eb="55">
      <t>タ</t>
    </rPh>
    <rPh sb="56" eb="59">
      <t>センモンイ</t>
    </rPh>
    <rPh sb="60" eb="62">
      <t>レンケイ</t>
    </rPh>
    <rPh sb="65" eb="67">
      <t>ハバヒロ</t>
    </rPh>
    <rPh sb="68" eb="70">
      <t>シッカン</t>
    </rPh>
    <rPh sb="74" eb="76">
      <t>タイオウ</t>
    </rPh>
    <rPh sb="77" eb="79">
      <t>キュウキュウ</t>
    </rPh>
    <rPh sb="79" eb="81">
      <t>イリョウ</t>
    </rPh>
    <rPh sb="81" eb="83">
      <t>タイセイ</t>
    </rPh>
    <rPh sb="88" eb="90">
      <t>カクジュウ</t>
    </rPh>
    <rPh sb="91" eb="92">
      <t>タ</t>
    </rPh>
    <rPh sb="98" eb="100">
      <t>ビョウイン</t>
    </rPh>
    <rPh sb="100" eb="101">
      <t>トウ</t>
    </rPh>
    <rPh sb="103" eb="105">
      <t>レンケイ</t>
    </rPh>
    <rPh sb="105" eb="107">
      <t>キョウカ</t>
    </rPh>
    <rPh sb="110" eb="112">
      <t>シンリョウ</t>
    </rPh>
    <rPh sb="112" eb="114">
      <t>キノウ</t>
    </rPh>
    <rPh sb="115" eb="117">
      <t>カイフク</t>
    </rPh>
    <rPh sb="120" eb="122">
      <t>ジュウジツ</t>
    </rPh>
    <rPh sb="123" eb="124">
      <t>ハカ</t>
    </rPh>
    <rPh sb="130" eb="132">
      <t>イッソウ</t>
    </rPh>
    <rPh sb="133" eb="135">
      <t>シュウシ</t>
    </rPh>
    <rPh sb="135" eb="137">
      <t>カイゼン</t>
    </rPh>
    <rPh sb="138" eb="139">
      <t>ト</t>
    </rPh>
    <rPh sb="140" eb="141">
      <t>ク</t>
    </rPh>
    <rPh sb="150" eb="152">
      <t>タテモノ</t>
    </rPh>
    <rPh sb="153" eb="155">
      <t>フゾク</t>
    </rPh>
    <rPh sb="155" eb="157">
      <t>セツビ</t>
    </rPh>
    <rPh sb="158" eb="159">
      <t>フク</t>
    </rPh>
    <rPh sb="162" eb="164">
      <t>キカイ</t>
    </rPh>
    <rPh sb="164" eb="166">
      <t>ビヒン</t>
    </rPh>
    <rPh sb="167" eb="170">
      <t>ロウキュウカ</t>
    </rPh>
    <rPh sb="170" eb="172">
      <t>タイサク</t>
    </rPh>
    <rPh sb="180" eb="182">
      <t>カダイ</t>
    </rPh>
    <rPh sb="183" eb="185">
      <t>トウシ</t>
    </rPh>
    <rPh sb="192" eb="194">
      <t>リュウイ</t>
    </rPh>
    <rPh sb="200" eb="202">
      <t>ヒツヨウ</t>
    </rPh>
    <rPh sb="203" eb="205">
      <t>カイシュウ</t>
    </rPh>
    <rPh sb="206" eb="208">
      <t>コウシン</t>
    </rPh>
    <rPh sb="209" eb="212">
      <t>ケイカクテキ</t>
    </rPh>
    <rPh sb="213" eb="215">
      <t>ジッシ</t>
    </rPh>
    <phoneticPr fontId="5"/>
  </si>
  <si>
    <t>・志摩地域の中核病院として、三次救急医療機関等
　との連携のもと、二次救急医療や災害医療等を担
　う急性期病院としての役割を担うとともに、回復
　期機能も併せ持つ病院としての役割も果たしてい
　る。
・さらに、志摩地域の地域地域包括ケアシステムの
　構築に向けてネットワークづくりを推進してい
　る。
　</t>
    <rPh sb="1" eb="3">
      <t>シマ</t>
    </rPh>
    <rPh sb="14" eb="16">
      <t>サンジ</t>
    </rPh>
    <rPh sb="16" eb="18">
      <t>キュウキュウ</t>
    </rPh>
    <rPh sb="18" eb="20">
      <t>イリョウ</t>
    </rPh>
    <rPh sb="20" eb="22">
      <t>キカン</t>
    </rPh>
    <rPh sb="22" eb="23">
      <t>トウ</t>
    </rPh>
    <rPh sb="62" eb="63">
      <t>ニナ</t>
    </rPh>
    <rPh sb="81" eb="83">
      <t>ビョウイン</t>
    </rPh>
    <rPh sb="87" eb="89">
      <t>ヤクワリ</t>
    </rPh>
    <rPh sb="90" eb="91">
      <t>ハ</t>
    </rPh>
    <rPh sb="105" eb="107">
      <t>シマ</t>
    </rPh>
    <rPh sb="107" eb="109">
      <t>チイキ</t>
    </rPh>
    <rPh sb="110" eb="112">
      <t>チイキ</t>
    </rPh>
    <rPh sb="112" eb="114">
      <t>チイキ</t>
    </rPh>
    <rPh sb="114" eb="116">
      <t>ホウカツ</t>
    </rPh>
    <rPh sb="125" eb="127">
      <t>コウチク</t>
    </rPh>
    <rPh sb="128" eb="129">
      <t>ム</t>
    </rPh>
    <rPh sb="141" eb="143">
      <t>スイシン</t>
    </rPh>
    <phoneticPr fontId="5"/>
  </si>
  <si>
    <t>・有形固定資産減価償却率及び器械備品減価償却率
　は類似病院の平均値より高く、老朽化が進んでい
　るため、引き続き、計画的な更新を行っていく必
　要がある。
・１床当たり有形固定資産は類似病院平均を下回っ
　ている。引き続き、過大な投資とならないよう留
　意していく。</t>
    <rPh sb="81" eb="82">
      <t>ユカ</t>
    </rPh>
    <rPh sb="82" eb="83">
      <t>ア</t>
    </rPh>
    <rPh sb="85" eb="87">
      <t>ユウケイ</t>
    </rPh>
    <rPh sb="87" eb="89">
      <t>コテイ</t>
    </rPh>
    <rPh sb="89" eb="91">
      <t>シサン</t>
    </rPh>
    <rPh sb="92" eb="94">
      <t>ルイジ</t>
    </rPh>
    <rPh sb="94" eb="96">
      <t>ビョウイン</t>
    </rPh>
    <rPh sb="96" eb="98">
      <t>ヘイキン</t>
    </rPh>
    <rPh sb="99" eb="101">
      <t>シタマワ</t>
    </rPh>
    <rPh sb="108" eb="109">
      <t>ヒ</t>
    </rPh>
    <rPh sb="110" eb="111">
      <t>ツヅ</t>
    </rPh>
    <rPh sb="113" eb="115">
      <t>カダイ</t>
    </rPh>
    <rPh sb="116" eb="118">
      <t>トウシ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</si>
</sst>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51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25" fillId="0" borderId="8" xfId="1" applyFont="1" applyBorder="1" applyAlignment="1" applyProtection="1">
      <alignment horizontal="left" vertical="top" wrapText="1"/>
      <protection locked="0"/>
    </xf>
    <xf numFmtId="0" fontId="25" fillId="0" borderId="0" xfId="1" applyFont="1" applyBorder="1" applyAlignment="1" applyProtection="1">
      <alignment horizontal="left" vertical="top" wrapText="1"/>
      <protection locked="0"/>
    </xf>
    <xf numFmtId="0" fontId="25" fillId="0" borderId="9" xfId="1" applyFont="1" applyBorder="1" applyAlignment="1" applyProtection="1">
      <alignment horizontal="left" vertical="top" wrapText="1"/>
      <protection locked="0"/>
    </xf>
    <xf numFmtId="0" fontId="25" fillId="0" borderId="10" xfId="1" applyFont="1" applyBorder="1" applyAlignment="1" applyProtection="1">
      <alignment horizontal="left" vertical="top" wrapText="1"/>
      <protection locked="0"/>
    </xf>
    <xf numFmtId="0" fontId="25" fillId="0" borderId="1" xfId="1" applyFont="1" applyBorder="1" applyAlignment="1" applyProtection="1">
      <alignment horizontal="left" vertical="top" wrapText="1"/>
      <protection locked="0"/>
    </xf>
    <xf numFmtId="0" fontId="25" fillId="0" borderId="11" xfId="1" applyFont="1" applyBorder="1" applyAlignment="1" applyProtection="1">
      <alignment horizontal="left" vertical="top" wrapText="1"/>
      <protection locked="0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58.8</c:v>
                </c:pt>
                <c:pt idx="2">
                  <c:v>58.8</c:v>
                </c:pt>
                <c:pt idx="3">
                  <c:v>58.3</c:v>
                </c:pt>
                <c:pt idx="4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60768"/>
        <c:axId val="15056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70.5</c:v>
                </c:pt>
                <c:pt idx="2">
                  <c:v>70.599999999999994</c:v>
                </c:pt>
                <c:pt idx="3">
                  <c:v>71.3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60768"/>
        <c:axId val="150562688"/>
      </c:lineChart>
      <c:dateAx>
        <c:axId val="15056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62688"/>
        <c:crosses val="autoZero"/>
        <c:auto val="1"/>
        <c:lblOffset val="100"/>
        <c:baseTimeUnit val="years"/>
      </c:dateAx>
      <c:valAx>
        <c:axId val="15056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560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161.1</c:v>
                </c:pt>
                <c:pt idx="2">
                  <c:v>137.9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84704"/>
        <c:axId val="15077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89.1</c:v>
                </c:pt>
                <c:pt idx="1">
                  <c:v>85.3</c:v>
                </c:pt>
                <c:pt idx="2">
                  <c:v>80.7</c:v>
                </c:pt>
                <c:pt idx="3">
                  <c:v>73.099999999999994</c:v>
                </c:pt>
                <c:pt idx="4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84704"/>
        <c:axId val="150775296"/>
      </c:lineChart>
      <c:dateAx>
        <c:axId val="15058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75296"/>
        <c:crosses val="autoZero"/>
        <c:auto val="1"/>
        <c:lblOffset val="100"/>
        <c:baseTimeUnit val="years"/>
      </c:dateAx>
      <c:valAx>
        <c:axId val="15077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584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99.4</c:v>
                </c:pt>
                <c:pt idx="1">
                  <c:v>98.6</c:v>
                </c:pt>
                <c:pt idx="2">
                  <c:v>98.3</c:v>
                </c:pt>
                <c:pt idx="3">
                  <c:v>87.2</c:v>
                </c:pt>
                <c:pt idx="4">
                  <c:v>90.7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72736"/>
        <c:axId val="15099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92.6</c:v>
                </c:pt>
                <c:pt idx="1">
                  <c:v>92.2</c:v>
                </c:pt>
                <c:pt idx="2">
                  <c:v>90.2</c:v>
                </c:pt>
                <c:pt idx="3">
                  <c:v>91.1</c:v>
                </c:pt>
                <c:pt idx="4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72736"/>
        <c:axId val="150996096"/>
      </c:lineChart>
      <c:dateAx>
        <c:axId val="15077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996096"/>
        <c:crosses val="autoZero"/>
        <c:auto val="1"/>
        <c:lblOffset val="100"/>
        <c:baseTimeUnit val="years"/>
      </c:dateAx>
      <c:valAx>
        <c:axId val="15099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772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91.5</c:v>
                </c:pt>
                <c:pt idx="1">
                  <c:v>98.3</c:v>
                </c:pt>
                <c:pt idx="2">
                  <c:v>101.3</c:v>
                </c:pt>
                <c:pt idx="3">
                  <c:v>98.9</c:v>
                </c:pt>
                <c:pt idx="4">
                  <c:v>102.3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67264"/>
        <c:axId val="15109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99.4</c:v>
                </c:pt>
                <c:pt idx="1">
                  <c:v>99</c:v>
                </c:pt>
                <c:pt idx="2">
                  <c:v>97.7</c:v>
                </c:pt>
                <c:pt idx="3">
                  <c:v>98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67264"/>
        <c:axId val="151098112"/>
      </c:lineChart>
      <c:dateAx>
        <c:axId val="15106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098112"/>
        <c:crosses val="autoZero"/>
        <c:auto val="1"/>
        <c:lblOffset val="100"/>
        <c:baseTimeUnit val="years"/>
      </c:dateAx>
      <c:valAx>
        <c:axId val="15109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5106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54.9</c:v>
                </c:pt>
                <c:pt idx="1">
                  <c:v>57</c:v>
                </c:pt>
                <c:pt idx="2">
                  <c:v>62.9</c:v>
                </c:pt>
                <c:pt idx="3">
                  <c:v>64.2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20128"/>
        <c:axId val="15112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45.8</c:v>
                </c:pt>
                <c:pt idx="2">
                  <c:v>48.9</c:v>
                </c:pt>
                <c:pt idx="3">
                  <c:v>50.3</c:v>
                </c:pt>
                <c:pt idx="4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0128"/>
        <c:axId val="151122304"/>
      </c:lineChart>
      <c:dateAx>
        <c:axId val="15112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122304"/>
        <c:crosses val="autoZero"/>
        <c:auto val="1"/>
        <c:lblOffset val="100"/>
        <c:baseTimeUnit val="years"/>
      </c:dateAx>
      <c:valAx>
        <c:axId val="15112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120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74.5</c:v>
                </c:pt>
                <c:pt idx="2">
                  <c:v>81.2</c:v>
                </c:pt>
                <c:pt idx="3">
                  <c:v>80.7</c:v>
                </c:pt>
                <c:pt idx="4">
                  <c:v>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60704"/>
        <c:axId val="15119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59.9</c:v>
                </c:pt>
                <c:pt idx="2">
                  <c:v>65.400000000000006</c:v>
                </c:pt>
                <c:pt idx="3">
                  <c:v>65.7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0704"/>
        <c:axId val="151195648"/>
      </c:lineChart>
      <c:dateAx>
        <c:axId val="15116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195648"/>
        <c:crosses val="autoZero"/>
        <c:auto val="1"/>
        <c:lblOffset val="100"/>
        <c:baseTimeUnit val="years"/>
      </c:dateAx>
      <c:valAx>
        <c:axId val="15119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160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31227974</c:v>
                </c:pt>
                <c:pt idx="1">
                  <c:v>31493403</c:v>
                </c:pt>
                <c:pt idx="2">
                  <c:v>31735880</c:v>
                </c:pt>
                <c:pt idx="3">
                  <c:v>31861560</c:v>
                </c:pt>
                <c:pt idx="4">
                  <c:v>31706074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13568"/>
        <c:axId val="15121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39169586</c:v>
                </c:pt>
                <c:pt idx="1">
                  <c:v>40264615</c:v>
                </c:pt>
                <c:pt idx="2">
                  <c:v>41593368</c:v>
                </c:pt>
                <c:pt idx="3">
                  <c:v>42578034</c:v>
                </c:pt>
                <c:pt idx="4">
                  <c:v>45645830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3568"/>
        <c:axId val="151215488"/>
      </c:lineChart>
      <c:dateAx>
        <c:axId val="15121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15488"/>
        <c:crosses val="autoZero"/>
        <c:auto val="1"/>
        <c:lblOffset val="100"/>
        <c:baseTimeUnit val="years"/>
      </c:dateAx>
      <c:valAx>
        <c:axId val="15121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1213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15.4</c:v>
                </c:pt>
                <c:pt idx="1">
                  <c:v>16</c:v>
                </c:pt>
                <c:pt idx="2">
                  <c:v>15.8</c:v>
                </c:pt>
                <c:pt idx="3">
                  <c:v>17.7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62336"/>
        <c:axId val="15126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22.7</c:v>
                </c:pt>
                <c:pt idx="1">
                  <c:v>23.2</c:v>
                </c:pt>
                <c:pt idx="2">
                  <c:v>23.2</c:v>
                </c:pt>
                <c:pt idx="3">
                  <c:v>23.9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62336"/>
        <c:axId val="151264256"/>
      </c:lineChart>
      <c:dateAx>
        <c:axId val="15126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64256"/>
        <c:crosses val="autoZero"/>
        <c:auto val="1"/>
        <c:lblOffset val="100"/>
        <c:baseTimeUnit val="years"/>
      </c:dateAx>
      <c:valAx>
        <c:axId val="15126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262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54.9</c:v>
                </c:pt>
                <c:pt idx="2">
                  <c:v>54.9</c:v>
                </c:pt>
                <c:pt idx="3">
                  <c:v>62.5</c:v>
                </c:pt>
                <c:pt idx="4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18016"/>
        <c:axId val="15211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54</c:v>
                </c:pt>
                <c:pt idx="2">
                  <c:v>55.6</c:v>
                </c:pt>
                <c:pt idx="3">
                  <c:v>54.8</c:v>
                </c:pt>
                <c:pt idx="4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18016"/>
        <c:axId val="152119936"/>
      </c:lineChart>
      <c:dateAx>
        <c:axId val="15211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119936"/>
        <c:crosses val="autoZero"/>
        <c:auto val="1"/>
        <c:lblOffset val="100"/>
        <c:baseTimeUnit val="years"/>
      </c:dateAx>
      <c:valAx>
        <c:axId val="15211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2118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11410</c:v>
                </c:pt>
                <c:pt idx="1">
                  <c:v>11316</c:v>
                </c:pt>
                <c:pt idx="2">
                  <c:v>11176</c:v>
                </c:pt>
                <c:pt idx="3">
                  <c:v>11286</c:v>
                </c:pt>
                <c:pt idx="4">
                  <c:v>11432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71264"/>
        <c:axId val="15217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11409</c:v>
                </c:pt>
                <c:pt idx="1">
                  <c:v>11941</c:v>
                </c:pt>
                <c:pt idx="2">
                  <c:v>12272</c:v>
                </c:pt>
                <c:pt idx="3">
                  <c:v>13096</c:v>
                </c:pt>
                <c:pt idx="4">
                  <c:v>13552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71264"/>
        <c:axId val="152173184"/>
      </c:lineChart>
      <c:dateAx>
        <c:axId val="1521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173184"/>
        <c:crosses val="autoZero"/>
        <c:auto val="1"/>
        <c:lblOffset val="100"/>
        <c:baseTimeUnit val="years"/>
      </c:dateAx>
      <c:valAx>
        <c:axId val="15217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21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25453</c:v>
                </c:pt>
                <c:pt idx="1">
                  <c:v>27095</c:v>
                </c:pt>
                <c:pt idx="2">
                  <c:v>28326</c:v>
                </c:pt>
                <c:pt idx="3">
                  <c:v>28444</c:v>
                </c:pt>
                <c:pt idx="4">
                  <c:v>29478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91616"/>
        <c:axId val="9059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45929</c:v>
                </c:pt>
                <c:pt idx="1">
                  <c:v>48203</c:v>
                </c:pt>
                <c:pt idx="2">
                  <c:v>48921</c:v>
                </c:pt>
                <c:pt idx="3">
                  <c:v>50413</c:v>
                </c:pt>
                <c:pt idx="4">
                  <c:v>50510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1616"/>
        <c:axId val="90593536"/>
      </c:lineChart>
      <c:dateAx>
        <c:axId val="9059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93536"/>
        <c:crosses val="autoZero"/>
        <c:auto val="1"/>
        <c:lblOffset val="100"/>
        <c:baseTimeUnit val="years"/>
      </c:dateAx>
      <c:valAx>
        <c:axId val="9059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0591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S58" zoomScaleNormal="100" zoomScaleSheetLayoutView="70" workbookViewId="0">
      <selection activeCell="NJ30" sqref="NJ30:NX46"/>
    </sheetView>
  </sheetViews>
  <sheetFormatPr defaultColWidth="2.625" defaultRowHeight="13.5" x14ac:dyDescent="0.1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.125" style="3" customWidth="1"/>
    <col min="389" max="16384" width="2.625" style="3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  <c r="NS2" s="141"/>
      <c r="NT2" s="141"/>
      <c r="NU2" s="141"/>
      <c r="NV2" s="141"/>
      <c r="NW2" s="141"/>
      <c r="NX2" s="141"/>
    </row>
    <row r="3" spans="1:388" ht="9.75" customHeight="1" x14ac:dyDescent="0.15">
      <c r="A3" s="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  <c r="NS3" s="141"/>
      <c r="NT3" s="141"/>
      <c r="NU3" s="141"/>
      <c r="NV3" s="141"/>
      <c r="NW3" s="141"/>
      <c r="NX3" s="141"/>
    </row>
    <row r="4" spans="1:388" ht="9.75" customHeight="1" x14ac:dyDescent="0.15">
      <c r="A4" s="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</row>
    <row r="5" spans="1:38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 x14ac:dyDescent="0.15">
      <c r="A6" s="2"/>
      <c r="B6" s="142" t="str">
        <f>データ!H6</f>
        <v>三重県　志摩病院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3"/>
      <c r="AU7" s="131" t="s">
        <v>2</v>
      </c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3"/>
      <c r="CN7" s="131" t="s">
        <v>3</v>
      </c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3"/>
      <c r="EG7" s="131" t="s">
        <v>4</v>
      </c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3"/>
      <c r="FZ7" s="131" t="s">
        <v>5</v>
      </c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3"/>
      <c r="ID7" s="131" t="s">
        <v>6</v>
      </c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3"/>
      <c r="JW7" s="131" t="s">
        <v>7</v>
      </c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3"/>
      <c r="LP7" s="131" t="s">
        <v>8</v>
      </c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 x14ac:dyDescent="0.15">
      <c r="A8" s="2"/>
      <c r="B8" s="126" t="str">
        <f>データ!K6</f>
        <v>条例全部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8"/>
      <c r="AU8" s="126" t="str">
        <f>データ!L6</f>
        <v>病院事業</v>
      </c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8"/>
      <c r="CN8" s="126" t="str">
        <f>データ!M6</f>
        <v>一般病院</v>
      </c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8"/>
      <c r="EG8" s="126" t="str">
        <f>データ!N6</f>
        <v>300床以上～400床未満</v>
      </c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8"/>
      <c r="FZ8" s="138" t="s">
        <v>143</v>
      </c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40"/>
      <c r="ID8" s="119">
        <f>データ!Y6</f>
        <v>250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データ!Z6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データ!AA6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4"/>
      <c r="NJ8" s="136" t="s">
        <v>10</v>
      </c>
      <c r="NK8" s="137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3"/>
      <c r="AU9" s="131" t="s">
        <v>13</v>
      </c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3"/>
      <c r="CN9" s="131" t="s">
        <v>14</v>
      </c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3"/>
      <c r="EG9" s="131" t="s">
        <v>15</v>
      </c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3"/>
      <c r="FZ9" s="131" t="s">
        <v>16</v>
      </c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3"/>
      <c r="ID9" s="131" t="s">
        <v>17</v>
      </c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3"/>
      <c r="JW9" s="131" t="s">
        <v>18</v>
      </c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3"/>
      <c r="LP9" s="131" t="s">
        <v>19</v>
      </c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3"/>
      <c r="NI9" s="4"/>
      <c r="NJ9" s="134" t="s">
        <v>20</v>
      </c>
      <c r="NK9" s="135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 x14ac:dyDescent="0.15">
      <c r="A10" s="2"/>
      <c r="B10" s="126" t="str">
        <f>データ!P6</f>
        <v>指定管理者(利用料金制)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8"/>
      <c r="AU10" s="119">
        <f>データ!Q6</f>
        <v>14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26" t="str">
        <f>データ!R6</f>
        <v>対象</v>
      </c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8"/>
      <c r="EG10" s="126" t="str">
        <f>データ!S6</f>
        <v>ド 透 I 訓 ガ</v>
      </c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8"/>
      <c r="FZ10" s="126" t="str">
        <f>データ!T6</f>
        <v>救 臨 へ 災 輪</v>
      </c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8"/>
      <c r="ID10" s="119">
        <f>データ!AB6</f>
        <v>100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データ!AC6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データ!AD6</f>
        <v>350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29" t="s">
        <v>22</v>
      </c>
      <c r="NK10" s="130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 x14ac:dyDescent="0.15">
      <c r="A11" s="2"/>
      <c r="B11" s="131" t="s">
        <v>24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3"/>
      <c r="AU11" s="131" t="s">
        <v>25</v>
      </c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3"/>
      <c r="CN11" s="131" t="s">
        <v>26</v>
      </c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3"/>
      <c r="EG11" s="131" t="s">
        <v>27</v>
      </c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3"/>
      <c r="ID11" s="131" t="s">
        <v>28</v>
      </c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  <c r="IW11" s="132"/>
      <c r="IX11" s="132"/>
      <c r="IY11" s="132"/>
      <c r="IZ11" s="132"/>
      <c r="JA11" s="132"/>
      <c r="JB11" s="132"/>
      <c r="JC11" s="132"/>
      <c r="JD11" s="132"/>
      <c r="JE11" s="132"/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32"/>
      <c r="JR11" s="132"/>
      <c r="JS11" s="132"/>
      <c r="JT11" s="132"/>
      <c r="JU11" s="132"/>
      <c r="JV11" s="133"/>
      <c r="JW11" s="131" t="s">
        <v>29</v>
      </c>
      <c r="JX11" s="132"/>
      <c r="JY11" s="132"/>
      <c r="JZ11" s="132"/>
      <c r="KA11" s="132"/>
      <c r="KB11" s="132"/>
      <c r="KC11" s="132"/>
      <c r="KD11" s="132"/>
      <c r="KE11" s="132"/>
      <c r="KF11" s="132"/>
      <c r="KG11" s="132"/>
      <c r="KH11" s="132"/>
      <c r="KI11" s="132"/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32"/>
      <c r="KV11" s="132"/>
      <c r="KW11" s="132"/>
      <c r="KX11" s="132"/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32"/>
      <c r="LK11" s="132"/>
      <c r="LL11" s="132"/>
      <c r="LM11" s="132"/>
      <c r="LN11" s="132"/>
      <c r="LO11" s="133"/>
      <c r="LP11" s="131" t="s">
        <v>30</v>
      </c>
      <c r="LQ11" s="132"/>
      <c r="LR11" s="132"/>
      <c r="LS11" s="132"/>
      <c r="LT11" s="132"/>
      <c r="LU11" s="132"/>
      <c r="LV11" s="132"/>
      <c r="LW11" s="132"/>
      <c r="LX11" s="132"/>
      <c r="LY11" s="132"/>
      <c r="LZ11" s="132"/>
      <c r="MA11" s="132"/>
      <c r="MB11" s="132"/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32"/>
      <c r="MO11" s="132"/>
      <c r="MP11" s="132"/>
      <c r="MQ11" s="132"/>
      <c r="MR11" s="132"/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32"/>
      <c r="ND11" s="132"/>
      <c r="NE11" s="132"/>
      <c r="NF11" s="132"/>
      <c r="NG11" s="132"/>
      <c r="NH11" s="13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 x14ac:dyDescent="0.15">
      <c r="A12" s="2"/>
      <c r="B12" s="119">
        <f>データ!U6</f>
        <v>1841753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26325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26" t="str">
        <f>データ!W6</f>
        <v>非該当</v>
      </c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8"/>
      <c r="EG12" s="126" t="str">
        <f>データ!X6</f>
        <v>１０：１</v>
      </c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8"/>
      <c r="ID12" s="119">
        <f>データ!AE6</f>
        <v>184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データ!AF6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データ!AG6</f>
        <v>184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 x14ac:dyDescent="0.2">
      <c r="A13" s="2"/>
      <c r="B13" s="122" t="s">
        <v>31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 x14ac:dyDescent="0.15">
      <c r="A14" s="2"/>
      <c r="B14" s="122" t="s">
        <v>32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 x14ac:dyDescent="0.15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23" t="s">
        <v>146</v>
      </c>
      <c r="NK16" s="124"/>
      <c r="NL16" s="124"/>
      <c r="NM16" s="124"/>
      <c r="NN16" s="124"/>
      <c r="NO16" s="124"/>
      <c r="NP16" s="124"/>
      <c r="NQ16" s="124"/>
      <c r="NR16" s="124"/>
      <c r="NS16" s="124"/>
      <c r="NT16" s="124"/>
      <c r="NU16" s="124"/>
      <c r="NV16" s="124"/>
      <c r="NW16" s="124"/>
      <c r="NX16" s="125"/>
    </row>
    <row r="17" spans="1:388" ht="13.5" customHeight="1" x14ac:dyDescent="0.15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 x14ac:dyDescent="0.15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 x14ac:dyDescent="0.15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 x14ac:dyDescent="0.15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 x14ac:dyDescent="0.15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 x14ac:dyDescent="0.15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 x14ac:dyDescent="0.15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 x14ac:dyDescent="0.15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 x14ac:dyDescent="0.15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 x14ac:dyDescent="0.15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 x14ac:dyDescent="0.15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 x14ac:dyDescent="0.15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 x14ac:dyDescent="0.15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 x14ac:dyDescent="0.15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13" t="s">
        <v>144</v>
      </c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</row>
    <row r="31" spans="1:388" ht="13.5" customHeight="1" x14ac:dyDescent="0.15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</row>
    <row r="32" spans="1:388" ht="13.5" customHeight="1" x14ac:dyDescent="0.15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</row>
    <row r="33" spans="1:388" ht="13.5" customHeight="1" x14ac:dyDescent="0.15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91.5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98.3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101.3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98.9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102.3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99.4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98.6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98.3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87.2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90.7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 t="str">
        <f>データ!BD7</f>
        <v>該当数値なし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161.1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137.9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 t="str">
        <f>データ!BG7</f>
        <v>該当数値なし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 t="str">
        <f>データ!BH7</f>
        <v>該当数値なし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59.1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58.8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58.8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58.3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63.5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</row>
    <row r="34" spans="1:388" ht="13.5" customHeight="1" x14ac:dyDescent="0.15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99.4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99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97.7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97.2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92.6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92.2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90.2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91.1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90.1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89.1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85.3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80.7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73.099999999999994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76.3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70.599999999999994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70.5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70.599999999999994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71.3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72.599999999999994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113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5"/>
    </row>
    <row r="35" spans="1:388" ht="13.5" customHeight="1" x14ac:dyDescent="0.15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13"/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5"/>
    </row>
    <row r="36" spans="1:388" ht="13.5" customHeight="1" x14ac:dyDescent="0.15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113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5"/>
    </row>
    <row r="37" spans="1:388" ht="13.5" customHeight="1" x14ac:dyDescent="0.15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113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5"/>
    </row>
    <row r="38" spans="1:388" ht="13.5" customHeight="1" x14ac:dyDescent="0.15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13"/>
      <c r="NK38" s="114"/>
      <c r="NL38" s="114"/>
      <c r="NM38" s="114"/>
      <c r="NN38" s="114"/>
      <c r="NO38" s="114"/>
      <c r="NP38" s="114"/>
      <c r="NQ38" s="114"/>
      <c r="NR38" s="114"/>
      <c r="NS38" s="114"/>
      <c r="NT38" s="114"/>
      <c r="NU38" s="114"/>
      <c r="NV38" s="114"/>
      <c r="NW38" s="114"/>
      <c r="NX38" s="115"/>
    </row>
    <row r="39" spans="1:388" ht="13.5" customHeight="1" x14ac:dyDescent="0.15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13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</row>
    <row r="40" spans="1:388" ht="13.5" customHeight="1" x14ac:dyDescent="0.15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</row>
    <row r="41" spans="1:388" ht="13.5" customHeight="1" x14ac:dyDescent="0.15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</row>
    <row r="42" spans="1:388" ht="13.5" customHeight="1" x14ac:dyDescent="0.15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</row>
    <row r="43" spans="1:388" ht="13.5" customHeight="1" x14ac:dyDescent="0.15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</row>
    <row r="44" spans="1:388" ht="13.5" customHeight="1" x14ac:dyDescent="0.15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</row>
    <row r="45" spans="1:388" ht="13.5" customHeight="1" x14ac:dyDescent="0.15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</row>
    <row r="46" spans="1:388" ht="13.5" customHeight="1" x14ac:dyDescent="0.15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6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8"/>
    </row>
    <row r="47" spans="1:388" ht="13.5" customHeight="1" x14ac:dyDescent="0.15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 x14ac:dyDescent="0.15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 x14ac:dyDescent="0.15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147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 x14ac:dyDescent="0.15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 x14ac:dyDescent="0.15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 x14ac:dyDescent="0.15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 x14ac:dyDescent="0.15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 x14ac:dyDescent="0.15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 x14ac:dyDescent="0.15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25453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27095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28326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28444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29478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11410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11316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11176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11286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11432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54.6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54.9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54.9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62.5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60.2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15.4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16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15.8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17.7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17.100000000000001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 x14ac:dyDescent="0.15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45929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48203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48921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50413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50510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11409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11941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12272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13096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13552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54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54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55.6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54.8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55.8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22.7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23.2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23.2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23.9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23.8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 x14ac:dyDescent="0.15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 x14ac:dyDescent="0.15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 x14ac:dyDescent="0.15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 x14ac:dyDescent="0.15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 x14ac:dyDescent="0.15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 x14ac:dyDescent="0.15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 x14ac:dyDescent="0.15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 x14ac:dyDescent="0.15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 x14ac:dyDescent="0.15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 x14ac:dyDescent="0.15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 x14ac:dyDescent="0.15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145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 x14ac:dyDescent="0.15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 x14ac:dyDescent="0.15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 x14ac:dyDescent="0.15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 x14ac:dyDescent="0.15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 x14ac:dyDescent="0.15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 x14ac:dyDescent="0.15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 x14ac:dyDescent="0.15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 x14ac:dyDescent="0.15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 x14ac:dyDescent="0.15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 x14ac:dyDescent="0.15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 x14ac:dyDescent="0.15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54.9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57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62.9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64.2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65.3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72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74.5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81.2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80.7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79.8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31227974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31493403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31735880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31861560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31706074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 x14ac:dyDescent="0.15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45.5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45.8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48.9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50.3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49.8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62.5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59.9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65.400000000000006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65.7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65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39169586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40264615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41593368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42578034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45645830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 x14ac:dyDescent="0.15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 x14ac:dyDescent="0.15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 x14ac:dyDescent="0.15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 x14ac:dyDescent="0.15">
      <c r="B85" s="3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 x14ac:dyDescent="0.1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 x14ac:dyDescent="0.15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4" t="s">
        <v>75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7" t="s">
        <v>76</v>
      </c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7" t="s">
        <v>77</v>
      </c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4" t="s">
        <v>78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6"/>
      <c r="BZ4" s="143" t="s">
        <v>79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7" t="s">
        <v>80</v>
      </c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 t="s">
        <v>81</v>
      </c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 t="s">
        <v>82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4" t="s">
        <v>83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6"/>
      <c r="EC4" s="143" t="s">
        <v>84</v>
      </c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 t="s">
        <v>85</v>
      </c>
      <c r="EO4" s="143"/>
      <c r="EP4" s="143"/>
      <c r="EQ4" s="143"/>
      <c r="ER4" s="143"/>
      <c r="ES4" s="143"/>
      <c r="ET4" s="143"/>
      <c r="EU4" s="143"/>
      <c r="EV4" s="143"/>
      <c r="EW4" s="143"/>
      <c r="EX4" s="143"/>
    </row>
    <row r="5" spans="1:154" x14ac:dyDescent="0.15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 x14ac:dyDescent="0.15">
      <c r="A6" s="48" t="s">
        <v>121</v>
      </c>
      <c r="B6" s="63">
        <f>B8</f>
        <v>2016</v>
      </c>
      <c r="C6" s="63">
        <f t="shared" ref="C6:M6" si="2">C8</f>
        <v>240001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4</v>
      </c>
      <c r="H6" s="148" t="str">
        <f>IF(H8&lt;&gt;I8,H8,"")&amp;IF(I8&lt;&gt;J8,I8,"")&amp;"　"&amp;J8</f>
        <v>三重県　志摩病院</v>
      </c>
      <c r="I6" s="149"/>
      <c r="J6" s="15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/>
      <c r="P6" s="63" t="str">
        <f>P8</f>
        <v>指定管理者(利用料金制)</v>
      </c>
      <c r="Q6" s="64">
        <f t="shared" ref="Q6:AG6" si="3">Q8</f>
        <v>14</v>
      </c>
      <c r="R6" s="63" t="str">
        <f t="shared" si="3"/>
        <v>対象</v>
      </c>
      <c r="S6" s="63" t="str">
        <f t="shared" si="3"/>
        <v>ド 透 I 訓 ガ</v>
      </c>
      <c r="T6" s="63" t="str">
        <f t="shared" si="3"/>
        <v>救 臨 へ 災 輪</v>
      </c>
      <c r="U6" s="64">
        <f>U8</f>
        <v>1841753</v>
      </c>
      <c r="V6" s="64">
        <f>V8</f>
        <v>26325</v>
      </c>
      <c r="W6" s="63" t="str">
        <f>W8</f>
        <v>非該当</v>
      </c>
      <c r="X6" s="63" t="str">
        <f t="shared" si="3"/>
        <v>１０：１</v>
      </c>
      <c r="Y6" s="64">
        <f t="shared" si="3"/>
        <v>250</v>
      </c>
      <c r="Z6" s="64" t="str">
        <f t="shared" si="3"/>
        <v>-</v>
      </c>
      <c r="AA6" s="64" t="str">
        <f t="shared" si="3"/>
        <v>-</v>
      </c>
      <c r="AB6" s="64">
        <f t="shared" si="3"/>
        <v>100</v>
      </c>
      <c r="AC6" s="64" t="str">
        <f t="shared" si="3"/>
        <v>-</v>
      </c>
      <c r="AD6" s="64">
        <f t="shared" si="3"/>
        <v>350</v>
      </c>
      <c r="AE6" s="64">
        <f t="shared" si="3"/>
        <v>184</v>
      </c>
      <c r="AF6" s="64" t="str">
        <f t="shared" si="3"/>
        <v>-</v>
      </c>
      <c r="AG6" s="64">
        <f t="shared" si="3"/>
        <v>184</v>
      </c>
      <c r="AH6" s="65">
        <f>IF(AH8="-",NA(),AH8)</f>
        <v>91.5</v>
      </c>
      <c r="AI6" s="65">
        <f t="shared" ref="AI6:AQ6" si="4">IF(AI8="-",NA(),AI8)</f>
        <v>98.3</v>
      </c>
      <c r="AJ6" s="65">
        <f t="shared" si="4"/>
        <v>101.3</v>
      </c>
      <c r="AK6" s="65">
        <f t="shared" si="4"/>
        <v>98.9</v>
      </c>
      <c r="AL6" s="65">
        <f t="shared" si="4"/>
        <v>102.3</v>
      </c>
      <c r="AM6" s="65">
        <f t="shared" si="4"/>
        <v>99.4</v>
      </c>
      <c r="AN6" s="65">
        <f t="shared" si="4"/>
        <v>99</v>
      </c>
      <c r="AO6" s="65">
        <f t="shared" si="4"/>
        <v>97.7</v>
      </c>
      <c r="AP6" s="65">
        <f t="shared" si="4"/>
        <v>98</v>
      </c>
      <c r="AQ6" s="65">
        <f t="shared" si="4"/>
        <v>97.2</v>
      </c>
      <c r="AR6" s="65" t="str">
        <f>IF(AR8="-","【-】","【"&amp;SUBSTITUTE(TEXT(AR8,"#,##0.0"),"-","△")&amp;"】")</f>
        <v>【98.4】</v>
      </c>
      <c r="AS6" s="65">
        <f>IF(AS8="-",NA(),AS8)</f>
        <v>99.4</v>
      </c>
      <c r="AT6" s="65">
        <f t="shared" ref="AT6:BB6" si="5">IF(AT8="-",NA(),AT8)</f>
        <v>98.6</v>
      </c>
      <c r="AU6" s="65">
        <f t="shared" si="5"/>
        <v>98.3</v>
      </c>
      <c r="AV6" s="65">
        <f t="shared" si="5"/>
        <v>87.2</v>
      </c>
      <c r="AW6" s="65">
        <f t="shared" si="5"/>
        <v>90.7</v>
      </c>
      <c r="AX6" s="65">
        <f t="shared" si="5"/>
        <v>92.6</v>
      </c>
      <c r="AY6" s="65">
        <f t="shared" si="5"/>
        <v>92.2</v>
      </c>
      <c r="AZ6" s="65">
        <f t="shared" si="5"/>
        <v>90.2</v>
      </c>
      <c r="BA6" s="65">
        <f t="shared" si="5"/>
        <v>91.1</v>
      </c>
      <c r="BB6" s="65">
        <f t="shared" si="5"/>
        <v>90.1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>
        <f t="shared" ref="BE6:BM6" si="6">IF(BE8="-",NA(),BE8)</f>
        <v>161.1</v>
      </c>
      <c r="BF6" s="65">
        <f t="shared" si="6"/>
        <v>137.9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89.1</v>
      </c>
      <c r="BJ6" s="65">
        <f t="shared" si="6"/>
        <v>85.3</v>
      </c>
      <c r="BK6" s="65">
        <f t="shared" si="6"/>
        <v>80.7</v>
      </c>
      <c r="BL6" s="65">
        <f t="shared" si="6"/>
        <v>73.099999999999994</v>
      </c>
      <c r="BM6" s="65">
        <f t="shared" si="6"/>
        <v>76.3</v>
      </c>
      <c r="BN6" s="65" t="str">
        <f>IF(BN8="-","【-】","【"&amp;SUBSTITUTE(TEXT(BN8,"#,##0.0"),"-","△")&amp;"】")</f>
        <v>【63.6】</v>
      </c>
      <c r="BO6" s="65">
        <f>IF(BO8="-",NA(),BO8)</f>
        <v>59.1</v>
      </c>
      <c r="BP6" s="65">
        <f t="shared" ref="BP6:BX6" si="7">IF(BP8="-",NA(),BP8)</f>
        <v>58.8</v>
      </c>
      <c r="BQ6" s="65">
        <f t="shared" si="7"/>
        <v>58.8</v>
      </c>
      <c r="BR6" s="65">
        <f t="shared" si="7"/>
        <v>58.3</v>
      </c>
      <c r="BS6" s="65">
        <f t="shared" si="7"/>
        <v>63.5</v>
      </c>
      <c r="BT6" s="65">
        <f t="shared" si="7"/>
        <v>70.599999999999994</v>
      </c>
      <c r="BU6" s="65">
        <f t="shared" si="7"/>
        <v>70.5</v>
      </c>
      <c r="BV6" s="65">
        <f t="shared" si="7"/>
        <v>70.599999999999994</v>
      </c>
      <c r="BW6" s="65">
        <f t="shared" si="7"/>
        <v>71.3</v>
      </c>
      <c r="BX6" s="65">
        <f t="shared" si="7"/>
        <v>72.599999999999994</v>
      </c>
      <c r="BY6" s="65" t="str">
        <f>IF(BY8="-","【-】","【"&amp;SUBSTITUTE(TEXT(BY8,"#,##0.0"),"-","△")&amp;"】")</f>
        <v>【74.2】</v>
      </c>
      <c r="BZ6" s="66">
        <f>IF(BZ8="-",NA(),BZ8)</f>
        <v>25453</v>
      </c>
      <c r="CA6" s="66">
        <f t="shared" ref="CA6:CI6" si="8">IF(CA8="-",NA(),CA8)</f>
        <v>27095</v>
      </c>
      <c r="CB6" s="66">
        <f t="shared" si="8"/>
        <v>28326</v>
      </c>
      <c r="CC6" s="66">
        <f t="shared" si="8"/>
        <v>28444</v>
      </c>
      <c r="CD6" s="66">
        <f t="shared" si="8"/>
        <v>29478</v>
      </c>
      <c r="CE6" s="66">
        <f t="shared" si="8"/>
        <v>45929</v>
      </c>
      <c r="CF6" s="66">
        <f t="shared" si="8"/>
        <v>48203</v>
      </c>
      <c r="CG6" s="66">
        <f t="shared" si="8"/>
        <v>48921</v>
      </c>
      <c r="CH6" s="66">
        <f t="shared" si="8"/>
        <v>50413</v>
      </c>
      <c r="CI6" s="66">
        <f t="shared" si="8"/>
        <v>50510</v>
      </c>
      <c r="CJ6" s="65" t="str">
        <f>IF(CJ8="-","【-】","【"&amp;SUBSTITUTE(TEXT(CJ8,"#,##0"),"-","△")&amp;"】")</f>
        <v>【49,667】</v>
      </c>
      <c r="CK6" s="66">
        <f>IF(CK8="-",NA(),CK8)</f>
        <v>11410</v>
      </c>
      <c r="CL6" s="66">
        <f t="shared" ref="CL6:CT6" si="9">IF(CL8="-",NA(),CL8)</f>
        <v>11316</v>
      </c>
      <c r="CM6" s="66">
        <f t="shared" si="9"/>
        <v>11176</v>
      </c>
      <c r="CN6" s="66">
        <f t="shared" si="9"/>
        <v>11286</v>
      </c>
      <c r="CO6" s="66">
        <f t="shared" si="9"/>
        <v>11432</v>
      </c>
      <c r="CP6" s="66">
        <f t="shared" si="9"/>
        <v>11409</v>
      </c>
      <c r="CQ6" s="66">
        <f t="shared" si="9"/>
        <v>11941</v>
      </c>
      <c r="CR6" s="66">
        <f t="shared" si="9"/>
        <v>12272</v>
      </c>
      <c r="CS6" s="66">
        <f t="shared" si="9"/>
        <v>13096</v>
      </c>
      <c r="CT6" s="66">
        <f t="shared" si="9"/>
        <v>13552</v>
      </c>
      <c r="CU6" s="65" t="str">
        <f>IF(CU8="-","【-】","【"&amp;SUBSTITUTE(TEXT(CU8,"#,##0"),"-","△")&amp;"】")</f>
        <v>【13,758】</v>
      </c>
      <c r="CV6" s="65">
        <f>IF(CV8="-",NA(),CV8)</f>
        <v>54.6</v>
      </c>
      <c r="CW6" s="65">
        <f t="shared" ref="CW6:DE6" si="10">IF(CW8="-",NA(),CW8)</f>
        <v>54.9</v>
      </c>
      <c r="CX6" s="65">
        <f t="shared" si="10"/>
        <v>54.9</v>
      </c>
      <c r="CY6" s="65">
        <f t="shared" si="10"/>
        <v>62.5</v>
      </c>
      <c r="CZ6" s="65">
        <f t="shared" si="10"/>
        <v>60.2</v>
      </c>
      <c r="DA6" s="65">
        <f t="shared" si="10"/>
        <v>54</v>
      </c>
      <c r="DB6" s="65">
        <f t="shared" si="10"/>
        <v>54</v>
      </c>
      <c r="DC6" s="65">
        <f t="shared" si="10"/>
        <v>55.6</v>
      </c>
      <c r="DD6" s="65">
        <f t="shared" si="10"/>
        <v>54.8</v>
      </c>
      <c r="DE6" s="65">
        <f t="shared" si="10"/>
        <v>55.8</v>
      </c>
      <c r="DF6" s="65" t="str">
        <f>IF(DF8="-","【-】","【"&amp;SUBSTITUTE(TEXT(DF8,"#,##0.0"),"-","△")&amp;"】")</f>
        <v>【55.2】</v>
      </c>
      <c r="DG6" s="65">
        <f>IF(DG8="-",NA(),DG8)</f>
        <v>15.4</v>
      </c>
      <c r="DH6" s="65">
        <f t="shared" ref="DH6:DP6" si="11">IF(DH8="-",NA(),DH8)</f>
        <v>16</v>
      </c>
      <c r="DI6" s="65">
        <f t="shared" si="11"/>
        <v>15.8</v>
      </c>
      <c r="DJ6" s="65">
        <f t="shared" si="11"/>
        <v>17.7</v>
      </c>
      <c r="DK6" s="65">
        <f t="shared" si="11"/>
        <v>17.100000000000001</v>
      </c>
      <c r="DL6" s="65">
        <f t="shared" si="11"/>
        <v>22.7</v>
      </c>
      <c r="DM6" s="65">
        <f t="shared" si="11"/>
        <v>23.2</v>
      </c>
      <c r="DN6" s="65">
        <f t="shared" si="11"/>
        <v>23.2</v>
      </c>
      <c r="DO6" s="65">
        <f t="shared" si="11"/>
        <v>23.9</v>
      </c>
      <c r="DP6" s="65">
        <f t="shared" si="11"/>
        <v>23.8</v>
      </c>
      <c r="DQ6" s="65" t="str">
        <f>IF(DQ8="-","【-】","【"&amp;SUBSTITUTE(TEXT(DQ8,"#,##0.0"),"-","△")&amp;"】")</f>
        <v>【24.1】</v>
      </c>
      <c r="DR6" s="65">
        <f>IF(DR8="-",NA(),DR8)</f>
        <v>54.9</v>
      </c>
      <c r="DS6" s="65">
        <f t="shared" ref="DS6:EA6" si="12">IF(DS8="-",NA(),DS8)</f>
        <v>57</v>
      </c>
      <c r="DT6" s="65">
        <f t="shared" si="12"/>
        <v>62.9</v>
      </c>
      <c r="DU6" s="65">
        <f t="shared" si="12"/>
        <v>64.2</v>
      </c>
      <c r="DV6" s="65">
        <f t="shared" si="12"/>
        <v>65.3</v>
      </c>
      <c r="DW6" s="65">
        <f t="shared" si="12"/>
        <v>45.5</v>
      </c>
      <c r="DX6" s="65">
        <f t="shared" si="12"/>
        <v>45.8</v>
      </c>
      <c r="DY6" s="65">
        <f t="shared" si="12"/>
        <v>48.9</v>
      </c>
      <c r="DZ6" s="65">
        <f t="shared" si="12"/>
        <v>50.3</v>
      </c>
      <c r="EA6" s="65">
        <f t="shared" si="12"/>
        <v>49.8</v>
      </c>
      <c r="EB6" s="65" t="str">
        <f>IF(EB8="-","【-】","【"&amp;SUBSTITUTE(TEXT(EB8,"#,##0.0"),"-","△")&amp;"】")</f>
        <v>【50.7】</v>
      </c>
      <c r="EC6" s="65">
        <f>IF(EC8="-",NA(),EC8)</f>
        <v>72</v>
      </c>
      <c r="ED6" s="65">
        <f t="shared" ref="ED6:EL6" si="13">IF(ED8="-",NA(),ED8)</f>
        <v>74.5</v>
      </c>
      <c r="EE6" s="65">
        <f t="shared" si="13"/>
        <v>81.2</v>
      </c>
      <c r="EF6" s="65">
        <f t="shared" si="13"/>
        <v>80.7</v>
      </c>
      <c r="EG6" s="65">
        <f t="shared" si="13"/>
        <v>79.8</v>
      </c>
      <c r="EH6" s="65">
        <f t="shared" si="13"/>
        <v>62.5</v>
      </c>
      <c r="EI6" s="65">
        <f t="shared" si="13"/>
        <v>59.9</v>
      </c>
      <c r="EJ6" s="65">
        <f t="shared" si="13"/>
        <v>65.400000000000006</v>
      </c>
      <c r="EK6" s="65">
        <f t="shared" si="13"/>
        <v>65.7</v>
      </c>
      <c r="EL6" s="65">
        <f t="shared" si="13"/>
        <v>65</v>
      </c>
      <c r="EM6" s="65" t="str">
        <f>IF(EM8="-","【-】","【"&amp;SUBSTITUTE(TEXT(EM8,"#,##0.0"),"-","△")&amp;"】")</f>
        <v>【65.7】</v>
      </c>
      <c r="EN6" s="66">
        <f>IF(EN8="-",NA(),EN8)</f>
        <v>31227974</v>
      </c>
      <c r="EO6" s="66">
        <f t="shared" ref="EO6:EW6" si="14">IF(EO8="-",NA(),EO8)</f>
        <v>31493403</v>
      </c>
      <c r="EP6" s="66">
        <f t="shared" si="14"/>
        <v>31735880</v>
      </c>
      <c r="EQ6" s="66">
        <f t="shared" si="14"/>
        <v>31861560</v>
      </c>
      <c r="ER6" s="66">
        <f t="shared" si="14"/>
        <v>31706074</v>
      </c>
      <c r="ES6" s="66">
        <f t="shared" si="14"/>
        <v>39169586</v>
      </c>
      <c r="ET6" s="66">
        <f t="shared" si="14"/>
        <v>40264615</v>
      </c>
      <c r="EU6" s="66">
        <f t="shared" si="14"/>
        <v>41593368</v>
      </c>
      <c r="EV6" s="66">
        <f t="shared" si="14"/>
        <v>42578034</v>
      </c>
      <c r="EW6" s="66">
        <f t="shared" si="14"/>
        <v>45645830</v>
      </c>
      <c r="EX6" s="66" t="str">
        <f>IF(EX8="-","【-】","【"&amp;SUBSTITUTE(TEXT(EX8,"#,##0"),"-","△")&amp;"】")</f>
        <v>【44,050,160】</v>
      </c>
    </row>
    <row r="7" spans="1:154" s="67" customFormat="1" x14ac:dyDescent="0.15">
      <c r="A7" s="48" t="s">
        <v>122</v>
      </c>
      <c r="B7" s="63">
        <f t="shared" ref="B7:AG7" si="15">B8</f>
        <v>2016</v>
      </c>
      <c r="C7" s="63">
        <f t="shared" si="15"/>
        <v>240001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4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/>
      <c r="P7" s="63" t="str">
        <f>P8</f>
        <v>指定管理者(利用料金制)</v>
      </c>
      <c r="Q7" s="64">
        <f t="shared" si="15"/>
        <v>14</v>
      </c>
      <c r="R7" s="63" t="str">
        <f t="shared" si="15"/>
        <v>対象</v>
      </c>
      <c r="S7" s="63" t="str">
        <f t="shared" si="15"/>
        <v>ド 透 I 訓 ガ</v>
      </c>
      <c r="T7" s="63" t="str">
        <f t="shared" si="15"/>
        <v>救 臨 へ 災 輪</v>
      </c>
      <c r="U7" s="64">
        <f>U8</f>
        <v>1841753</v>
      </c>
      <c r="V7" s="64">
        <f>V8</f>
        <v>26325</v>
      </c>
      <c r="W7" s="63" t="str">
        <f>W8</f>
        <v>非該当</v>
      </c>
      <c r="X7" s="63" t="str">
        <f t="shared" si="15"/>
        <v>１０：１</v>
      </c>
      <c r="Y7" s="64">
        <f t="shared" si="15"/>
        <v>250</v>
      </c>
      <c r="Z7" s="64" t="str">
        <f t="shared" si="15"/>
        <v>-</v>
      </c>
      <c r="AA7" s="64" t="str">
        <f t="shared" si="15"/>
        <v>-</v>
      </c>
      <c r="AB7" s="64">
        <f t="shared" si="15"/>
        <v>100</v>
      </c>
      <c r="AC7" s="64" t="str">
        <f t="shared" si="15"/>
        <v>-</v>
      </c>
      <c r="AD7" s="64">
        <f t="shared" si="15"/>
        <v>350</v>
      </c>
      <c r="AE7" s="64">
        <f t="shared" si="15"/>
        <v>184</v>
      </c>
      <c r="AF7" s="64" t="str">
        <f t="shared" si="15"/>
        <v>-</v>
      </c>
      <c r="AG7" s="64">
        <f t="shared" si="15"/>
        <v>184</v>
      </c>
      <c r="AH7" s="65">
        <f>AH8</f>
        <v>91.5</v>
      </c>
      <c r="AI7" s="65">
        <f t="shared" ref="AI7:AQ7" si="16">AI8</f>
        <v>98.3</v>
      </c>
      <c r="AJ7" s="65">
        <f t="shared" si="16"/>
        <v>101.3</v>
      </c>
      <c r="AK7" s="65">
        <f t="shared" si="16"/>
        <v>98.9</v>
      </c>
      <c r="AL7" s="65">
        <f t="shared" si="16"/>
        <v>102.3</v>
      </c>
      <c r="AM7" s="65">
        <f t="shared" si="16"/>
        <v>99.4</v>
      </c>
      <c r="AN7" s="65">
        <f t="shared" si="16"/>
        <v>99</v>
      </c>
      <c r="AO7" s="65">
        <f t="shared" si="16"/>
        <v>97.7</v>
      </c>
      <c r="AP7" s="65">
        <f t="shared" si="16"/>
        <v>98</v>
      </c>
      <c r="AQ7" s="65">
        <f t="shared" si="16"/>
        <v>97.2</v>
      </c>
      <c r="AR7" s="65"/>
      <c r="AS7" s="65">
        <f>AS8</f>
        <v>99.4</v>
      </c>
      <c r="AT7" s="65">
        <f t="shared" ref="AT7:BB7" si="17">AT8</f>
        <v>98.6</v>
      </c>
      <c r="AU7" s="65">
        <f t="shared" si="17"/>
        <v>98.3</v>
      </c>
      <c r="AV7" s="65">
        <f t="shared" si="17"/>
        <v>87.2</v>
      </c>
      <c r="AW7" s="65">
        <f t="shared" si="17"/>
        <v>90.7</v>
      </c>
      <c r="AX7" s="65">
        <f t="shared" si="17"/>
        <v>92.6</v>
      </c>
      <c r="AY7" s="65">
        <f t="shared" si="17"/>
        <v>92.2</v>
      </c>
      <c r="AZ7" s="65">
        <f t="shared" si="17"/>
        <v>90.2</v>
      </c>
      <c r="BA7" s="65">
        <f t="shared" si="17"/>
        <v>91.1</v>
      </c>
      <c r="BB7" s="65">
        <f t="shared" si="17"/>
        <v>90.1</v>
      </c>
      <c r="BC7" s="65"/>
      <c r="BD7" s="65" t="str">
        <f>BD8</f>
        <v>該当数値なし</v>
      </c>
      <c r="BE7" s="65">
        <f t="shared" ref="BE7:BM7" si="18">BE8</f>
        <v>161.1</v>
      </c>
      <c r="BF7" s="65">
        <f t="shared" si="18"/>
        <v>137.9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89.1</v>
      </c>
      <c r="BJ7" s="65">
        <f t="shared" si="18"/>
        <v>85.3</v>
      </c>
      <c r="BK7" s="65">
        <f t="shared" si="18"/>
        <v>80.7</v>
      </c>
      <c r="BL7" s="65">
        <f t="shared" si="18"/>
        <v>73.099999999999994</v>
      </c>
      <c r="BM7" s="65">
        <f t="shared" si="18"/>
        <v>76.3</v>
      </c>
      <c r="BN7" s="65"/>
      <c r="BO7" s="65">
        <f>BO8</f>
        <v>59.1</v>
      </c>
      <c r="BP7" s="65">
        <f t="shared" ref="BP7:BX7" si="19">BP8</f>
        <v>58.8</v>
      </c>
      <c r="BQ7" s="65">
        <f t="shared" si="19"/>
        <v>58.8</v>
      </c>
      <c r="BR7" s="65">
        <f t="shared" si="19"/>
        <v>58.3</v>
      </c>
      <c r="BS7" s="65">
        <f t="shared" si="19"/>
        <v>63.5</v>
      </c>
      <c r="BT7" s="65">
        <f t="shared" si="19"/>
        <v>70.599999999999994</v>
      </c>
      <c r="BU7" s="65">
        <f t="shared" si="19"/>
        <v>70.5</v>
      </c>
      <c r="BV7" s="65">
        <f t="shared" si="19"/>
        <v>70.599999999999994</v>
      </c>
      <c r="BW7" s="65">
        <f t="shared" si="19"/>
        <v>71.3</v>
      </c>
      <c r="BX7" s="65">
        <f t="shared" si="19"/>
        <v>72.599999999999994</v>
      </c>
      <c r="BY7" s="65"/>
      <c r="BZ7" s="66">
        <f>BZ8</f>
        <v>25453</v>
      </c>
      <c r="CA7" s="66">
        <f t="shared" ref="CA7:CI7" si="20">CA8</f>
        <v>27095</v>
      </c>
      <c r="CB7" s="66">
        <f t="shared" si="20"/>
        <v>28326</v>
      </c>
      <c r="CC7" s="66">
        <f t="shared" si="20"/>
        <v>28444</v>
      </c>
      <c r="CD7" s="66">
        <f t="shared" si="20"/>
        <v>29478</v>
      </c>
      <c r="CE7" s="66">
        <f t="shared" si="20"/>
        <v>45929</v>
      </c>
      <c r="CF7" s="66">
        <f t="shared" si="20"/>
        <v>48203</v>
      </c>
      <c r="CG7" s="66">
        <f t="shared" si="20"/>
        <v>48921</v>
      </c>
      <c r="CH7" s="66">
        <f t="shared" si="20"/>
        <v>50413</v>
      </c>
      <c r="CI7" s="66">
        <f t="shared" si="20"/>
        <v>50510</v>
      </c>
      <c r="CJ7" s="65"/>
      <c r="CK7" s="66">
        <f>CK8</f>
        <v>11410</v>
      </c>
      <c r="CL7" s="66">
        <f t="shared" ref="CL7:CT7" si="21">CL8</f>
        <v>11316</v>
      </c>
      <c r="CM7" s="66">
        <f t="shared" si="21"/>
        <v>11176</v>
      </c>
      <c r="CN7" s="66">
        <f t="shared" si="21"/>
        <v>11286</v>
      </c>
      <c r="CO7" s="66">
        <f t="shared" si="21"/>
        <v>11432</v>
      </c>
      <c r="CP7" s="66">
        <f t="shared" si="21"/>
        <v>11409</v>
      </c>
      <c r="CQ7" s="66">
        <f t="shared" si="21"/>
        <v>11941</v>
      </c>
      <c r="CR7" s="66">
        <f t="shared" si="21"/>
        <v>12272</v>
      </c>
      <c r="CS7" s="66">
        <f t="shared" si="21"/>
        <v>13096</v>
      </c>
      <c r="CT7" s="66">
        <f t="shared" si="21"/>
        <v>13552</v>
      </c>
      <c r="CU7" s="65"/>
      <c r="CV7" s="65">
        <f>CV8</f>
        <v>54.6</v>
      </c>
      <c r="CW7" s="65">
        <f t="shared" ref="CW7:DE7" si="22">CW8</f>
        <v>54.9</v>
      </c>
      <c r="CX7" s="65">
        <f t="shared" si="22"/>
        <v>54.9</v>
      </c>
      <c r="CY7" s="65">
        <f t="shared" si="22"/>
        <v>62.5</v>
      </c>
      <c r="CZ7" s="65">
        <f t="shared" si="22"/>
        <v>60.2</v>
      </c>
      <c r="DA7" s="65">
        <f t="shared" si="22"/>
        <v>54</v>
      </c>
      <c r="DB7" s="65">
        <f t="shared" si="22"/>
        <v>54</v>
      </c>
      <c r="DC7" s="65">
        <f t="shared" si="22"/>
        <v>55.6</v>
      </c>
      <c r="DD7" s="65">
        <f t="shared" si="22"/>
        <v>54.8</v>
      </c>
      <c r="DE7" s="65">
        <f t="shared" si="22"/>
        <v>55.8</v>
      </c>
      <c r="DF7" s="65"/>
      <c r="DG7" s="65">
        <f>DG8</f>
        <v>15.4</v>
      </c>
      <c r="DH7" s="65">
        <f t="shared" ref="DH7:DP7" si="23">DH8</f>
        <v>16</v>
      </c>
      <c r="DI7" s="65">
        <f t="shared" si="23"/>
        <v>15.8</v>
      </c>
      <c r="DJ7" s="65">
        <f t="shared" si="23"/>
        <v>17.7</v>
      </c>
      <c r="DK7" s="65">
        <f t="shared" si="23"/>
        <v>17.100000000000001</v>
      </c>
      <c r="DL7" s="65">
        <f t="shared" si="23"/>
        <v>22.7</v>
      </c>
      <c r="DM7" s="65">
        <f t="shared" si="23"/>
        <v>23.2</v>
      </c>
      <c r="DN7" s="65">
        <f t="shared" si="23"/>
        <v>23.2</v>
      </c>
      <c r="DO7" s="65">
        <f t="shared" si="23"/>
        <v>23.9</v>
      </c>
      <c r="DP7" s="65">
        <f t="shared" si="23"/>
        <v>23.8</v>
      </c>
      <c r="DQ7" s="65"/>
      <c r="DR7" s="65">
        <f>DR8</f>
        <v>54.9</v>
      </c>
      <c r="DS7" s="65">
        <f t="shared" ref="DS7:EA7" si="24">DS8</f>
        <v>57</v>
      </c>
      <c r="DT7" s="65">
        <f t="shared" si="24"/>
        <v>62.9</v>
      </c>
      <c r="DU7" s="65">
        <f t="shared" si="24"/>
        <v>64.2</v>
      </c>
      <c r="DV7" s="65">
        <f t="shared" si="24"/>
        <v>65.3</v>
      </c>
      <c r="DW7" s="65">
        <f t="shared" si="24"/>
        <v>45.5</v>
      </c>
      <c r="DX7" s="65">
        <f t="shared" si="24"/>
        <v>45.8</v>
      </c>
      <c r="DY7" s="65">
        <f t="shared" si="24"/>
        <v>48.9</v>
      </c>
      <c r="DZ7" s="65">
        <f t="shared" si="24"/>
        <v>50.3</v>
      </c>
      <c r="EA7" s="65">
        <f t="shared" si="24"/>
        <v>49.8</v>
      </c>
      <c r="EB7" s="65"/>
      <c r="EC7" s="65">
        <f>EC8</f>
        <v>72</v>
      </c>
      <c r="ED7" s="65">
        <f t="shared" ref="ED7:EL7" si="25">ED8</f>
        <v>74.5</v>
      </c>
      <c r="EE7" s="65">
        <f t="shared" si="25"/>
        <v>81.2</v>
      </c>
      <c r="EF7" s="65">
        <f t="shared" si="25"/>
        <v>80.7</v>
      </c>
      <c r="EG7" s="65">
        <f t="shared" si="25"/>
        <v>79.8</v>
      </c>
      <c r="EH7" s="65">
        <f t="shared" si="25"/>
        <v>62.5</v>
      </c>
      <c r="EI7" s="65">
        <f t="shared" si="25"/>
        <v>59.9</v>
      </c>
      <c r="EJ7" s="65">
        <f t="shared" si="25"/>
        <v>65.400000000000006</v>
      </c>
      <c r="EK7" s="65">
        <f t="shared" si="25"/>
        <v>65.7</v>
      </c>
      <c r="EL7" s="65">
        <f t="shared" si="25"/>
        <v>65</v>
      </c>
      <c r="EM7" s="65"/>
      <c r="EN7" s="66">
        <f>EN8</f>
        <v>31227974</v>
      </c>
      <c r="EO7" s="66">
        <f t="shared" ref="EO7:EW7" si="26">EO8</f>
        <v>31493403</v>
      </c>
      <c r="EP7" s="66">
        <f t="shared" si="26"/>
        <v>31735880</v>
      </c>
      <c r="EQ7" s="66">
        <f t="shared" si="26"/>
        <v>31861560</v>
      </c>
      <c r="ER7" s="66">
        <f t="shared" si="26"/>
        <v>31706074</v>
      </c>
      <c r="ES7" s="66">
        <f t="shared" si="26"/>
        <v>39169586</v>
      </c>
      <c r="ET7" s="66">
        <f t="shared" si="26"/>
        <v>40264615</v>
      </c>
      <c r="EU7" s="66">
        <f t="shared" si="26"/>
        <v>41593368</v>
      </c>
      <c r="EV7" s="66">
        <f t="shared" si="26"/>
        <v>42578034</v>
      </c>
      <c r="EW7" s="66">
        <f t="shared" si="26"/>
        <v>45645830</v>
      </c>
      <c r="EX7" s="66"/>
    </row>
    <row r="8" spans="1:154" s="67" customFormat="1" x14ac:dyDescent="0.15">
      <c r="A8" s="48"/>
      <c r="B8" s="68">
        <v>2016</v>
      </c>
      <c r="C8" s="68">
        <v>240001</v>
      </c>
      <c r="D8" s="68">
        <v>46</v>
      </c>
      <c r="E8" s="68">
        <v>6</v>
      </c>
      <c r="F8" s="68">
        <v>0</v>
      </c>
      <c r="G8" s="68">
        <v>4</v>
      </c>
      <c r="H8" s="68" t="s">
        <v>123</v>
      </c>
      <c r="I8" s="68" t="s">
        <v>123</v>
      </c>
      <c r="J8" s="68" t="s">
        <v>124</v>
      </c>
      <c r="K8" s="68" t="s">
        <v>125</v>
      </c>
      <c r="L8" s="68" t="s">
        <v>126</v>
      </c>
      <c r="M8" s="68" t="s">
        <v>127</v>
      </c>
      <c r="N8" s="68" t="s">
        <v>128</v>
      </c>
      <c r="O8" s="68"/>
      <c r="P8" s="68" t="s">
        <v>129</v>
      </c>
      <c r="Q8" s="69">
        <v>14</v>
      </c>
      <c r="R8" s="68" t="s">
        <v>130</v>
      </c>
      <c r="S8" s="68" t="s">
        <v>131</v>
      </c>
      <c r="T8" s="68" t="s">
        <v>132</v>
      </c>
      <c r="U8" s="69">
        <v>1841753</v>
      </c>
      <c r="V8" s="69">
        <v>26325</v>
      </c>
      <c r="W8" s="68" t="s">
        <v>133</v>
      </c>
      <c r="X8" s="70" t="s">
        <v>134</v>
      </c>
      <c r="Y8" s="69">
        <v>250</v>
      </c>
      <c r="Z8" s="69" t="s">
        <v>135</v>
      </c>
      <c r="AA8" s="69" t="s">
        <v>135</v>
      </c>
      <c r="AB8" s="69">
        <v>100</v>
      </c>
      <c r="AC8" s="69" t="s">
        <v>135</v>
      </c>
      <c r="AD8" s="69">
        <v>350</v>
      </c>
      <c r="AE8" s="69">
        <v>184</v>
      </c>
      <c r="AF8" s="69" t="s">
        <v>135</v>
      </c>
      <c r="AG8" s="69">
        <v>184</v>
      </c>
      <c r="AH8" s="71">
        <v>91.5</v>
      </c>
      <c r="AI8" s="71">
        <v>98.3</v>
      </c>
      <c r="AJ8" s="71">
        <v>101.3</v>
      </c>
      <c r="AK8" s="71">
        <v>98.9</v>
      </c>
      <c r="AL8" s="71">
        <v>102.3</v>
      </c>
      <c r="AM8" s="71">
        <v>99.4</v>
      </c>
      <c r="AN8" s="71">
        <v>99</v>
      </c>
      <c r="AO8" s="71">
        <v>97.7</v>
      </c>
      <c r="AP8" s="71">
        <v>98</v>
      </c>
      <c r="AQ8" s="71">
        <v>97.2</v>
      </c>
      <c r="AR8" s="71">
        <v>98.4</v>
      </c>
      <c r="AS8" s="71">
        <v>99.4</v>
      </c>
      <c r="AT8" s="71">
        <v>98.6</v>
      </c>
      <c r="AU8" s="71">
        <v>98.3</v>
      </c>
      <c r="AV8" s="71">
        <v>87.2</v>
      </c>
      <c r="AW8" s="71">
        <v>90.7</v>
      </c>
      <c r="AX8" s="71">
        <v>92.6</v>
      </c>
      <c r="AY8" s="71">
        <v>92.2</v>
      </c>
      <c r="AZ8" s="71">
        <v>90.2</v>
      </c>
      <c r="BA8" s="71">
        <v>91.1</v>
      </c>
      <c r="BB8" s="71">
        <v>90.1</v>
      </c>
      <c r="BC8" s="71">
        <v>89.5</v>
      </c>
      <c r="BD8" s="72" t="s">
        <v>136</v>
      </c>
      <c r="BE8" s="72">
        <v>161.1</v>
      </c>
      <c r="BF8" s="72">
        <v>137.9</v>
      </c>
      <c r="BG8" s="72" t="s">
        <v>136</v>
      </c>
      <c r="BH8" s="72" t="s">
        <v>136</v>
      </c>
      <c r="BI8" s="72">
        <v>89.1</v>
      </c>
      <c r="BJ8" s="72">
        <v>85.3</v>
      </c>
      <c r="BK8" s="72">
        <v>80.7</v>
      </c>
      <c r="BL8" s="72">
        <v>73.099999999999994</v>
      </c>
      <c r="BM8" s="72">
        <v>76.3</v>
      </c>
      <c r="BN8" s="72">
        <v>63.6</v>
      </c>
      <c r="BO8" s="71">
        <v>59.1</v>
      </c>
      <c r="BP8" s="71">
        <v>58.8</v>
      </c>
      <c r="BQ8" s="71">
        <v>58.8</v>
      </c>
      <c r="BR8" s="71">
        <v>58.3</v>
      </c>
      <c r="BS8" s="71">
        <v>63.5</v>
      </c>
      <c r="BT8" s="71">
        <v>70.599999999999994</v>
      </c>
      <c r="BU8" s="71">
        <v>70.5</v>
      </c>
      <c r="BV8" s="71">
        <v>70.599999999999994</v>
      </c>
      <c r="BW8" s="71">
        <v>71.3</v>
      </c>
      <c r="BX8" s="71">
        <v>72.599999999999994</v>
      </c>
      <c r="BY8" s="71">
        <v>74.2</v>
      </c>
      <c r="BZ8" s="72">
        <v>25453</v>
      </c>
      <c r="CA8" s="72">
        <v>27095</v>
      </c>
      <c r="CB8" s="72">
        <v>28326</v>
      </c>
      <c r="CC8" s="72">
        <v>28444</v>
      </c>
      <c r="CD8" s="72">
        <v>29478</v>
      </c>
      <c r="CE8" s="72">
        <v>45929</v>
      </c>
      <c r="CF8" s="72">
        <v>48203</v>
      </c>
      <c r="CG8" s="72">
        <v>48921</v>
      </c>
      <c r="CH8" s="72">
        <v>50413</v>
      </c>
      <c r="CI8" s="72">
        <v>50510</v>
      </c>
      <c r="CJ8" s="71">
        <v>49667</v>
      </c>
      <c r="CK8" s="72">
        <v>11410</v>
      </c>
      <c r="CL8" s="72">
        <v>11316</v>
      </c>
      <c r="CM8" s="72">
        <v>11176</v>
      </c>
      <c r="CN8" s="72">
        <v>11286</v>
      </c>
      <c r="CO8" s="72">
        <v>11432</v>
      </c>
      <c r="CP8" s="72">
        <v>11409</v>
      </c>
      <c r="CQ8" s="72">
        <v>11941</v>
      </c>
      <c r="CR8" s="72">
        <v>12272</v>
      </c>
      <c r="CS8" s="72">
        <v>13096</v>
      </c>
      <c r="CT8" s="72">
        <v>13552</v>
      </c>
      <c r="CU8" s="71">
        <v>13758</v>
      </c>
      <c r="CV8" s="72">
        <v>54.6</v>
      </c>
      <c r="CW8" s="72">
        <v>54.9</v>
      </c>
      <c r="CX8" s="72">
        <v>54.9</v>
      </c>
      <c r="CY8" s="72">
        <v>62.5</v>
      </c>
      <c r="CZ8" s="72">
        <v>60.2</v>
      </c>
      <c r="DA8" s="72">
        <v>54</v>
      </c>
      <c r="DB8" s="72">
        <v>54</v>
      </c>
      <c r="DC8" s="72">
        <v>55.6</v>
      </c>
      <c r="DD8" s="72">
        <v>54.8</v>
      </c>
      <c r="DE8" s="72">
        <v>55.8</v>
      </c>
      <c r="DF8" s="72">
        <v>55.2</v>
      </c>
      <c r="DG8" s="72">
        <v>15.4</v>
      </c>
      <c r="DH8" s="72">
        <v>16</v>
      </c>
      <c r="DI8" s="72">
        <v>15.8</v>
      </c>
      <c r="DJ8" s="72">
        <v>17.7</v>
      </c>
      <c r="DK8" s="72">
        <v>17.100000000000001</v>
      </c>
      <c r="DL8" s="72">
        <v>22.7</v>
      </c>
      <c r="DM8" s="72">
        <v>23.2</v>
      </c>
      <c r="DN8" s="72">
        <v>23.2</v>
      </c>
      <c r="DO8" s="72">
        <v>23.9</v>
      </c>
      <c r="DP8" s="72">
        <v>23.8</v>
      </c>
      <c r="DQ8" s="72">
        <v>24.1</v>
      </c>
      <c r="DR8" s="71">
        <v>54.9</v>
      </c>
      <c r="DS8" s="71">
        <v>57</v>
      </c>
      <c r="DT8" s="71">
        <v>62.9</v>
      </c>
      <c r="DU8" s="71">
        <v>64.2</v>
      </c>
      <c r="DV8" s="71">
        <v>65.3</v>
      </c>
      <c r="DW8" s="71">
        <v>45.5</v>
      </c>
      <c r="DX8" s="71">
        <v>45.8</v>
      </c>
      <c r="DY8" s="71">
        <v>48.9</v>
      </c>
      <c r="DZ8" s="71">
        <v>50.3</v>
      </c>
      <c r="EA8" s="71">
        <v>49.8</v>
      </c>
      <c r="EB8" s="71">
        <v>50.7</v>
      </c>
      <c r="EC8" s="71">
        <v>72</v>
      </c>
      <c r="ED8" s="71">
        <v>74.5</v>
      </c>
      <c r="EE8" s="71">
        <v>81.2</v>
      </c>
      <c r="EF8" s="71">
        <v>80.7</v>
      </c>
      <c r="EG8" s="71">
        <v>79.8</v>
      </c>
      <c r="EH8" s="71">
        <v>62.5</v>
      </c>
      <c r="EI8" s="71">
        <v>59.9</v>
      </c>
      <c r="EJ8" s="71">
        <v>65.400000000000006</v>
      </c>
      <c r="EK8" s="71">
        <v>65.7</v>
      </c>
      <c r="EL8" s="71">
        <v>65</v>
      </c>
      <c r="EM8" s="71">
        <v>65.7</v>
      </c>
      <c r="EN8" s="72">
        <v>31227974</v>
      </c>
      <c r="EO8" s="72">
        <v>31493403</v>
      </c>
      <c r="EP8" s="72">
        <v>31735880</v>
      </c>
      <c r="EQ8" s="72">
        <v>31861560</v>
      </c>
      <c r="ER8" s="72">
        <v>31706074</v>
      </c>
      <c r="ES8" s="72">
        <v>39169586</v>
      </c>
      <c r="ET8" s="72">
        <v>40264615</v>
      </c>
      <c r="EU8" s="72">
        <v>41593368</v>
      </c>
      <c r="EV8" s="72">
        <v>42578034</v>
      </c>
      <c r="EW8" s="72">
        <v>45645830</v>
      </c>
      <c r="EX8" s="72">
        <v>44050160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大西 雄一</cp:lastModifiedBy>
  <cp:lastPrinted>2018-10-03T02:19:13Z</cp:lastPrinted>
  <dcterms:created xsi:type="dcterms:W3CDTF">2018-06-14T04:23:16Z</dcterms:created>
  <dcterms:modified xsi:type="dcterms:W3CDTF">2018-10-03T02:19:16Z</dcterms:modified>
  <cp:category/>
</cp:coreProperties>
</file>