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5.254.63\k-ad$\☆葵北施設係\H30\02_管理係関係\03-1_財政課\04_地方公営企業決算状況調査\190128〆_公営企業にかかる経営比較分析表（平成29年度決算）の分析等について\★H30回答\"/>
    </mc:Choice>
  </mc:AlternateContent>
  <workbookProtection workbookAlgorithmName="SHA-512" workbookHashValue="sm1EqbtUd2eqVV3FBLUOO4LOrR8WySraAPypqxUf8AZAibv+HTOHYaS192EPX/LBv3lG6xwi3T2GzBCADj8cLg==" workbookSaltValue="UY/S7iQLhX14Ch3RoIeWSg==" workbookSpinCount="100000" lockStructure="1"/>
  <bookViews>
    <workbookView xWindow="1050" yWindow="0" windowWidth="19200" windowHeight="112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<sst xmlns="http://schemas.openxmlformats.org/spreadsheetml/2006/main" count="237" uniqueCount="124">
  <si>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</si>
  <si>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</si>
  <si>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</si>
  <si>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</si>
  <si>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</si>
  <si>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</si>
  <si>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</si>
  <si>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</si>
  <si>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</si>
  <si>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</si>
  <si>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</si>
  <si>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</si>
  <si>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</si>
  <si>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</si>
  <si>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</si>
  <si>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</si>
  <si>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</si>
  <si>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</si>
  <si>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</si>
  <si>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</si>
  <si>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</si>
  <si>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</si>
  <si>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</si>
  <si>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</si>
  <si>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</si>
  <si>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</si>
  <si>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</si>
  <si>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</si>
  <si>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</si>
  <si>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</si>
  <si>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</si>
  <si>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</si>
  <si>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</si>
  <si>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</si>
  <si>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</si>
  <si>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</si>
  <si>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</si>
  <si>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</si>
  <si>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</si>
  <si>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</si>
  <si>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</si>
  <si>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</si>
  <si>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</si>
  <si>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</si>
  <si>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</si>
  <si>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</si>
  <si>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</si>
  <si>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</si>
  <si>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</si>
  <si>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</si>
  <si>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</si>
  <si>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</si>
  <si>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</si>
  <si>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</si>
  <si>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</si>
  <si>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</si>
  <si>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</si>
  <si>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</si>
  <si>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</si>
  <si>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</si>
  <si>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</si>
  <si>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</si>
  <si>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</si>
  <si>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</si>
  <si>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</si>
  <si>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</si>
  <si>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</si>
  <si>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</si>
  <si>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</si>
  <si>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</si>
  <si>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</si>
  <si>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</si>
  <si>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</si>
  <si>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</si>
  <si>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</si>
  <si>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</si>
  <si>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</si>
  <si>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</si>
  <si>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</si>
  <si>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</si>
  <si>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</si>
  <si>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</si>
  <si>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</si>
  <si>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</si>
  <si>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</si>
  <si>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</si>
  <si>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</si>
  <si>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</si>
  <si>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</si>
  <si>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</si>
  <si>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</si>
  <si>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</si>
  <si>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</si>
  <si>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</si>
  <si>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</si>
  <si>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</si>
  <si>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</si>
  <si>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</si>
  <si>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</si>
  <si>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</si>
  <si>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</si>
  <si>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</si>
  <si>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</si>
  <si>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</si>
  <si>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</si>
  <si>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</si>
  <si>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</si>
  <si>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</si>
  <si>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</si>
  <si>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</si>
  <si>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</si>
  <si>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</si>
  <si>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</si>
  <si>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</si>
  <si>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</si>
  <si>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</si>
  <si>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</si>
  <si>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</si>
  <si>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</si>
  <si>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</si>
  <si>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</si>
  <si>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類似団体平均値を下回り、減少へと転じた。これは、15の簡易水道を上水道に統合して事業規模が縮小したことに伴い、給水収益や一般会計繰入金収入が減少したことが主な原因と考えられる。
⑤料金回収率は、前年比で減となり、類似団体平均値を下回って推移している。これは、給水に係る費用のうち、給水収益以外の収入による補填割合が大きいことを示しており、適切な料金収入の確保が求められる。
④企業債残高対給水収益比率は前年比で増、⑥給水原価も増となり、いずれも類似団体平均値を大きく上回っている。これは、15の簡易水道を上水道に統合したことで給水収益が減少したことや、建設改良事業の増に伴う地方債残高の増が主な原因である。今後、投資規模の検討や計画的な維持管理といった経営改善の検討が必要。
⑦施設利用率は、前年比で増となり、類似団体平均を上回っている。将来の給水人口の減少等を踏まえた上で、施設の適正規模についての検討が必要と考える。
⑧有収率は前年比で減。これは、管路更新が完了していない未統合施設のみが対象となったことで、有収率の低下がみられたものと考える。今後も、良好な施設の稼働を目指した維持管理を行う必要があると考える。</t>
    <rPh sb="18" eb="20">
      <t>シタマワ</t>
    </rPh>
    <rPh sb="37" eb="39">
      <t>カンイ</t>
    </rPh>
    <rPh sb="39" eb="41">
      <t>スイドウ</t>
    </rPh>
    <rPh sb="42" eb="45">
      <t>ジョウスイドウ</t>
    </rPh>
    <rPh sb="46" eb="48">
      <t>トウゴウ</t>
    </rPh>
    <rPh sb="50" eb="52">
      <t>ジギョウ</t>
    </rPh>
    <rPh sb="52" eb="54">
      <t>キボ</t>
    </rPh>
    <rPh sb="55" eb="57">
      <t>シュクショウ</t>
    </rPh>
    <rPh sb="62" eb="63">
      <t>トモナ</t>
    </rPh>
    <rPh sb="65" eb="67">
      <t>キュウスイ</t>
    </rPh>
    <rPh sb="67" eb="69">
      <t>シュウエキ</t>
    </rPh>
    <rPh sb="87" eb="88">
      <t>オモ</t>
    </rPh>
    <rPh sb="89" eb="91">
      <t>ゲンイン</t>
    </rPh>
    <rPh sb="92" eb="93">
      <t>カンガ</t>
    </rPh>
    <rPh sb="112" eb="113">
      <t>ゲン</t>
    </rPh>
    <rPh sb="217" eb="218">
      <t>ゾウ</t>
    </rPh>
    <rPh sb="225" eb="226">
      <t>ゾウ</t>
    </rPh>
    <rPh sb="259" eb="261">
      <t>カンイ</t>
    </rPh>
    <rPh sb="261" eb="263">
      <t>スイドウ</t>
    </rPh>
    <rPh sb="264" eb="267">
      <t>ジョウスイドウ</t>
    </rPh>
    <rPh sb="268" eb="270">
      <t>トウゴウ</t>
    </rPh>
    <rPh sb="275" eb="277">
      <t>キュウスイ</t>
    </rPh>
    <rPh sb="277" eb="279">
      <t>シュウエキ</t>
    </rPh>
    <rPh sb="280" eb="282">
      <t>ゲンショウ</t>
    </rPh>
    <rPh sb="315" eb="317">
      <t>コンゴ</t>
    </rPh>
    <rPh sb="320" eb="322">
      <t>キボ</t>
    </rPh>
    <rPh sb="323" eb="325">
      <t>ケントウ</t>
    </rPh>
    <rPh sb="326" eb="329">
      <t>ケイカクテキ</t>
    </rPh>
    <rPh sb="363" eb="364">
      <t>ゾウ</t>
    </rPh>
    <rPh sb="372" eb="374">
      <t>ヘイキン</t>
    </rPh>
    <rPh sb="434" eb="435">
      <t>ゲン</t>
    </rPh>
    <rPh sb="440" eb="442">
      <t>カンロ</t>
    </rPh>
    <rPh sb="442" eb="444">
      <t>コウシン</t>
    </rPh>
    <rPh sb="445" eb="447">
      <t>カンリョウ</t>
    </rPh>
    <rPh sb="452" eb="455">
      <t>ミトウゴウ</t>
    </rPh>
    <rPh sb="455" eb="457">
      <t>シセツ</t>
    </rPh>
    <rPh sb="460" eb="462">
      <t>タイショウ</t>
    </rPh>
    <rPh sb="470" eb="473">
      <t>ユウシュウリツ</t>
    </rPh>
    <rPh sb="474" eb="476">
      <t>テイカ</t>
    </rPh>
    <rPh sb="488" eb="490">
      <t>コンゴ</t>
    </rPh>
    <rPh sb="510" eb="511">
      <t>オコナ</t>
    </rPh>
    <rPh sb="512" eb="514">
      <t>ヒツヨウ</t>
    </rPh>
    <rPh sb="518" eb="519">
      <t>カンガ</t>
    </rPh>
    <phoneticPr fontId="4"/>
  </si>
  <si>
    <t>③管路更新率は、H29に実施した管路更新が繰越事業となり、当該年度に更新が完了した管路がなかったため、0%となっている。
なお、５年間の平均更新率について比較すると、類似団体平均値が0.80％（更新ペースは約125年）であるのに対して、本市は1.67％（更新ペースは約59年）となっている。これは、統合対象の簡易水道を平成28年度末までに水道事業に統合するため、基幹改良等による施設整備を集中して実施したことにより、更新率が上昇したためである。</t>
    <rPh sb="12" eb="14">
      <t>ジッシ</t>
    </rPh>
    <rPh sb="16" eb="18">
      <t>カンロ</t>
    </rPh>
    <rPh sb="18" eb="20">
      <t>コウシン</t>
    </rPh>
    <rPh sb="21" eb="23">
      <t>クリコシ</t>
    </rPh>
    <rPh sb="23" eb="25">
      <t>ジギョウ</t>
    </rPh>
    <rPh sb="29" eb="31">
      <t>トウガイ</t>
    </rPh>
    <rPh sb="31" eb="33">
      <t>ネンド</t>
    </rPh>
    <rPh sb="34" eb="36">
      <t>コウシン</t>
    </rPh>
    <rPh sb="37" eb="39">
      <t>カンリョウ</t>
    </rPh>
    <rPh sb="41" eb="43">
      <t>カンロ</t>
    </rPh>
    <rPh sb="208" eb="210">
      <t>コウシン</t>
    </rPh>
    <rPh sb="210" eb="211">
      <t>リツ</t>
    </rPh>
    <rPh sb="212" eb="214">
      <t>ジョウショウ</t>
    </rPh>
    <phoneticPr fontId="4"/>
  </si>
  <si>
    <t>　本市の簡易水道事業の経営状況は慢性的な赤字の状況にあり、特に料金回収率が類似団体平均値よりも低水準にある。
　また、施設の整備が近年急速に進捗しており、施設の更新率は向上している半面、これに係る費用（建設改良費、地方債）が増加していることから財政面を圧迫しており経営の悪化につながっている。
　平成29年度より、上水道事業へ統合しなかった３地区の簡易水道のみの経営となっているが、経営を健全化させるための対策として、今後の法適化も見据えて施工の平準化やダウンサイジング等による適正規模の施設更新を行うなど、施設維持に係る費用を削減するとともに、料金の見直しについても検討する必要がある。</t>
    <rPh sb="191" eb="193">
      <t>ケイエイ</t>
    </rPh>
    <rPh sb="194" eb="196">
      <t>ケンゼン</t>
    </rPh>
    <rPh sb="249" eb="250">
      <t>オコナ</t>
    </rPh>
    <rPh sb="254" eb="256">
      <t>シセツ</t>
    </rPh>
    <rPh sb="256" eb="25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</si>
</sst>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1.52</c:v>
                </c:pt>
                <c:pt idx="1">
                  <c:v>1.1200000000000001</c:v>
                </c:pt>
                <c:pt idx="2">
                  <c:v>2.6</c:v>
                </c:pt>
                <c:pt idx="3">
                  <c:v>3.14</c:v>
                </c:pt>
                <c:pt idx="4" formatCode="#,##0.00;&quot;△&quot;#,##0.00">
                  <c:v>0</c:v>
                </c:pt>
              </c:numCache>
            </c:numRef>
          </c:val>
          <c:extLst>
            <c:ext xmlns:c16="http://schemas.microsoft.com/office/drawing/2014/chart" uri="{C3380CC4-5D6E-409C-BE32-E72D297353CC}">
              <c16:uniqueId val="{00000000-5672-4602-A4B4-10CAEEF4E37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0.56999999999999995</c:v>
                </c:pt>
              </c:numCache>
            </c:numRef>
          </c:val>
          <c:smooth val="0"/>
          <c:extLst>
            <c:ext xmlns:c16="http://schemas.microsoft.com/office/drawing/2014/chart" uri="{C3380CC4-5D6E-409C-BE32-E72D297353CC}">
              <c16:uniqueId val="{00000001-5672-4602-A4B4-10CAEEF4E37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50.79</c:v>
                </c:pt>
                <c:pt idx="1">
                  <c:v>50.79</c:v>
                </c:pt>
                <c:pt idx="2">
                  <c:v>58.97</c:v>
                </c:pt>
                <c:pt idx="3">
                  <c:v>56.78</c:v>
                </c:pt>
                <c:pt idx="4">
                  <c:v>68.11</c:v>
                </c:pt>
              </c:numCache>
            </c:numRef>
          </c:val>
          <c:extLst>
            <c:ext xmlns:c16="http://schemas.microsoft.com/office/drawing/2014/chart" uri="{C3380CC4-5D6E-409C-BE32-E72D297353CC}">
              <c16:uniqueId val="{00000000-B510-4030-8E89-799AD6138A4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47.95</c:v>
                </c:pt>
              </c:numCache>
            </c:numRef>
          </c:val>
          <c:smooth val="0"/>
          <c:extLst>
            <c:ext xmlns:c16="http://schemas.microsoft.com/office/drawing/2014/chart" uri="{C3380CC4-5D6E-409C-BE32-E72D297353CC}">
              <c16:uniqueId val="{00000001-B510-4030-8E89-799AD6138A4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79.31</c:v>
                </c:pt>
                <c:pt idx="1">
                  <c:v>79.31</c:v>
                </c:pt>
                <c:pt idx="2">
                  <c:v>63.58</c:v>
                </c:pt>
                <c:pt idx="3">
                  <c:v>67.459999999999994</c:v>
                </c:pt>
                <c:pt idx="4">
                  <c:v>62.42</c:v>
                </c:pt>
              </c:numCache>
            </c:numRef>
          </c:val>
          <c:extLst>
            <c:ext xmlns:c16="http://schemas.microsoft.com/office/drawing/2014/chart" uri="{C3380CC4-5D6E-409C-BE32-E72D297353CC}">
              <c16:uniqueId val="{00000000-D229-4F24-A5FD-6F5AFF67B3C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74.900000000000006</c:v>
                </c:pt>
              </c:numCache>
            </c:numRef>
          </c:val>
          <c:smooth val="0"/>
          <c:extLst>
            <c:ext xmlns:c16="http://schemas.microsoft.com/office/drawing/2014/chart" uri="{C3380CC4-5D6E-409C-BE32-E72D297353CC}">
              <c16:uniqueId val="{00000001-D229-4F24-A5FD-6F5AFF67B3C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73.53</c:v>
                </c:pt>
                <c:pt idx="1">
                  <c:v>73.2</c:v>
                </c:pt>
                <c:pt idx="2">
                  <c:v>78.88</c:v>
                </c:pt>
                <c:pt idx="3">
                  <c:v>77.22</c:v>
                </c:pt>
                <c:pt idx="4">
                  <c:v>69.62</c:v>
                </c:pt>
              </c:numCache>
            </c:numRef>
          </c:val>
          <c:extLst>
            <c:ext xmlns:c16="http://schemas.microsoft.com/office/drawing/2014/chart" uri="{C3380CC4-5D6E-409C-BE32-E72D297353CC}">
              <c16:uniqueId val="{00000000-76F2-4FAC-AF7B-A227CDC9E1B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74.05</c:v>
                </c:pt>
              </c:numCache>
            </c:numRef>
          </c:val>
          <c:smooth val="0"/>
          <c:extLst>
            <c:ext xmlns:c16="http://schemas.microsoft.com/office/drawing/2014/chart" uri="{C3380CC4-5D6E-409C-BE32-E72D297353CC}">
              <c16:uniqueId val="{00000001-76F2-4FAC-AF7B-A227CDC9E1B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8-44E5-8F63-6555098AA49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8-44E5-8F63-6555098AA49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5-41FB-BF52-113CA4B0145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5-41FB-BF52-113CA4B0145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D7-45C7-AB6F-FEDB0B3430C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D7-45C7-AB6F-FEDB0B3430C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6-456C-B851-F8437780059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6-456C-B851-F8437780059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2858</c:v>
                </c:pt>
                <c:pt idx="1">
                  <c:v>3110.19</c:v>
                </c:pt>
                <c:pt idx="2">
                  <c:v>3584.93</c:v>
                </c:pt>
                <c:pt idx="3">
                  <c:v>3644.15</c:v>
                </c:pt>
                <c:pt idx="4">
                  <c:v>5266.68</c:v>
                </c:pt>
              </c:numCache>
            </c:numRef>
          </c:val>
          <c:extLst>
            <c:ext xmlns:c16="http://schemas.microsoft.com/office/drawing/2014/chart" uri="{C3380CC4-5D6E-409C-BE32-E72D297353CC}">
              <c16:uniqueId val="{00000000-9ACC-4D63-A6D6-49CC7B5D199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1302.33</c:v>
                </c:pt>
              </c:numCache>
            </c:numRef>
          </c:val>
          <c:smooth val="0"/>
          <c:extLst>
            <c:ext xmlns:c16="http://schemas.microsoft.com/office/drawing/2014/chart" uri="{C3380CC4-5D6E-409C-BE32-E72D297353CC}">
              <c16:uniqueId val="{00000001-9ACC-4D63-A6D6-49CC7B5D199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22.79</c:v>
                </c:pt>
                <c:pt idx="1">
                  <c:v>21.89</c:v>
                </c:pt>
                <c:pt idx="2">
                  <c:v>19.39</c:v>
                </c:pt>
                <c:pt idx="3">
                  <c:v>19.989999999999998</c:v>
                </c:pt>
                <c:pt idx="4">
                  <c:v>12.22</c:v>
                </c:pt>
              </c:numCache>
            </c:numRef>
          </c:val>
          <c:extLst>
            <c:ext xmlns:c16="http://schemas.microsoft.com/office/drawing/2014/chart" uri="{C3380CC4-5D6E-409C-BE32-E72D297353CC}">
              <c16:uniqueId val="{00000000-3424-4B1A-9330-77215AAAFB8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40.89</c:v>
                </c:pt>
              </c:numCache>
            </c:numRef>
          </c:val>
          <c:smooth val="0"/>
          <c:extLst>
            <c:ext xmlns:c16="http://schemas.microsoft.com/office/drawing/2014/chart" uri="{C3380CC4-5D6E-409C-BE32-E72D297353CC}">
              <c16:uniqueId val="{00000001-3424-4B1A-9330-77215AAAFB8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577.75</c:v>
                </c:pt>
                <c:pt idx="1">
                  <c:v>614.34</c:v>
                </c:pt>
                <c:pt idx="2">
                  <c:v>706.13</c:v>
                </c:pt>
                <c:pt idx="3">
                  <c:v>683.5</c:v>
                </c:pt>
                <c:pt idx="4">
                  <c:v>1145.8499999999999</c:v>
                </c:pt>
              </c:numCache>
            </c:numRef>
          </c:val>
          <c:extLst>
            <c:ext xmlns:c16="http://schemas.microsoft.com/office/drawing/2014/chart" uri="{C3380CC4-5D6E-409C-BE32-E72D297353CC}">
              <c16:uniqueId val="{00000000-B409-4C48-8553-2260E351C8A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383.2</c:v>
                </c:pt>
              </c:numCache>
            </c:numRef>
          </c:val>
          <c:smooth val="0"/>
          <c:extLst>
            <c:ext xmlns:c16="http://schemas.microsoft.com/office/drawing/2014/chart" uri="{C3380CC4-5D6E-409C-BE32-E72D297353CC}">
              <c16:uniqueId val="{00000001-B409-4C48-8553-2260E351C8A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8" zoomScale="85" zoomScaleNormal="85" workbookViewId="0">
      <selection activeCell="BQ86" sqref="BQ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静岡市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706287</v>
      </c>
      <c r="AM8" s="66"/>
      <c r="AN8" s="66"/>
      <c r="AO8" s="66"/>
      <c r="AP8" s="66"/>
      <c r="AQ8" s="66"/>
      <c r="AR8" s="66"/>
      <c r="AS8" s="66"/>
      <c r="AT8" s="65">
        <f>データ!$S$6</f>
        <v>1411.9</v>
      </c>
      <c r="AU8" s="65"/>
      <c r="AV8" s="65"/>
      <c r="AW8" s="65"/>
      <c r="AX8" s="65"/>
      <c r="AY8" s="65"/>
      <c r="AZ8" s="65"/>
      <c r="BA8" s="65"/>
      <c r="BB8" s="65">
        <f>データ!$T$6</f>
        <v>500.24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0.16</v>
      </c>
      <c r="Q10" s="65"/>
      <c r="R10" s="65"/>
      <c r="S10" s="65"/>
      <c r="T10" s="65"/>
      <c r="U10" s="65"/>
      <c r="V10" s="65"/>
      <c r="W10" s="66">
        <f>データ!$Q$6</f>
        <v>2110</v>
      </c>
      <c r="X10" s="66"/>
      <c r="Y10" s="66"/>
      <c r="Z10" s="66"/>
      <c r="AA10" s="66"/>
      <c r="AB10" s="66"/>
      <c r="AC10" s="66"/>
      <c r="AD10" s="2"/>
      <c r="AE10" s="2"/>
      <c r="AF10" s="2"/>
      <c r="AG10" s="2"/>
      <c r="AH10" s="2"/>
      <c r="AI10" s="2"/>
      <c r="AJ10" s="2"/>
      <c r="AK10" s="2"/>
      <c r="AL10" s="66">
        <f>データ!$U$6</f>
        <v>1115</v>
      </c>
      <c r="AM10" s="66"/>
      <c r="AN10" s="66"/>
      <c r="AO10" s="66"/>
      <c r="AP10" s="66"/>
      <c r="AQ10" s="66"/>
      <c r="AR10" s="66"/>
      <c r="AS10" s="66"/>
      <c r="AT10" s="65">
        <f>データ!$V$6</f>
        <v>4.5</v>
      </c>
      <c r="AU10" s="65"/>
      <c r="AV10" s="65"/>
      <c r="AW10" s="65"/>
      <c r="AX10" s="65"/>
      <c r="AY10" s="65"/>
      <c r="AZ10" s="65"/>
      <c r="BA10" s="65"/>
      <c r="BB10" s="65">
        <f>データ!$W$6</f>
        <v>247.78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zl8iHWsms9rTWsKRsECjVYmzJrWGnl1jQ/C719Es3YU0mfj+BSQOdU1l9GuxbTW3qXVb+X8fgj0nW/CGFOowA==" saltValue="m+oiMx48Sq997Kda1a/NB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221007</v>
      </c>
      <c r="D6" s="33">
        <f t="shared" si="3"/>
        <v>47</v>
      </c>
      <c r="E6" s="33">
        <f t="shared" si="3"/>
        <v>1</v>
      </c>
      <c r="F6" s="33">
        <f t="shared" si="3"/>
        <v>0</v>
      </c>
      <c r="G6" s="33">
        <f t="shared" si="3"/>
        <v>0</v>
      </c>
      <c r="H6" s="33" t="str">
        <f t="shared" si="3"/>
        <v>静岡県　静岡市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0.16</v>
      </c>
      <c r="Q6" s="34">
        <f t="shared" si="3"/>
        <v>2110</v>
      </c>
      <c r="R6" s="34">
        <f t="shared" si="3"/>
        <v>706287</v>
      </c>
      <c r="S6" s="34">
        <f t="shared" si="3"/>
        <v>1411.9</v>
      </c>
      <c r="T6" s="34">
        <f t="shared" si="3"/>
        <v>500.24</v>
      </c>
      <c r="U6" s="34">
        <f t="shared" si="3"/>
        <v>1115</v>
      </c>
      <c r="V6" s="34">
        <f t="shared" si="3"/>
        <v>4.5</v>
      </c>
      <c r="W6" s="34">
        <f t="shared" si="3"/>
        <v>247.78</v>
      </c>
      <c r="X6" s="35">
        <f>IF(X7="",NA(),X7)</f>
        <v>73.53</v>
      </c>
      <c r="Y6" s="35">
        <f t="shared" ref="Y6:AG6" si="4">IF(Y7="",NA(),Y7)</f>
        <v>73.2</v>
      </c>
      <c r="Z6" s="35">
        <f t="shared" si="4"/>
        <v>78.88</v>
      </c>
      <c r="AA6" s="35">
        <f t="shared" si="4"/>
        <v>77.22</v>
      </c>
      <c r="AB6" s="35">
        <f t="shared" si="4"/>
        <v>69.62</v>
      </c>
      <c r="AC6" s="35">
        <f t="shared" si="4"/>
        <v>75.709999999999994</v>
      </c>
      <c r="AD6" s="35">
        <f t="shared" si="4"/>
        <v>75.09</v>
      </c>
      <c r="AE6" s="35">
        <f t="shared" si="4"/>
        <v>75.34</v>
      </c>
      <c r="AF6" s="35">
        <f t="shared" si="4"/>
        <v>76.650000000000006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2858</v>
      </c>
      <c r="BF6" s="35">
        <f t="shared" ref="BF6:BN6" si="7">IF(BF7="",NA(),BF7)</f>
        <v>3110.19</v>
      </c>
      <c r="BG6" s="35">
        <f t="shared" si="7"/>
        <v>3584.93</v>
      </c>
      <c r="BH6" s="35">
        <f t="shared" si="7"/>
        <v>3644.15</v>
      </c>
      <c r="BI6" s="35">
        <f t="shared" si="7"/>
        <v>5266.68</v>
      </c>
      <c r="BJ6" s="35">
        <f t="shared" si="7"/>
        <v>1167.7</v>
      </c>
      <c r="BK6" s="35">
        <f t="shared" si="7"/>
        <v>1228.58</v>
      </c>
      <c r="BL6" s="35">
        <f t="shared" si="7"/>
        <v>1280.18</v>
      </c>
      <c r="BM6" s="35">
        <f t="shared" si="7"/>
        <v>1346.23</v>
      </c>
      <c r="BN6" s="35">
        <f t="shared" si="7"/>
        <v>1302.33</v>
      </c>
      <c r="BO6" s="34" t="str">
        <f>IF(BO7="","",IF(BO7="-","【-】","【"&amp;SUBSTITUTE(TEXT(BO7,"#,##0.00"),"-","△")&amp;"】"))</f>
        <v>【1,141.75】</v>
      </c>
      <c r="BP6" s="35">
        <f>IF(BP7="",NA(),BP7)</f>
        <v>22.79</v>
      </c>
      <c r="BQ6" s="35">
        <f t="shared" ref="BQ6:BY6" si="8">IF(BQ7="",NA(),BQ7)</f>
        <v>21.89</v>
      </c>
      <c r="BR6" s="35">
        <f t="shared" si="8"/>
        <v>19.39</v>
      </c>
      <c r="BS6" s="35">
        <f t="shared" si="8"/>
        <v>19.989999999999998</v>
      </c>
      <c r="BT6" s="35">
        <f t="shared" si="8"/>
        <v>12.22</v>
      </c>
      <c r="BU6" s="35">
        <f t="shared" si="8"/>
        <v>54.43</v>
      </c>
      <c r="BV6" s="35">
        <f t="shared" si="8"/>
        <v>53.81</v>
      </c>
      <c r="BW6" s="35">
        <f t="shared" si="8"/>
        <v>53.62</v>
      </c>
      <c r="BX6" s="35">
        <f t="shared" si="8"/>
        <v>53.41</v>
      </c>
      <c r="BY6" s="35">
        <f t="shared" si="8"/>
        <v>40.89</v>
      </c>
      <c r="BZ6" s="34" t="str">
        <f>IF(BZ7="","",IF(BZ7="-","【-】","【"&amp;SUBSTITUTE(TEXT(BZ7,"#,##0.00"),"-","△")&amp;"】"))</f>
        <v>【54.93】</v>
      </c>
      <c r="CA6" s="35">
        <f>IF(CA7="",NA(),CA7)</f>
        <v>577.75</v>
      </c>
      <c r="CB6" s="35">
        <f t="shared" ref="CB6:CJ6" si="9">IF(CB7="",NA(),CB7)</f>
        <v>614.34</v>
      </c>
      <c r="CC6" s="35">
        <f t="shared" si="9"/>
        <v>706.13</v>
      </c>
      <c r="CD6" s="35">
        <f t="shared" si="9"/>
        <v>683.5</v>
      </c>
      <c r="CE6" s="35">
        <f t="shared" si="9"/>
        <v>1145.8499999999999</v>
      </c>
      <c r="CF6" s="35">
        <f t="shared" si="9"/>
        <v>279.8</v>
      </c>
      <c r="CG6" s="35">
        <f t="shared" si="9"/>
        <v>284.64999999999998</v>
      </c>
      <c r="CH6" s="35">
        <f t="shared" si="9"/>
        <v>287.7</v>
      </c>
      <c r="CI6" s="35">
        <f t="shared" si="9"/>
        <v>277.39999999999998</v>
      </c>
      <c r="CJ6" s="35">
        <f t="shared" si="9"/>
        <v>383.2</v>
      </c>
      <c r="CK6" s="34" t="str">
        <f>IF(CK7="","",IF(CK7="-","【-】","【"&amp;SUBSTITUTE(TEXT(CK7,"#,##0.00"),"-","△")&amp;"】"))</f>
        <v>【292.18】</v>
      </c>
      <c r="CL6" s="35">
        <f>IF(CL7="",NA(),CL7)</f>
        <v>50.79</v>
      </c>
      <c r="CM6" s="35">
        <f t="shared" ref="CM6:CU6" si="10">IF(CM7="",NA(),CM7)</f>
        <v>50.79</v>
      </c>
      <c r="CN6" s="35">
        <f t="shared" si="10"/>
        <v>58.97</v>
      </c>
      <c r="CO6" s="35">
        <f t="shared" si="10"/>
        <v>56.78</v>
      </c>
      <c r="CP6" s="35">
        <f t="shared" si="10"/>
        <v>68.11</v>
      </c>
      <c r="CQ6" s="35">
        <f t="shared" si="10"/>
        <v>60.17</v>
      </c>
      <c r="CR6" s="35">
        <f t="shared" si="10"/>
        <v>58.96</v>
      </c>
      <c r="CS6" s="35">
        <f t="shared" si="10"/>
        <v>58.1</v>
      </c>
      <c r="CT6" s="35">
        <f t="shared" si="10"/>
        <v>56.19</v>
      </c>
      <c r="CU6" s="35">
        <f t="shared" si="10"/>
        <v>47.95</v>
      </c>
      <c r="CV6" s="34" t="str">
        <f>IF(CV7="","",IF(CV7="-","【-】","【"&amp;SUBSTITUTE(TEXT(CV7,"#,##0.00"),"-","△")&amp;"】"))</f>
        <v>【56.91】</v>
      </c>
      <c r="CW6" s="35">
        <f>IF(CW7="",NA(),CW7)</f>
        <v>79.31</v>
      </c>
      <c r="CX6" s="35">
        <f t="shared" ref="CX6:DF6" si="11">IF(CX7="",NA(),CX7)</f>
        <v>79.31</v>
      </c>
      <c r="CY6" s="35">
        <f t="shared" si="11"/>
        <v>63.58</v>
      </c>
      <c r="CZ6" s="35">
        <f t="shared" si="11"/>
        <v>67.459999999999994</v>
      </c>
      <c r="DA6" s="35">
        <f t="shared" si="11"/>
        <v>62.42</v>
      </c>
      <c r="DB6" s="35">
        <f t="shared" si="11"/>
        <v>76.680000000000007</v>
      </c>
      <c r="DC6" s="35">
        <f t="shared" si="11"/>
        <v>76.58</v>
      </c>
      <c r="DD6" s="35">
        <f t="shared" si="11"/>
        <v>76.69</v>
      </c>
      <c r="DE6" s="35">
        <f t="shared" si="11"/>
        <v>77.180000000000007</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1.52</v>
      </c>
      <c r="EE6" s="35">
        <f t="shared" ref="EE6:EM6" si="14">IF(EE7="",NA(),EE7)</f>
        <v>1.1200000000000001</v>
      </c>
      <c r="EF6" s="35">
        <f t="shared" si="14"/>
        <v>2.6</v>
      </c>
      <c r="EG6" s="35">
        <f t="shared" si="14"/>
        <v>3.14</v>
      </c>
      <c r="EH6" s="34">
        <f t="shared" si="14"/>
        <v>0</v>
      </c>
      <c r="EI6" s="35">
        <f t="shared" si="14"/>
        <v>0.89</v>
      </c>
      <c r="EJ6" s="35">
        <f t="shared" si="14"/>
        <v>0.98</v>
      </c>
      <c r="EK6" s="35">
        <f t="shared" si="14"/>
        <v>0.76</v>
      </c>
      <c r="EL6" s="35">
        <f t="shared" si="14"/>
        <v>0.8</v>
      </c>
      <c r="EM6" s="35">
        <f t="shared" si="14"/>
        <v>0.56999999999999995</v>
      </c>
      <c r="EN6" s="34" t="str">
        <f>IF(EN7="","",IF(EN7="-","【-】","【"&amp;SUBSTITUTE(TEXT(EN7,"#,##0.00"),"-","△")&amp;"】"))</f>
        <v>【0.72】</v>
      </c>
    </row>
    <row r="7" spans="1:144" s="36" customFormat="1" x14ac:dyDescent="0.15">
      <c r="A7" s="28"/>
      <c r="B7" s="37">
        <v>2017</v>
      </c>
      <c r="C7" s="37">
        <v>221007</v>
      </c>
      <c r="D7" s="37">
        <v>47</v>
      </c>
      <c r="E7" s="37">
        <v>1</v>
      </c>
      <c r="F7" s="37">
        <v>0</v>
      </c>
      <c r="G7" s="37">
        <v>0</v>
      </c>
      <c r="H7" s="37" t="s">
        <v>108</v>
      </c>
      <c r="I7" s="37" t="s">
        <v>109</v>
      </c>
      <c r="J7" s="37" t="s">
        <v>110</v>
      </c>
      <c r="K7" s="37" t="s">
        <v>111</v>
      </c>
      <c r="L7" s="37" t="s">
        <v>112</v>
      </c>
      <c r="M7" s="37" t="s">
        <v>113</v>
      </c>
      <c r="N7" s="38" t="s">
        <v>114</v>
      </c>
      <c r="O7" s="38" t="s">
        <v>115</v>
      </c>
      <c r="P7" s="38">
        <v>0.16</v>
      </c>
      <c r="Q7" s="38">
        <v>2110</v>
      </c>
      <c r="R7" s="38">
        <v>706287</v>
      </c>
      <c r="S7" s="38">
        <v>1411.9</v>
      </c>
      <c r="T7" s="38">
        <v>500.24</v>
      </c>
      <c r="U7" s="38">
        <v>1115</v>
      </c>
      <c r="V7" s="38">
        <v>4.5</v>
      </c>
      <c r="W7" s="38">
        <v>247.78</v>
      </c>
      <c r="X7" s="38">
        <v>73.53</v>
      </c>
      <c r="Y7" s="38">
        <v>73.2</v>
      </c>
      <c r="Z7" s="38">
        <v>78.88</v>
      </c>
      <c r="AA7" s="38">
        <v>77.22</v>
      </c>
      <c r="AB7" s="38">
        <v>69.62</v>
      </c>
      <c r="AC7" s="38">
        <v>75.709999999999994</v>
      </c>
      <c r="AD7" s="38">
        <v>75.09</v>
      </c>
      <c r="AE7" s="38">
        <v>75.34</v>
      </c>
      <c r="AF7" s="38">
        <v>76.650000000000006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2858</v>
      </c>
      <c r="BF7" s="38">
        <v>3110.19</v>
      </c>
      <c r="BG7" s="38">
        <v>3584.93</v>
      </c>
      <c r="BH7" s="38">
        <v>3644.15</v>
      </c>
      <c r="BI7" s="38">
        <v>5266.68</v>
      </c>
      <c r="BJ7" s="38">
        <v>1167.7</v>
      </c>
      <c r="BK7" s="38">
        <v>1228.58</v>
      </c>
      <c r="BL7" s="38">
        <v>1280.18</v>
      </c>
      <c r="BM7" s="38">
        <v>1346.23</v>
      </c>
      <c r="BN7" s="38">
        <v>1302.33</v>
      </c>
      <c r="BO7" s="38">
        <v>1141.75</v>
      </c>
      <c r="BP7" s="38">
        <v>22.79</v>
      </c>
      <c r="BQ7" s="38">
        <v>21.89</v>
      </c>
      <c r="BR7" s="38">
        <v>19.39</v>
      </c>
      <c r="BS7" s="38">
        <v>19.989999999999998</v>
      </c>
      <c r="BT7" s="38">
        <v>12.22</v>
      </c>
      <c r="BU7" s="38">
        <v>54.43</v>
      </c>
      <c r="BV7" s="38">
        <v>53.81</v>
      </c>
      <c r="BW7" s="38">
        <v>53.62</v>
      </c>
      <c r="BX7" s="38">
        <v>53.41</v>
      </c>
      <c r="BY7" s="38">
        <v>40.89</v>
      </c>
      <c r="BZ7" s="38">
        <v>54.93</v>
      </c>
      <c r="CA7" s="38">
        <v>577.75</v>
      </c>
      <c r="CB7" s="38">
        <v>614.34</v>
      </c>
      <c r="CC7" s="38">
        <v>706.13</v>
      </c>
      <c r="CD7" s="38">
        <v>683.5</v>
      </c>
      <c r="CE7" s="38">
        <v>1145.8499999999999</v>
      </c>
      <c r="CF7" s="38">
        <v>279.8</v>
      </c>
      <c r="CG7" s="38">
        <v>284.64999999999998</v>
      </c>
      <c r="CH7" s="38">
        <v>287.7</v>
      </c>
      <c r="CI7" s="38">
        <v>277.39999999999998</v>
      </c>
      <c r="CJ7" s="38">
        <v>383.2</v>
      </c>
      <c r="CK7" s="38">
        <v>292.18</v>
      </c>
      <c r="CL7" s="38">
        <v>50.79</v>
      </c>
      <c r="CM7" s="38">
        <v>50.79</v>
      </c>
      <c r="CN7" s="38">
        <v>58.97</v>
      </c>
      <c r="CO7" s="38">
        <v>56.78</v>
      </c>
      <c r="CP7" s="38">
        <v>68.11</v>
      </c>
      <c r="CQ7" s="38">
        <v>60.17</v>
      </c>
      <c r="CR7" s="38">
        <v>58.96</v>
      </c>
      <c r="CS7" s="38">
        <v>58.1</v>
      </c>
      <c r="CT7" s="38">
        <v>56.19</v>
      </c>
      <c r="CU7" s="38">
        <v>47.95</v>
      </c>
      <c r="CV7" s="38">
        <v>56.91</v>
      </c>
      <c r="CW7" s="38">
        <v>79.31</v>
      </c>
      <c r="CX7" s="38">
        <v>79.31</v>
      </c>
      <c r="CY7" s="38">
        <v>63.58</v>
      </c>
      <c r="CZ7" s="38">
        <v>67.459999999999994</v>
      </c>
      <c r="DA7" s="38">
        <v>62.42</v>
      </c>
      <c r="DB7" s="38">
        <v>76.680000000000007</v>
      </c>
      <c r="DC7" s="38">
        <v>76.58</v>
      </c>
      <c r="DD7" s="38">
        <v>76.69</v>
      </c>
      <c r="DE7" s="38">
        <v>77.180000000000007</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1.52</v>
      </c>
      <c r="EE7" s="38">
        <v>1.1200000000000001</v>
      </c>
      <c r="EF7" s="38">
        <v>2.6</v>
      </c>
      <c r="EG7" s="38">
        <v>3.14</v>
      </c>
      <c r="EH7" s="38">
        <v>0</v>
      </c>
      <c r="EI7" s="38">
        <v>0.89</v>
      </c>
      <c r="EJ7" s="38">
        <v>0.98</v>
      </c>
      <c r="EK7" s="38">
        <v>0.76</v>
      </c>
      <c r="EL7" s="38">
        <v>0.8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2019-01-28T04:15:18Z</cp:lastPrinted>
  <dcterms:created xsi:type="dcterms:W3CDTF">2018-12-03T08:43:53Z</dcterms:created>
  <dcterms:modified xsi:type="dcterms:W3CDTF">2019-01-28T06:41:28Z</dcterms:modified>
  <cp:category/>
</cp:coreProperties>
</file>