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bd5E5RyFp8s8qVMzW/GZ1OyfBX1QUnOAW+N23boStdekRmJ65UULwRANreiJZ/uCJeTLRq4n0UUX5KCUd+BziQ==" workbookSaltValue="UJfCZzAX+M4pmOvRZTUD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<sst xmlns="http://schemas.openxmlformats.org/spreadsheetml/2006/main" count="220" uniqueCount="108">
  <si>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</si>
  <si>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</si>
  <si>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</si>
  <si>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</si>
  <si>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</si>
  <si>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</si>
  <si>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</si>
  <si>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</si>
  <si>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</si>
  <si>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</si>
  <si>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</si>
  <si>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</si>
  <si>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</si>
  <si>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</si>
  <si>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</si>
  <si>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</si>
  <si>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</si>
  <si>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</si>
  <si>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</si>
  <si>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</si>
  <si>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</si>
  <si>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</si>
  <si>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</si>
  <si>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</si>
  <si>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</si>
  <si>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</si>
  <si>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</si>
  <si>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</si>
  <si>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</si>
  <si>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</si>
  <si>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</si>
  <si>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</si>
  <si>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</si>
  <si>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</si>
  <si>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</si>
  <si>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</si>
  <si>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</si>
  <si>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</si>
  <si>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</si>
  <si>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</si>
  <si>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</si>
  <si>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</si>
  <si>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</si>
  <si>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</si>
  <si>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</si>
  <si>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</si>
  <si>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</si>
  <si>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</si>
  <si>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</si>
  <si>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</si>
  <si>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</si>
  <si>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</si>
  <si>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</si>
  <si>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</si>
  <si>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</si>
  <si>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</si>
  <si>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</si>
  <si>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</si>
  <si>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</si>
  <si>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</si>
  <si>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</si>
  <si>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</si>
  <si>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</si>
  <si>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</si>
  <si>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</si>
  <si>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</si>
  <si>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</si>
  <si>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</si>
  <si>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</si>
  <si>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</si>
  <si>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</si>
  <si>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</si>
  <si>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</si>
  <si>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</si>
  <si>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</si>
  <si>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</si>
  <si>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</si>
  <si>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</si>
  <si>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</si>
  <si>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</si>
  <si>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</si>
  <si>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</si>
  <si>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</si>
  <si>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</si>
  <si>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</si>
  <si>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</si>
  <si>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</si>
  <si>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</si>
  <si>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</si>
  <si>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</si>
  <si>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</si>
  <si>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</si>
  <si>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</si>
  <si>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</si>
  <si>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</si>
  <si>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</si>
  <si>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</si>
  <si>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</si>
  <si>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</si>
  <si>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</si>
  <si>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</si>
  <si>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</si>
  <si>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</si>
  <si>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</si>
  <si>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</si>
  <si>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きましては，これまでの様々な経営効率化の取り組み等により継続的に黒字を計上するなど健全な財政状況を維持しております。しかし，水需要の減少に伴う給水収益の減少や，老朽化施設の更新等に係る費用の増加等により，今後の経営環境は厳しさを増す見込みであることから，更なる経営効率化や水需要減少を見据えたダウンサイジング等の施設規模の適正化に努めながら，計画的な事業の推進を図っていく必要があります。
　老朽化対策につきましては，特に管路の老朽化に関し，従来の更新ペースでは老朽化が進行し，漏水事故の増加が懸念されることから，今後も安定的な給水を持続するため，アセットマネジメントによるライフサイクルコストの縮減やダウンサイジング等を行いながら，管路更新のペースアップを行う必要があります。
　本市水道事業におきましては，経営比較分析を通じ明らかとなったこれらの課題を精査し，計画的かつ効率的な事業運営による経営基盤の強化やサービスの向上に努め，安全で良質な水道水を安定的に供給していくことを通じて，お客さまと地域社会に一層信頼される水道事業を目指してまいります。</t>
    <rPh sb="311" eb="313">
      <t>シュクゲン</t>
    </rPh>
    <rPh sb="322" eb="323">
      <t>トウ</t>
    </rPh>
    <phoneticPr fontId="4"/>
  </si>
  <si>
    <r>
      <t>①継続的に黒字を計上しており，短期的には健全な経営状況を維持できる見込みですが，長期的には人口減少による給水収益の減収や，経年化する老朽管や施設の更新により，減価償却費の増加が見込まれており，徐々に経営状況の厳しさが増していく見込みです。
②該当なし
③100％を大きく上回る水準を維持しており，一年以内の支払いに対して十分な現金等を保有しています。
④給水収益がほぼ横ばいで推移している中，企業債残高の減少に努めた結果，微減で推移しているものの，比較的近年まで拡張事業を実施してきたため企業債残高が多く，類似団体より高い水準となっています。将来，増加が見込まれる建設改良費にかかる企業債の借入にあたっては，中長期的な財政試算に基づき，適正な借入をおこなっていくこととしております。
⑤料金回収率は，安定して100%を上回っており，給水に係る費用は給水収益のみで賄うことができています。H29年度以降は</t>
    </r>
    <r>
      <rPr>
        <sz val="9"/>
        <rFont val="ＭＳ ゴシック"/>
        <family val="3"/>
        <charset val="128"/>
      </rPr>
      <t>鉛給水管解消工事等の減に伴う営業費用の減</t>
    </r>
    <r>
      <rPr>
        <sz val="9"/>
        <color theme="1"/>
        <rFont val="ＭＳ ゴシック"/>
        <family val="3"/>
        <charset val="128"/>
      </rPr>
      <t>により，給水原価が減少したため，料金回収率は上昇しました。
⑥宮城県広域水道からの受水に係る給水原価が高いこと，給水区域が広く給水人口密度が低いこと等により，類似団体より高い水準となっています。
⑦類似団体よりも高い水準となっており，施設が効率的に利用されている状態です。
⑧計画的な漏水防止の取り組みにより，類似団体より高い水準を維持しています。</t>
    </r>
    <rPh sb="409" eb="410">
      <t>トウ</t>
    </rPh>
    <rPh sb="411" eb="412">
      <t>ゲン</t>
    </rPh>
    <rPh sb="413" eb="414">
      <t>トモナ</t>
    </rPh>
    <rPh sb="420" eb="421">
      <t>ゲン</t>
    </rPh>
    <phoneticPr fontId="4"/>
  </si>
  <si>
    <r>
      <t>①</t>
    </r>
    <r>
      <rPr>
        <sz val="9"/>
        <rFont val="ＭＳ ゴシック"/>
        <family val="3"/>
        <charset val="128"/>
      </rPr>
      <t>償却資産の大半を配水管等の構築物が占めており，構築物に係る減価償却率が類似団体より高く，上昇傾向にありますが，適切なメンテナンスを行い，機能保持に努めています。</t>
    </r>
    <r>
      <rPr>
        <sz val="9"/>
        <color theme="1"/>
        <rFont val="ＭＳ ゴシック"/>
        <family val="3"/>
        <charset val="128"/>
      </rPr>
      <t xml:space="preserve">
②近年まで拡張事業を実施してきたため類似団体より低い水準となっていますが，上昇傾向にあり，今後も上昇する見込みであることから，計画的かつ効率的な更新に取り組む必要があります。
③本市は給水区域が広く給水人口密度が低いため，配水量に対し管路延長が膨大であるこ</t>
    </r>
    <r>
      <rPr>
        <sz val="9"/>
        <rFont val="ＭＳ ゴシック"/>
        <family val="3"/>
        <charset val="128"/>
      </rPr>
      <t>とや浄・配水施設の耐震化事業にも取り組んていること等から，</t>
    </r>
    <r>
      <rPr>
        <sz val="9"/>
        <color theme="1"/>
        <rFont val="ＭＳ ゴシック"/>
        <family val="3"/>
        <charset val="128"/>
      </rPr>
      <t>類似団体より低い水準となっています</t>
    </r>
    <r>
      <rPr>
        <sz val="9"/>
        <rFont val="ＭＳ ゴシック"/>
        <family val="3"/>
        <charset val="128"/>
      </rPr>
      <t>が，管路の更新延長を段階的に引き上げていく計画により，現在は上昇傾向にあります。</t>
    </r>
    <rPh sb="1" eb="3">
      <t>ショウキャク</t>
    </rPh>
    <rPh sb="3" eb="5">
      <t>シサン</t>
    </rPh>
    <rPh sb="6" eb="8">
      <t>タイハン</t>
    </rPh>
    <rPh sb="9" eb="12">
      <t>ハイスイカン</t>
    </rPh>
    <rPh sb="12" eb="13">
      <t>トウ</t>
    </rPh>
    <rPh sb="14" eb="17">
      <t>コウチクブツ</t>
    </rPh>
    <rPh sb="18" eb="19">
      <t>シ</t>
    </rPh>
    <rPh sb="24" eb="27">
      <t>コウチクブツ</t>
    </rPh>
    <rPh sb="28" eb="29">
      <t>カカ</t>
    </rPh>
    <rPh sb="30" eb="32">
      <t>ゲンカ</t>
    </rPh>
    <rPh sb="32" eb="34">
      <t>ショウキャク</t>
    </rPh>
    <rPh sb="34" eb="35">
      <t>リツ</t>
    </rPh>
    <rPh sb="56" eb="58">
      <t>テキセツ</t>
    </rPh>
    <rPh sb="66" eb="67">
      <t>オコナ</t>
    </rPh>
    <rPh sb="69" eb="71">
      <t>キノウ</t>
    </rPh>
    <rPh sb="71" eb="73">
      <t>ホジ</t>
    </rPh>
    <rPh sb="74" eb="75">
      <t>ツト</t>
    </rPh>
    <rPh sb="212" eb="213">
      <t>ジョウ</t>
    </rPh>
    <rPh sb="214" eb="216">
      <t>ハイスイ</t>
    </rPh>
    <rPh sb="216" eb="218">
      <t>シセツ</t>
    </rPh>
    <rPh sb="219" eb="222">
      <t>タイシンカ</t>
    </rPh>
    <rPh sb="222" eb="224">
      <t>ジギョウ</t>
    </rPh>
    <rPh sb="226" eb="227">
      <t>ト</t>
    </rPh>
    <rPh sb="228" eb="229">
      <t>ク</t>
    </rPh>
    <rPh sb="235" eb="236">
      <t>トウ</t>
    </rPh>
    <rPh sb="258" eb="260">
      <t>カンロ</t>
    </rPh>
    <rPh sb="261" eb="263">
      <t>コウシン</t>
    </rPh>
    <rPh sb="263" eb="265">
      <t>エンチョウ</t>
    </rPh>
    <rPh sb="266" eb="269">
      <t>ダンカイテキ</t>
    </rPh>
    <rPh sb="270" eb="271">
      <t>ヒ</t>
    </rPh>
    <rPh sb="272" eb="273">
      <t>ア</t>
    </rPh>
    <rPh sb="277" eb="279">
      <t>ケイカク</t>
    </rPh>
    <rPh sb="283" eb="285">
      <t>ゲンザイ</t>
    </rPh>
    <rPh sb="286" eb="288">
      <t>ジョウショウ</t>
    </rPh>
    <rPh sb="288" eb="29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</si>
</sst>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0.53</c:v>
                </c:pt>
                <c:pt idx="2">
                  <c:v>0.83</c:v>
                </c:pt>
                <c:pt idx="3">
                  <c:v>0.67</c:v>
                </c:pt>
                <c:pt idx="4">
                  <c:v>0.74</c:v>
                </c:pt>
              </c:numCache>
            </c:numRef>
          </c:val>
          <c:extLst>
            <c:ext xmlns:c16="http://schemas.microsoft.com/office/drawing/2014/chart" uri="{C3380CC4-5D6E-409C-BE32-E72D297353CC}">
              <c16:uniqueId val="{00000000-03F4-4A13-ADFF-10B5872172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03F4-4A13-ADFF-10B5872172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76.739999999999995</c:v>
                </c:pt>
                <c:pt idx="1">
                  <c:v>76.58</c:v>
                </c:pt>
                <c:pt idx="2">
                  <c:v>76.739999999999995</c:v>
                </c:pt>
                <c:pt idx="3">
                  <c:v>77.209999999999994</c:v>
                </c:pt>
                <c:pt idx="4">
                  <c:v>77.510000000000005</c:v>
                </c:pt>
              </c:numCache>
            </c:numRef>
          </c:val>
          <c:extLst>
            <c:ext xmlns:c16="http://schemas.microsoft.com/office/drawing/2014/chart" uri="{C3380CC4-5D6E-409C-BE32-E72D297353CC}">
              <c16:uniqueId val="{00000000-AA0D-449F-870B-0130A44590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AA0D-449F-870B-0130A44590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94.18</c:v>
                </c:pt>
                <c:pt idx="1">
                  <c:v>94.24</c:v>
                </c:pt>
                <c:pt idx="2">
                  <c:v>94.71</c:v>
                </c:pt>
                <c:pt idx="3">
                  <c:v>94.5</c:v>
                </c:pt>
                <c:pt idx="4">
                  <c:v>94.35</c:v>
                </c:pt>
              </c:numCache>
            </c:numRef>
          </c:val>
          <c:extLst>
            <c:ext xmlns:c16="http://schemas.microsoft.com/office/drawing/2014/chart" uri="{C3380CC4-5D6E-409C-BE32-E72D297353CC}">
              <c16:uniqueId val="{00000000-BDEB-47DB-9CD8-FEF3FBBCFA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BDEB-47DB-9CD8-FEF3FBBCFA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113.27</c:v>
                </c:pt>
                <c:pt idx="1">
                  <c:v>112.49</c:v>
                </c:pt>
                <c:pt idx="2">
                  <c:v>112.03</c:v>
                </c:pt>
                <c:pt idx="3">
                  <c:v>115.99</c:v>
                </c:pt>
                <c:pt idx="4">
                  <c:v>117.29</c:v>
                </c:pt>
              </c:numCache>
            </c:numRef>
          </c:val>
          <c:extLst>
            <c:ext xmlns:c16="http://schemas.microsoft.com/office/drawing/2014/chart" uri="{C3380CC4-5D6E-409C-BE32-E72D297353CC}">
              <c16:uniqueId val="{00000000-BEB4-419A-A247-3B3305AA8D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BEB4-419A-A247-3B3305AA8D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51.06</c:v>
                </c:pt>
                <c:pt idx="1">
                  <c:v>51.55</c:v>
                </c:pt>
                <c:pt idx="2">
                  <c:v>51.71</c:v>
                </c:pt>
                <c:pt idx="3">
                  <c:v>52.66</c:v>
                </c:pt>
                <c:pt idx="4">
                  <c:v>53.11</c:v>
                </c:pt>
              </c:numCache>
            </c:numRef>
          </c:val>
          <c:extLst>
            <c:ext xmlns:c16="http://schemas.microsoft.com/office/drawing/2014/chart" uri="{C3380CC4-5D6E-409C-BE32-E72D297353CC}">
              <c16:uniqueId val="{00000000-5A10-4BE3-8DA9-E15A6A36EA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5A10-4BE3-8DA9-E15A6A36EA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10.1</c:v>
                </c:pt>
                <c:pt idx="1">
                  <c:v>11.54</c:v>
                </c:pt>
                <c:pt idx="2">
                  <c:v>13.54</c:v>
                </c:pt>
                <c:pt idx="3">
                  <c:v>16.41</c:v>
                </c:pt>
                <c:pt idx="4">
                  <c:v>19.32</c:v>
                </c:pt>
              </c:numCache>
            </c:numRef>
          </c:val>
          <c:extLst>
            <c:ext xmlns:c16="http://schemas.microsoft.com/office/drawing/2014/chart" uri="{C3380CC4-5D6E-409C-BE32-E72D297353CC}">
              <c16:uniqueId val="{00000000-CE67-4F1A-9699-6D03461668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CE67-4F1A-9699-6D03461668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A-4F13-8502-F58F86095A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2A-4F13-8502-F58F86095A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180.49</c:v>
                </c:pt>
                <c:pt idx="1">
                  <c:v>177.06</c:v>
                </c:pt>
                <c:pt idx="2">
                  <c:v>171.75</c:v>
                </c:pt>
                <c:pt idx="3">
                  <c:v>177.73</c:v>
                </c:pt>
                <c:pt idx="4">
                  <c:v>187.03</c:v>
                </c:pt>
              </c:numCache>
            </c:numRef>
          </c:val>
          <c:extLst>
            <c:ext xmlns:c16="http://schemas.microsoft.com/office/drawing/2014/chart" uri="{C3380CC4-5D6E-409C-BE32-E72D297353CC}">
              <c16:uniqueId val="{00000000-64A2-4DDA-80BE-5A0D46D6F0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64A2-4DDA-80BE-5A0D46D6F0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286.87</c:v>
                </c:pt>
                <c:pt idx="1">
                  <c:v>283.77</c:v>
                </c:pt>
                <c:pt idx="2">
                  <c:v>283.02999999999997</c:v>
                </c:pt>
                <c:pt idx="3">
                  <c:v>282.48</c:v>
                </c:pt>
                <c:pt idx="4">
                  <c:v>274.79000000000002</c:v>
                </c:pt>
              </c:numCache>
            </c:numRef>
          </c:val>
          <c:extLst>
            <c:ext xmlns:c16="http://schemas.microsoft.com/office/drawing/2014/chart" uri="{C3380CC4-5D6E-409C-BE32-E72D297353CC}">
              <c16:uniqueId val="{00000000-7CA5-4E94-9BEC-F05D048380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7CA5-4E94-9BEC-F05D048380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103.14</c:v>
                </c:pt>
                <c:pt idx="1">
                  <c:v>102.47</c:v>
                </c:pt>
                <c:pt idx="2">
                  <c:v>101.35</c:v>
                </c:pt>
                <c:pt idx="3">
                  <c:v>104.31</c:v>
                </c:pt>
                <c:pt idx="4">
                  <c:v>105.51</c:v>
                </c:pt>
              </c:numCache>
            </c:numRef>
          </c:val>
          <c:extLst>
            <c:ext xmlns:c16="http://schemas.microsoft.com/office/drawing/2014/chart" uri="{C3380CC4-5D6E-409C-BE32-E72D297353CC}">
              <c16:uniqueId val="{00000000-E2C1-4C9D-8B77-C49B1AA9EB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E2C1-4C9D-8B77-C49B1AA9EB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203.24</c:v>
                </c:pt>
                <c:pt idx="1">
                  <c:v>203.76</c:v>
                </c:pt>
                <c:pt idx="2">
                  <c:v>206.15</c:v>
                </c:pt>
                <c:pt idx="3">
                  <c:v>200.14</c:v>
                </c:pt>
                <c:pt idx="4">
                  <c:v>198.01</c:v>
                </c:pt>
              </c:numCache>
            </c:numRef>
          </c:val>
          <c:extLst>
            <c:ext xmlns:c16="http://schemas.microsoft.com/office/drawing/2014/chart" uri="{C3380CC4-5D6E-409C-BE32-E72D297353CC}">
              <c16:uniqueId val="{00000000-B5D2-4E19-8D10-1A9CEFA92F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B5D2-4E19-8D10-1A9CEFA92F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3" zoomScaleNormal="73" workbookViewId="0">
      <selection activeCell="CD37" sqref="CD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仙台市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1062585</v>
      </c>
      <c r="AM8" s="60"/>
      <c r="AN8" s="60"/>
      <c r="AO8" s="60"/>
      <c r="AP8" s="60"/>
      <c r="AQ8" s="60"/>
      <c r="AR8" s="60"/>
      <c r="AS8" s="60"/>
      <c r="AT8" s="51">
        <f>データ!$S$6</f>
        <v>786.3</v>
      </c>
      <c r="AU8" s="52"/>
      <c r="AV8" s="52"/>
      <c r="AW8" s="52"/>
      <c r="AX8" s="52"/>
      <c r="AY8" s="52"/>
      <c r="AZ8" s="52"/>
      <c r="BA8" s="52"/>
      <c r="BB8" s="53">
        <f>データ!$T$6</f>
        <v>1351.37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62.5</v>
      </c>
      <c r="J10" s="52"/>
      <c r="K10" s="52"/>
      <c r="L10" s="52"/>
      <c r="M10" s="52"/>
      <c r="N10" s="52"/>
      <c r="O10" s="63"/>
      <c r="P10" s="53">
        <f>データ!$P$6</f>
        <v>99.69</v>
      </c>
      <c r="Q10" s="53"/>
      <c r="R10" s="53"/>
      <c r="S10" s="53"/>
      <c r="T10" s="53"/>
      <c r="U10" s="53"/>
      <c r="V10" s="53"/>
      <c r="W10" s="60">
        <f>データ!$Q$6</f>
        <v>3488</v>
      </c>
      <c r="X10" s="60"/>
      <c r="Y10" s="60"/>
      <c r="Z10" s="60"/>
      <c r="AA10" s="60"/>
      <c r="AB10" s="60"/>
      <c r="AC10" s="60"/>
      <c r="AD10" s="2"/>
      <c r="AE10" s="2"/>
      <c r="AF10" s="2"/>
      <c r="AG10" s="2"/>
      <c r="AH10" s="4"/>
      <c r="AI10" s="4"/>
      <c r="AJ10" s="4"/>
      <c r="AK10" s="4"/>
      <c r="AL10" s="60">
        <f>データ!$U$6</f>
        <v>1058549</v>
      </c>
      <c r="AM10" s="60"/>
      <c r="AN10" s="60"/>
      <c r="AO10" s="60"/>
      <c r="AP10" s="60"/>
      <c r="AQ10" s="60"/>
      <c r="AR10" s="60"/>
      <c r="AS10" s="60"/>
      <c r="AT10" s="51">
        <f>データ!$V$6</f>
        <v>360.64</v>
      </c>
      <c r="AU10" s="52"/>
      <c r="AV10" s="52"/>
      <c r="AW10" s="52"/>
      <c r="AX10" s="52"/>
      <c r="AY10" s="52"/>
      <c r="AZ10" s="52"/>
      <c r="BA10" s="52"/>
      <c r="BB10" s="53">
        <f>データ!$W$6</f>
        <v>2935.2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VSYJoAGLWBV7cvQuSrs1NCwRJCnVg0NuESU4Z7ky8oRv859EYjoc00Oj62SgM/N8Cb3uDTW+oMciZRw17Hi6A==" saltValue="/CbITDuHYnjZhW+k6Ton0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41009</v>
      </c>
      <c r="D6" s="34">
        <f t="shared" si="3"/>
        <v>46</v>
      </c>
      <c r="E6" s="34">
        <f t="shared" si="3"/>
        <v>1</v>
      </c>
      <c r="F6" s="34">
        <f t="shared" si="3"/>
        <v>0</v>
      </c>
      <c r="G6" s="34">
        <f t="shared" si="3"/>
        <v>1</v>
      </c>
      <c r="H6" s="34" t="str">
        <f t="shared" si="3"/>
        <v>宮城県　仙台市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62.5</v>
      </c>
      <c r="P6" s="35">
        <f t="shared" si="3"/>
        <v>99.69</v>
      </c>
      <c r="Q6" s="35">
        <f t="shared" si="3"/>
        <v>3488</v>
      </c>
      <c r="R6" s="35">
        <f t="shared" si="3"/>
        <v>1062585</v>
      </c>
      <c r="S6" s="35">
        <f t="shared" si="3"/>
        <v>786.3</v>
      </c>
      <c r="T6" s="35">
        <f t="shared" si="3"/>
        <v>1351.37</v>
      </c>
      <c r="U6" s="35">
        <f t="shared" si="3"/>
        <v>1058549</v>
      </c>
      <c r="V6" s="35">
        <f t="shared" si="3"/>
        <v>360.64</v>
      </c>
      <c r="W6" s="35">
        <f t="shared" si="3"/>
        <v>2935.2</v>
      </c>
      <c r="X6" s="36">
        <f>IF(X7="",NA(),X7)</f>
        <v>113.27</v>
      </c>
      <c r="Y6" s="36">
        <f t="shared" ref="Y6:AG6" si="4">IF(Y7="",NA(),Y7)</f>
        <v>112.49</v>
      </c>
      <c r="Z6" s="36">
        <f t="shared" si="4"/>
        <v>112.03</v>
      </c>
      <c r="AA6" s="36">
        <f t="shared" si="4"/>
        <v>115.99</v>
      </c>
      <c r="AB6" s="36">
        <f t="shared" si="4"/>
        <v>117.29</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180.49</v>
      </c>
      <c r="AU6" s="36">
        <f t="shared" ref="AU6:BC6" si="6">IF(AU7="",NA(),AU7)</f>
        <v>177.06</v>
      </c>
      <c r="AV6" s="36">
        <f t="shared" si="6"/>
        <v>171.75</v>
      </c>
      <c r="AW6" s="36">
        <f t="shared" si="6"/>
        <v>177.73</v>
      </c>
      <c r="AX6" s="36">
        <f t="shared" si="6"/>
        <v>187.03</v>
      </c>
      <c r="AY6" s="36">
        <f t="shared" si="6"/>
        <v>178.43</v>
      </c>
      <c r="AZ6" s="36">
        <f t="shared" si="6"/>
        <v>168.99</v>
      </c>
      <c r="BA6" s="36">
        <f t="shared" si="6"/>
        <v>159.12</v>
      </c>
      <c r="BB6" s="36">
        <f t="shared" si="6"/>
        <v>169.68</v>
      </c>
      <c r="BC6" s="36">
        <f t="shared" si="6"/>
        <v>166.51</v>
      </c>
      <c r="BD6" s="35" t="str">
        <f>IF(BD7="","",IF(BD7="-","【-】","【"&amp;SUBSTITUTE(TEXT(BD7,"#,##0.00"),"-","△")&amp;"】"))</f>
        <v>【261.93】</v>
      </c>
      <c r="BE6" s="36">
        <f>IF(BE7="",NA(),BE7)</f>
        <v>286.87</v>
      </c>
      <c r="BF6" s="36">
        <f t="shared" ref="BF6:BN6" si="7">IF(BF7="",NA(),BF7)</f>
        <v>283.77</v>
      </c>
      <c r="BG6" s="36">
        <f t="shared" si="7"/>
        <v>283.02999999999997</v>
      </c>
      <c r="BH6" s="36">
        <f t="shared" si="7"/>
        <v>282.48</v>
      </c>
      <c r="BI6" s="36">
        <f t="shared" si="7"/>
        <v>274.79000000000002</v>
      </c>
      <c r="BJ6" s="36">
        <f t="shared" si="7"/>
        <v>220.35</v>
      </c>
      <c r="BK6" s="36">
        <f t="shared" si="7"/>
        <v>212.16</v>
      </c>
      <c r="BL6" s="36">
        <f t="shared" si="7"/>
        <v>206.16</v>
      </c>
      <c r="BM6" s="36">
        <f t="shared" si="7"/>
        <v>203.63</v>
      </c>
      <c r="BN6" s="36">
        <f t="shared" si="7"/>
        <v>198.51</v>
      </c>
      <c r="BO6" s="35" t="str">
        <f>IF(BO7="","",IF(BO7="-","【-】","【"&amp;SUBSTITUTE(TEXT(BO7,"#,##0.00"),"-","△")&amp;"】"))</f>
        <v>【270.46】</v>
      </c>
      <c r="BP6" s="36">
        <f>IF(BP7="",NA(),BP7)</f>
        <v>103.14</v>
      </c>
      <c r="BQ6" s="36">
        <f t="shared" ref="BQ6:BY6" si="8">IF(BQ7="",NA(),BQ7)</f>
        <v>102.47</v>
      </c>
      <c r="BR6" s="36">
        <f t="shared" si="8"/>
        <v>101.35</v>
      </c>
      <c r="BS6" s="36">
        <f t="shared" si="8"/>
        <v>104.31</v>
      </c>
      <c r="BT6" s="36">
        <f t="shared" si="8"/>
        <v>105.51</v>
      </c>
      <c r="BU6" s="36">
        <f t="shared" si="8"/>
        <v>104.05</v>
      </c>
      <c r="BV6" s="36">
        <f t="shared" si="8"/>
        <v>104.16</v>
      </c>
      <c r="BW6" s="36">
        <f t="shared" si="8"/>
        <v>104.03</v>
      </c>
      <c r="BX6" s="36">
        <f t="shared" si="8"/>
        <v>103.04</v>
      </c>
      <c r="BY6" s="36">
        <f t="shared" si="8"/>
        <v>103.28</v>
      </c>
      <c r="BZ6" s="35" t="str">
        <f>IF(BZ7="","",IF(BZ7="-","【-】","【"&amp;SUBSTITUTE(TEXT(BZ7,"#,##0.00"),"-","△")&amp;"】"))</f>
        <v>【103.91】</v>
      </c>
      <c r="CA6" s="36">
        <f>IF(CA7="",NA(),CA7)</f>
        <v>203.24</v>
      </c>
      <c r="CB6" s="36">
        <f t="shared" ref="CB6:CJ6" si="9">IF(CB7="",NA(),CB7)</f>
        <v>203.76</v>
      </c>
      <c r="CC6" s="36">
        <f t="shared" si="9"/>
        <v>206.15</v>
      </c>
      <c r="CD6" s="36">
        <f t="shared" si="9"/>
        <v>200.14</v>
      </c>
      <c r="CE6" s="36">
        <f t="shared" si="9"/>
        <v>198.01</v>
      </c>
      <c r="CF6" s="36">
        <f t="shared" si="9"/>
        <v>171.57</v>
      </c>
      <c r="CG6" s="36">
        <f t="shared" si="9"/>
        <v>171.29</v>
      </c>
      <c r="CH6" s="36">
        <f t="shared" si="9"/>
        <v>171.54</v>
      </c>
      <c r="CI6" s="36">
        <f t="shared" si="9"/>
        <v>173</v>
      </c>
      <c r="CJ6" s="36">
        <f t="shared" si="9"/>
        <v>173.11</v>
      </c>
      <c r="CK6" s="35" t="str">
        <f>IF(CK7="","",IF(CK7="-","【-】","【"&amp;SUBSTITUTE(TEXT(CK7,"#,##0.00"),"-","△")&amp;"】"))</f>
        <v>【167.11】</v>
      </c>
      <c r="CL6" s="36">
        <f>IF(CL7="",NA(),CL7)</f>
        <v>76.739999999999995</v>
      </c>
      <c r="CM6" s="36">
        <f t="shared" ref="CM6:CU6" si="10">IF(CM7="",NA(),CM7)</f>
        <v>76.58</v>
      </c>
      <c r="CN6" s="36">
        <f t="shared" si="10"/>
        <v>76.739999999999995</v>
      </c>
      <c r="CO6" s="36">
        <f t="shared" si="10"/>
        <v>77.209999999999994</v>
      </c>
      <c r="CP6" s="36">
        <f t="shared" si="10"/>
        <v>77.510000000000005</v>
      </c>
      <c r="CQ6" s="36">
        <f t="shared" si="10"/>
        <v>58.97</v>
      </c>
      <c r="CR6" s="36">
        <f t="shared" si="10"/>
        <v>58.67</v>
      </c>
      <c r="CS6" s="36">
        <f t="shared" si="10"/>
        <v>59</v>
      </c>
      <c r="CT6" s="36">
        <f t="shared" si="10"/>
        <v>59.36</v>
      </c>
      <c r="CU6" s="36">
        <f t="shared" si="10"/>
        <v>59.32</v>
      </c>
      <c r="CV6" s="35" t="str">
        <f>IF(CV7="","",IF(CV7="-","【-】","【"&amp;SUBSTITUTE(TEXT(CV7,"#,##0.00"),"-","△")&amp;"】"))</f>
        <v>【60.27】</v>
      </c>
      <c r="CW6" s="36">
        <f>IF(CW7="",NA(),CW7)</f>
        <v>94.18</v>
      </c>
      <c r="CX6" s="36">
        <f t="shared" ref="CX6:DF6" si="11">IF(CX7="",NA(),CX7)</f>
        <v>94.24</v>
      </c>
      <c r="CY6" s="36">
        <f t="shared" si="11"/>
        <v>94.71</v>
      </c>
      <c r="CZ6" s="36">
        <f t="shared" si="11"/>
        <v>94.5</v>
      </c>
      <c r="DA6" s="36">
        <f t="shared" si="11"/>
        <v>94.35</v>
      </c>
      <c r="DB6" s="36">
        <f t="shared" si="11"/>
        <v>92.91</v>
      </c>
      <c r="DC6" s="36">
        <f t="shared" si="11"/>
        <v>93.36</v>
      </c>
      <c r="DD6" s="36">
        <f t="shared" si="11"/>
        <v>93.69</v>
      </c>
      <c r="DE6" s="36">
        <f t="shared" si="11"/>
        <v>93.82</v>
      </c>
      <c r="DF6" s="36">
        <f t="shared" si="11"/>
        <v>93.74</v>
      </c>
      <c r="DG6" s="35" t="str">
        <f>IF(DG7="","",IF(DG7="-","【-】","【"&amp;SUBSTITUTE(TEXT(DG7,"#,##0.00"),"-","△")&amp;"】"))</f>
        <v>【89.92】</v>
      </c>
      <c r="DH6" s="36">
        <f>IF(DH7="",NA(),DH7)</f>
        <v>51.06</v>
      </c>
      <c r="DI6" s="36">
        <f t="shared" ref="DI6:DQ6" si="12">IF(DI7="",NA(),DI7)</f>
        <v>51.55</v>
      </c>
      <c r="DJ6" s="36">
        <f t="shared" si="12"/>
        <v>51.71</v>
      </c>
      <c r="DK6" s="36">
        <f t="shared" si="12"/>
        <v>52.66</v>
      </c>
      <c r="DL6" s="36">
        <f t="shared" si="12"/>
        <v>53.11</v>
      </c>
      <c r="DM6" s="36">
        <f t="shared" si="12"/>
        <v>46.73</v>
      </c>
      <c r="DN6" s="36">
        <f t="shared" si="12"/>
        <v>47.39</v>
      </c>
      <c r="DO6" s="36">
        <f t="shared" si="12"/>
        <v>48.05</v>
      </c>
      <c r="DP6" s="36">
        <f t="shared" si="12"/>
        <v>48.64</v>
      </c>
      <c r="DQ6" s="36">
        <f t="shared" si="12"/>
        <v>49.23</v>
      </c>
      <c r="DR6" s="35" t="str">
        <f>IF(DR7="","",IF(DR7="-","【-】","【"&amp;SUBSTITUTE(TEXT(DR7,"#,##0.00"),"-","△")&amp;"】"))</f>
        <v>【48.85】</v>
      </c>
      <c r="DS6" s="36">
        <f>IF(DS7="",NA(),DS7)</f>
        <v>10.1</v>
      </c>
      <c r="DT6" s="36">
        <f t="shared" ref="DT6:EB6" si="13">IF(DT7="",NA(),DT7)</f>
        <v>11.54</v>
      </c>
      <c r="DU6" s="36">
        <f t="shared" si="13"/>
        <v>13.54</v>
      </c>
      <c r="DV6" s="36">
        <f t="shared" si="13"/>
        <v>16.41</v>
      </c>
      <c r="DW6" s="36">
        <f t="shared" si="13"/>
        <v>19.32</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0.44</v>
      </c>
      <c r="EE6" s="36">
        <f t="shared" ref="EE6:EM6" si="14">IF(EE7="",NA(),EE7)</f>
        <v>0.53</v>
      </c>
      <c r="EF6" s="36">
        <f t="shared" si="14"/>
        <v>0.83</v>
      </c>
      <c r="EG6" s="36">
        <f t="shared" si="14"/>
        <v>0.67</v>
      </c>
      <c r="EH6" s="36">
        <f t="shared" si="14"/>
        <v>0.74</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41009</v>
      </c>
      <c r="D7" s="38">
        <v>46</v>
      </c>
      <c r="E7" s="38">
        <v>1</v>
      </c>
      <c r="F7" s="38">
        <v>0</v>
      </c>
      <c r="G7" s="38">
        <v>1</v>
      </c>
      <c r="H7" s="38" t="s">
        <v>93</v>
      </c>
      <c r="I7" s="38" t="s">
        <v>94</v>
      </c>
      <c r="J7" s="38" t="s">
        <v>95</v>
      </c>
      <c r="K7" s="38" t="s">
        <v>96</v>
      </c>
      <c r="L7" s="38" t="s">
        <v>97</v>
      </c>
      <c r="M7" s="38" t="s">
        <v>98</v>
      </c>
      <c r="N7" s="39" t="s">
        <v>99</v>
      </c>
      <c r="O7" s="39">
        <v>62.5</v>
      </c>
      <c r="P7" s="39">
        <v>99.69</v>
      </c>
      <c r="Q7" s="39">
        <v>3488</v>
      </c>
      <c r="R7" s="39">
        <v>1062585</v>
      </c>
      <c r="S7" s="39">
        <v>786.3</v>
      </c>
      <c r="T7" s="39">
        <v>1351.37</v>
      </c>
      <c r="U7" s="39">
        <v>1058549</v>
      </c>
      <c r="V7" s="39">
        <v>360.64</v>
      </c>
      <c r="W7" s="39">
        <v>2935.2</v>
      </c>
      <c r="X7" s="39">
        <v>113.27</v>
      </c>
      <c r="Y7" s="39">
        <v>112.49</v>
      </c>
      <c r="Z7" s="39">
        <v>112.03</v>
      </c>
      <c r="AA7" s="39">
        <v>115.99</v>
      </c>
      <c r="AB7" s="39">
        <v>117.29</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180.49</v>
      </c>
      <c r="AU7" s="39">
        <v>177.06</v>
      </c>
      <c r="AV7" s="39">
        <v>171.75</v>
      </c>
      <c r="AW7" s="39">
        <v>177.73</v>
      </c>
      <c r="AX7" s="39">
        <v>187.03</v>
      </c>
      <c r="AY7" s="39">
        <v>178.43</v>
      </c>
      <c r="AZ7" s="39">
        <v>168.99</v>
      </c>
      <c r="BA7" s="39">
        <v>159.12</v>
      </c>
      <c r="BB7" s="39">
        <v>169.68</v>
      </c>
      <c r="BC7" s="39">
        <v>166.51</v>
      </c>
      <c r="BD7" s="39">
        <v>261.93</v>
      </c>
      <c r="BE7" s="39">
        <v>286.87</v>
      </c>
      <c r="BF7" s="39">
        <v>283.77</v>
      </c>
      <c r="BG7" s="39">
        <v>283.02999999999997</v>
      </c>
      <c r="BH7" s="39">
        <v>282.48</v>
      </c>
      <c r="BI7" s="39">
        <v>274.79000000000002</v>
      </c>
      <c r="BJ7" s="39">
        <v>220.35</v>
      </c>
      <c r="BK7" s="39">
        <v>212.16</v>
      </c>
      <c r="BL7" s="39">
        <v>206.16</v>
      </c>
      <c r="BM7" s="39">
        <v>203.63</v>
      </c>
      <c r="BN7" s="39">
        <v>198.51</v>
      </c>
      <c r="BO7" s="39">
        <v>270.45999999999998</v>
      </c>
      <c r="BP7" s="39">
        <v>103.14</v>
      </c>
      <c r="BQ7" s="39">
        <v>102.47</v>
      </c>
      <c r="BR7" s="39">
        <v>101.35</v>
      </c>
      <c r="BS7" s="39">
        <v>104.31</v>
      </c>
      <c r="BT7" s="39">
        <v>105.51</v>
      </c>
      <c r="BU7" s="39">
        <v>104.05</v>
      </c>
      <c r="BV7" s="39">
        <v>104.16</v>
      </c>
      <c r="BW7" s="39">
        <v>104.03</v>
      </c>
      <c r="BX7" s="39">
        <v>103.04</v>
      </c>
      <c r="BY7" s="39">
        <v>103.28</v>
      </c>
      <c r="BZ7" s="39">
        <v>103.91</v>
      </c>
      <c r="CA7" s="39">
        <v>203.24</v>
      </c>
      <c r="CB7" s="39">
        <v>203.76</v>
      </c>
      <c r="CC7" s="39">
        <v>206.15</v>
      </c>
      <c r="CD7" s="39">
        <v>200.14</v>
      </c>
      <c r="CE7" s="39">
        <v>198.01</v>
      </c>
      <c r="CF7" s="39">
        <v>171.57</v>
      </c>
      <c r="CG7" s="39">
        <v>171.29</v>
      </c>
      <c r="CH7" s="39">
        <v>171.54</v>
      </c>
      <c r="CI7" s="39">
        <v>173</v>
      </c>
      <c r="CJ7" s="39">
        <v>173.11</v>
      </c>
      <c r="CK7" s="39">
        <v>167.11</v>
      </c>
      <c r="CL7" s="39">
        <v>76.739999999999995</v>
      </c>
      <c r="CM7" s="39">
        <v>76.58</v>
      </c>
      <c r="CN7" s="39">
        <v>76.739999999999995</v>
      </c>
      <c r="CO7" s="39">
        <v>77.209999999999994</v>
      </c>
      <c r="CP7" s="39">
        <v>77.510000000000005</v>
      </c>
      <c r="CQ7" s="39">
        <v>58.97</v>
      </c>
      <c r="CR7" s="39">
        <v>58.67</v>
      </c>
      <c r="CS7" s="39">
        <v>59</v>
      </c>
      <c r="CT7" s="39">
        <v>59.36</v>
      </c>
      <c r="CU7" s="39">
        <v>59.32</v>
      </c>
      <c r="CV7" s="39">
        <v>60.27</v>
      </c>
      <c r="CW7" s="39">
        <v>94.18</v>
      </c>
      <c r="CX7" s="39">
        <v>94.24</v>
      </c>
      <c r="CY7" s="39">
        <v>94.71</v>
      </c>
      <c r="CZ7" s="39">
        <v>94.5</v>
      </c>
      <c r="DA7" s="39">
        <v>94.35</v>
      </c>
      <c r="DB7" s="39">
        <v>92.91</v>
      </c>
      <c r="DC7" s="39">
        <v>93.36</v>
      </c>
      <c r="DD7" s="39">
        <v>93.69</v>
      </c>
      <c r="DE7" s="39">
        <v>93.82</v>
      </c>
      <c r="DF7" s="39">
        <v>93.74</v>
      </c>
      <c r="DG7" s="39">
        <v>89.92</v>
      </c>
      <c r="DH7" s="39">
        <v>51.06</v>
      </c>
      <c r="DI7" s="39">
        <v>51.55</v>
      </c>
      <c r="DJ7" s="39">
        <v>51.71</v>
      </c>
      <c r="DK7" s="39">
        <v>52.66</v>
      </c>
      <c r="DL7" s="39">
        <v>53.11</v>
      </c>
      <c r="DM7" s="39">
        <v>46.73</v>
      </c>
      <c r="DN7" s="39">
        <v>47.39</v>
      </c>
      <c r="DO7" s="39">
        <v>48.05</v>
      </c>
      <c r="DP7" s="39">
        <v>48.64</v>
      </c>
      <c r="DQ7" s="39">
        <v>49.23</v>
      </c>
      <c r="DR7" s="39">
        <v>48.85</v>
      </c>
      <c r="DS7" s="39">
        <v>10.1</v>
      </c>
      <c r="DT7" s="39">
        <v>11.54</v>
      </c>
      <c r="DU7" s="39">
        <v>13.54</v>
      </c>
      <c r="DV7" s="39">
        <v>16.41</v>
      </c>
      <c r="DW7" s="39">
        <v>19.32</v>
      </c>
      <c r="DX7" s="39">
        <v>15.33</v>
      </c>
      <c r="DY7" s="39">
        <v>16.739999999999998</v>
      </c>
      <c r="DZ7" s="39">
        <v>17.97</v>
      </c>
      <c r="EA7" s="39">
        <v>19.95</v>
      </c>
      <c r="EB7" s="39">
        <v>21.62</v>
      </c>
      <c r="EC7" s="39">
        <v>17.8</v>
      </c>
      <c r="ED7" s="39">
        <v>0.44</v>
      </c>
      <c r="EE7" s="39">
        <v>0.53</v>
      </c>
      <c r="EF7" s="39">
        <v>0.83</v>
      </c>
      <c r="EG7" s="39">
        <v>0.67</v>
      </c>
      <c r="EH7" s="39">
        <v>0.74</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2020-01-27T02:39:12Z</cp:lastPrinted>
  <dcterms:created xsi:type="dcterms:W3CDTF">2019-12-05T04:09:06Z</dcterms:created>
  <dcterms:modified xsi:type="dcterms:W3CDTF">2020-01-30T04:08:20Z</dcterms:modified>
  <cp:category/>
</cp:coreProperties>
</file>