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ennt475om\gesuijigyou\◇（４）企業経営業務\②照会・回答，供覧\照会回答\Ｒ1\加藤\99_経営比較分析表の分析等について\03_回答\"/>
    </mc:Choice>
  </mc:AlternateContent>
  <workbookProtection workbookAlgorithmName="SHA-512" workbookHashValue="AQp61POOpzuWOR7eIL37iLJCOtScCO539dVMS055W+fLT1MGehg3ffxUjVk+GYav3/a92tY5QbjpToU8QA5P/A==" workbookSaltValue="L7GuceizOVqz2IgQe699g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AL8" i="4" s="1"/>
  <c r="R6" i="5"/>
  <c r="Q6" i="5"/>
  <c r="W10" i="4" s="1"/>
  <c r="P6" i="5"/>
  <c r="O6" i="5"/>
  <c r="I10" i="4" s="1"/>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AD10" i="4"/>
  <c r="P10" i="4"/>
  <c r="B10" i="4"/>
  <c r="AT8" i="4"/>
  <c r="AD8" i="4"/>
  <c r="W8" i="4"/>
  <c r="P8" i="4"/>
  <c r="I8" i="4"/>
  <c r="B8" i="4"/>
  <c r="B6"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<sst xmlns="http://schemas.openxmlformats.org/spreadsheetml/2006/main" count="223" uniqueCount="111">
  <si>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</si>
  <si>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</si>
  <si>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</si>
  <si>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</si>
  <si>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</si>
  <si>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</si>
  <si>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</si>
  <si>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</si>
  <si>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</si>
  <si>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</si>
  <si>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</si>
  <si>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</si>
  <si>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</si>
  <si>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</si>
  <si>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</si>
  <si>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</si>
  <si>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</si>
  <si>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</si>
  <si>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</si>
  <si>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</si>
  <si>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</si>
  <si>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</si>
  <si>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</si>
  <si>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</si>
  <si>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</si>
  <si>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</si>
  <si>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</si>
  <si>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</si>
  <si>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</si>
  <si>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</si>
  <si>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</si>
  <si>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</si>
  <si>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</si>
  <si>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</si>
  <si>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</si>
  <si>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</si>
  <si>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</si>
  <si>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</si>
  <si>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</si>
  <si>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</si>
  <si>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</si>
  <si>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</si>
  <si>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</si>
  <si>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</si>
  <si>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</si>
  <si>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</si>
  <si>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</si>
  <si>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</si>
  <si>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</si>
  <si>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</si>
  <si>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</si>
  <si>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</si>
  <si>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</si>
  <si>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</si>
  <si>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</si>
  <si>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</si>
  <si>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</si>
  <si>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</si>
  <si>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</si>
  <si>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</si>
  <si>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</si>
  <si>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</si>
  <si>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</si>
  <si>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</si>
  <si>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</si>
  <si>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</si>
  <si>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</si>
  <si>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</si>
  <si>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</si>
  <si>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</si>
  <si>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</si>
  <si>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</si>
  <si>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</si>
  <si>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</si>
  <si>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</si>
  <si>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</si>
  <si>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</si>
  <si>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</si>
  <si>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</si>
  <si>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</si>
  <si>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</si>
  <si>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</si>
  <si>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</si>
  <si>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</si>
  <si>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</si>
  <si>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</si>
  <si>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</si>
  <si>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</si>
  <si>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</si>
  <si>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</si>
  <si>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</si>
  <si>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</si>
  <si>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</si>
  <si>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</si>
  <si>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</si>
  <si>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</si>
  <si>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仙台市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</si>
  <si>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</si>
  <si>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</si>
  <si>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</si>
  <si>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</si>
  <si>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</si>
  <si>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</si>
  <si>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</si>
  <si>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</si>
  <si>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</si>
  <si>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</si>
  <si>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</si>
  <si>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本事業は、市街化区域外における事業であるため、対象地域の人口密度が低く、維持管理や設備投資などの費用を使用料収入で回収することが困難な状況となっています。
そのため、①経常収支比率や⑤経費回収率は100％を下回る値で推移しております。
ただし、過去に高金利で借り入れた企業債の償還が順次進むため、支払利息の減少により費用が減少し、今後の経営状況の改善が一定程度見込まれます。
この他、⑦施設利用率は他団体と比較して低い値で推移しており、より適正な施設規模について検討する必要があります。</t>
    <phoneticPr fontId="4"/>
  </si>
  <si>
    <t>法定耐用年数を過ぎた管渠がないことから、②管渠老朽化率及び③管渠改善率については0で推移しています。
ただし、類似団体と比較して①有形固定資産減価償却率が高くなっており、管渠以外の施設を中心に老朽化が進んでいる状況にあります。</t>
    <phoneticPr fontId="4"/>
  </si>
  <si>
    <t xml:space="preserve">本事業の性質上、赤字経営となりやすい傾向にありますが、公共下水道を中心とした下水道事業全体で経営を行っているため、経営に問題は生じていません。
しかしながら、今後、施設の更新時期の到来による更新費用の増大が予測されるため、より適切な施設規模や更新時期について検討し、将来的なコストの抑制を図るなど、経営状況の改善に努める必要があります。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</si>
</sst>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259-4994-8D3D-77C06816048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0.06</c:v>
                </c:pt>
              </c:numCache>
            </c:numRef>
          </c:val>
          <c:smooth val="0"/>
          <c:extLst>
            <c:ext xmlns:c16="http://schemas.microsoft.com/office/drawing/2014/chart" uri="{C3380CC4-5D6E-409C-BE32-E72D297353CC}">
              <c16:uniqueId val="{00000001-D259-4994-8D3D-77C06816048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36.42</c:v>
                </c:pt>
                <c:pt idx="1">
                  <c:v>35.03</c:v>
                </c:pt>
                <c:pt idx="2">
                  <c:v>34.94</c:v>
                </c:pt>
                <c:pt idx="3">
                  <c:v>33.729999999999997</c:v>
                </c:pt>
                <c:pt idx="4">
                  <c:v>33.729999999999997</c:v>
                </c:pt>
              </c:numCache>
            </c:numRef>
          </c:val>
          <c:extLst>
            <c:ext xmlns:c16="http://schemas.microsoft.com/office/drawing/2014/chart" uri="{C3380CC4-5D6E-409C-BE32-E72D297353CC}">
              <c16:uniqueId val="{00000000-43E5-4E16-A7A0-1B9C8C0472D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46.17</c:v>
                </c:pt>
              </c:numCache>
            </c:numRef>
          </c:val>
          <c:smooth val="0"/>
          <c:extLst>
            <c:ext xmlns:c16="http://schemas.microsoft.com/office/drawing/2014/chart" uri="{C3380CC4-5D6E-409C-BE32-E72D297353CC}">
              <c16:uniqueId val="{00000001-43E5-4E16-A7A0-1B9C8C0472D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93.18</c:v>
                </c:pt>
                <c:pt idx="1">
                  <c:v>93.53</c:v>
                </c:pt>
                <c:pt idx="2">
                  <c:v>94.33</c:v>
                </c:pt>
                <c:pt idx="3">
                  <c:v>94.84</c:v>
                </c:pt>
                <c:pt idx="4">
                  <c:v>97.72</c:v>
                </c:pt>
              </c:numCache>
            </c:numRef>
          </c:val>
          <c:extLst>
            <c:ext xmlns:c16="http://schemas.microsoft.com/office/drawing/2014/chart" uri="{C3380CC4-5D6E-409C-BE32-E72D297353CC}">
              <c16:uniqueId val="{00000000-BEC8-4B1F-A1CF-0222D44C82F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87.84</c:v>
                </c:pt>
              </c:numCache>
            </c:numRef>
          </c:val>
          <c:smooth val="0"/>
          <c:extLst>
            <c:ext xmlns:c16="http://schemas.microsoft.com/office/drawing/2014/chart" uri="{C3380CC4-5D6E-409C-BE32-E72D297353CC}">
              <c16:uniqueId val="{00000001-BEC8-4B1F-A1CF-0222D44C82F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97.15</c:v>
                </c:pt>
                <c:pt idx="1">
                  <c:v>97.42</c:v>
                </c:pt>
                <c:pt idx="2">
                  <c:v>82.83</c:v>
                </c:pt>
                <c:pt idx="3">
                  <c:v>80.430000000000007</c:v>
                </c:pt>
                <c:pt idx="4">
                  <c:v>72.34</c:v>
                </c:pt>
              </c:numCache>
            </c:numRef>
          </c:val>
          <c:extLst>
            <c:ext xmlns:c16="http://schemas.microsoft.com/office/drawing/2014/chart" uri="{C3380CC4-5D6E-409C-BE32-E72D297353CC}">
              <c16:uniqueId val="{00000000-FDAC-48B5-9772-A97A4EF2DF4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101.24</c:v>
                </c:pt>
                <c:pt idx="1">
                  <c:v>100.94</c:v>
                </c:pt>
                <c:pt idx="2">
                  <c:v>100.85</c:v>
                </c:pt>
                <c:pt idx="3">
                  <c:v>102.13</c:v>
                </c:pt>
                <c:pt idx="4">
                  <c:v>102.95</c:v>
                </c:pt>
              </c:numCache>
            </c:numRef>
          </c:val>
          <c:smooth val="0"/>
          <c:extLst>
            <c:ext xmlns:c16="http://schemas.microsoft.com/office/drawing/2014/chart" uri="{C3380CC4-5D6E-409C-BE32-E72D297353CC}">
              <c16:uniqueId val="{00000001-FDAC-48B5-9772-A97A4EF2DF4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41.48</c:v>
                </c:pt>
                <c:pt idx="1">
                  <c:v>43.81</c:v>
                </c:pt>
                <c:pt idx="2">
                  <c:v>45.66</c:v>
                </c:pt>
                <c:pt idx="3">
                  <c:v>47.82</c:v>
                </c:pt>
                <c:pt idx="4">
                  <c:v>48.75</c:v>
                </c:pt>
              </c:numCache>
            </c:numRef>
          </c:val>
          <c:extLst>
            <c:ext xmlns:c16="http://schemas.microsoft.com/office/drawing/2014/chart" uri="{C3380CC4-5D6E-409C-BE32-E72D297353CC}">
              <c16:uniqueId val="{00000000-4132-4AF0-A847-9428F113D7C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22.34</c:v>
                </c:pt>
                <c:pt idx="1">
                  <c:v>22.79</c:v>
                </c:pt>
                <c:pt idx="2">
                  <c:v>22.77</c:v>
                </c:pt>
                <c:pt idx="3">
                  <c:v>23.93</c:v>
                </c:pt>
                <c:pt idx="4">
                  <c:v>26.56</c:v>
                </c:pt>
              </c:numCache>
            </c:numRef>
          </c:val>
          <c:smooth val="0"/>
          <c:extLst>
            <c:ext xmlns:c16="http://schemas.microsoft.com/office/drawing/2014/chart" uri="{C3380CC4-5D6E-409C-BE32-E72D297353CC}">
              <c16:uniqueId val="{00000001-4132-4AF0-A847-9428F113D7C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57B-4C53-B2D1-CAA1FF4EF2C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0.04</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057B-4C53-B2D1-CAA1FF4EF2C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5.25</c:v>
                </c:pt>
                <c:pt idx="1">
                  <c:v>4.28</c:v>
                </c:pt>
                <c:pt idx="2">
                  <c:v>29.26</c:v>
                </c:pt>
                <c:pt idx="3">
                  <c:v>34.14</c:v>
                </c:pt>
                <c:pt idx="4">
                  <c:v>55.78</c:v>
                </c:pt>
              </c:numCache>
            </c:numRef>
          </c:val>
          <c:extLst>
            <c:ext xmlns:c16="http://schemas.microsoft.com/office/drawing/2014/chart" uri="{C3380CC4-5D6E-409C-BE32-E72D297353CC}">
              <c16:uniqueId val="{00000000-7C22-47C8-B9ED-ADB751473A3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184.13</c:v>
                </c:pt>
                <c:pt idx="1">
                  <c:v>101.85</c:v>
                </c:pt>
                <c:pt idx="2">
                  <c:v>110.77</c:v>
                </c:pt>
                <c:pt idx="3">
                  <c:v>109.51</c:v>
                </c:pt>
                <c:pt idx="4">
                  <c:v>27.02</c:v>
                </c:pt>
              </c:numCache>
            </c:numRef>
          </c:val>
          <c:smooth val="0"/>
          <c:extLst>
            <c:ext xmlns:c16="http://schemas.microsoft.com/office/drawing/2014/chart" uri="{C3380CC4-5D6E-409C-BE32-E72D297353CC}">
              <c16:uniqueId val="{00000001-7C22-47C8-B9ED-ADB751473A3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-0.79</c:v>
                </c:pt>
                <c:pt idx="1">
                  <c:v>-36.29</c:v>
                </c:pt>
                <c:pt idx="2">
                  <c:v>46.69</c:v>
                </c:pt>
                <c:pt idx="3">
                  <c:v>285.13</c:v>
                </c:pt>
                <c:pt idx="4">
                  <c:v>33.71</c:v>
                </c:pt>
              </c:numCache>
            </c:numRef>
          </c:val>
          <c:extLst>
            <c:ext xmlns:c16="http://schemas.microsoft.com/office/drawing/2014/chart" uri="{C3380CC4-5D6E-409C-BE32-E72D297353CC}">
              <c16:uniqueId val="{00000000-D65D-4EA1-A9F8-5B180D06BD1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63.22</c:v>
                </c:pt>
                <c:pt idx="1">
                  <c:v>49.07</c:v>
                </c:pt>
                <c:pt idx="2">
                  <c:v>46.78</c:v>
                </c:pt>
                <c:pt idx="3">
                  <c:v>47.44</c:v>
                </c:pt>
                <c:pt idx="4">
                  <c:v>60.67</c:v>
                </c:pt>
              </c:numCache>
            </c:numRef>
          </c:val>
          <c:smooth val="0"/>
          <c:extLst>
            <c:ext xmlns:c16="http://schemas.microsoft.com/office/drawing/2014/chart" uri="{C3380CC4-5D6E-409C-BE32-E72D297353CC}">
              <c16:uniqueId val="{00000001-D65D-4EA1-A9F8-5B180D06BD1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879.96</c:v>
                </c:pt>
                <c:pt idx="1">
                  <c:v>754.67</c:v>
                </c:pt>
                <c:pt idx="2">
                  <c:v>790.94</c:v>
                </c:pt>
                <c:pt idx="3">
                  <c:v>756.99</c:v>
                </c:pt>
                <c:pt idx="4">
                  <c:v>891.06</c:v>
                </c:pt>
              </c:numCache>
            </c:numRef>
          </c:val>
          <c:extLst>
            <c:ext xmlns:c16="http://schemas.microsoft.com/office/drawing/2014/chart" uri="{C3380CC4-5D6E-409C-BE32-E72D297353CC}">
              <c16:uniqueId val="{00000000-E4CD-4F65-9A7F-711EE829222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1252.71</c:v>
                </c:pt>
              </c:numCache>
            </c:numRef>
          </c:val>
          <c:smooth val="0"/>
          <c:extLst>
            <c:ext xmlns:c16="http://schemas.microsoft.com/office/drawing/2014/chart" uri="{C3380CC4-5D6E-409C-BE32-E72D297353CC}">
              <c16:uniqueId val="{00000001-E4CD-4F65-9A7F-711EE829222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95.77</c:v>
                </c:pt>
                <c:pt idx="1">
                  <c:v>94.92</c:v>
                </c:pt>
                <c:pt idx="2">
                  <c:v>76.95</c:v>
                </c:pt>
                <c:pt idx="3">
                  <c:v>74.11</c:v>
                </c:pt>
                <c:pt idx="4">
                  <c:v>65.25</c:v>
                </c:pt>
              </c:numCache>
            </c:numRef>
          </c:val>
          <c:extLst>
            <c:ext xmlns:c16="http://schemas.microsoft.com/office/drawing/2014/chart" uri="{C3380CC4-5D6E-409C-BE32-E72D297353CC}">
              <c16:uniqueId val="{00000000-D6D7-41DA-96A8-4ADA58B5D50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87.03</c:v>
                </c:pt>
              </c:numCache>
            </c:numRef>
          </c:val>
          <c:smooth val="0"/>
          <c:extLst>
            <c:ext xmlns:c16="http://schemas.microsoft.com/office/drawing/2014/chart" uri="{C3380CC4-5D6E-409C-BE32-E72D297353CC}">
              <c16:uniqueId val="{00000001-D6D7-41DA-96A8-4ADA58B5D50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305.32</c:v>
                </c:pt>
                <c:pt idx="1">
                  <c:v>343.09</c:v>
                </c:pt>
                <c:pt idx="2">
                  <c:v>380.91</c:v>
                </c:pt>
                <c:pt idx="3">
                  <c:v>400.23</c:v>
                </c:pt>
                <c:pt idx="4">
                  <c:v>485.56</c:v>
                </c:pt>
              </c:numCache>
            </c:numRef>
          </c:val>
          <c:extLst>
            <c:ext xmlns:c16="http://schemas.microsoft.com/office/drawing/2014/chart" uri="{C3380CC4-5D6E-409C-BE32-E72D297353CC}">
              <c16:uniqueId val="{00000000-0107-4722-ADF2-35A48E11849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177.02</c:v>
                </c:pt>
              </c:numCache>
            </c:numRef>
          </c:val>
          <c:smooth val="0"/>
          <c:extLst>
            <c:ext xmlns:c16="http://schemas.microsoft.com/office/drawing/2014/chart" uri="{C3380CC4-5D6E-409C-BE32-E72D297353CC}">
              <c16:uniqueId val="{00000001-0107-4722-ADF2-35A48E11849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CB70" sqref="CB7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宮城県　仙台市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D1</v>
      </c>
      <c r="X8" s="71"/>
      <c r="Y8" s="71"/>
      <c r="Z8" s="71"/>
      <c r="AA8" s="71"/>
      <c r="AB8" s="71"/>
      <c r="AC8" s="71"/>
      <c r="AD8" s="72" t="str">
        <f>データ!$M$6</f>
        <v>非設置</v>
      </c>
      <c r="AE8" s="72"/>
      <c r="AF8" s="72"/>
      <c r="AG8" s="72"/>
      <c r="AH8" s="72"/>
      <c r="AI8" s="72"/>
      <c r="AJ8" s="72"/>
      <c r="AK8" s="3"/>
      <c r="AL8" s="68">
        <f>データ!S6</f>
        <v>1062585</v>
      </c>
      <c r="AM8" s="68"/>
      <c r="AN8" s="68"/>
      <c r="AO8" s="68"/>
      <c r="AP8" s="68"/>
      <c r="AQ8" s="68"/>
      <c r="AR8" s="68"/>
      <c r="AS8" s="68"/>
      <c r="AT8" s="67">
        <f>データ!T6</f>
        <v>786.3</v>
      </c>
      <c r="AU8" s="67"/>
      <c r="AV8" s="67"/>
      <c r="AW8" s="67"/>
      <c r="AX8" s="67"/>
      <c r="AY8" s="67"/>
      <c r="AZ8" s="67"/>
      <c r="BA8" s="67"/>
      <c r="BB8" s="67">
        <f>データ!U6</f>
        <v>1351.37</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42.47</v>
      </c>
      <c r="J10" s="67"/>
      <c r="K10" s="67"/>
      <c r="L10" s="67"/>
      <c r="M10" s="67"/>
      <c r="N10" s="67"/>
      <c r="O10" s="67"/>
      <c r="P10" s="67">
        <f>データ!P6</f>
        <v>0.21</v>
      </c>
      <c r="Q10" s="67"/>
      <c r="R10" s="67"/>
      <c r="S10" s="67"/>
      <c r="T10" s="67"/>
      <c r="U10" s="67"/>
      <c r="V10" s="67"/>
      <c r="W10" s="67">
        <f>データ!Q6</f>
        <v>90.26</v>
      </c>
      <c r="X10" s="67"/>
      <c r="Y10" s="67"/>
      <c r="Z10" s="67"/>
      <c r="AA10" s="67"/>
      <c r="AB10" s="67"/>
      <c r="AC10" s="67"/>
      <c r="AD10" s="68">
        <f>データ!R6</f>
        <v>1882</v>
      </c>
      <c r="AE10" s="68"/>
      <c r="AF10" s="68"/>
      <c r="AG10" s="68"/>
      <c r="AH10" s="68"/>
      <c r="AI10" s="68"/>
      <c r="AJ10" s="68"/>
      <c r="AK10" s="2"/>
      <c r="AL10" s="68">
        <f>データ!V6</f>
        <v>2193</v>
      </c>
      <c r="AM10" s="68"/>
      <c r="AN10" s="68"/>
      <c r="AO10" s="68"/>
      <c r="AP10" s="68"/>
      <c r="AQ10" s="68"/>
      <c r="AR10" s="68"/>
      <c r="AS10" s="68"/>
      <c r="AT10" s="67">
        <f>データ!W6</f>
        <v>1.06</v>
      </c>
      <c r="AU10" s="67"/>
      <c r="AV10" s="67"/>
      <c r="AW10" s="67"/>
      <c r="AX10" s="67"/>
      <c r="AY10" s="67"/>
      <c r="AZ10" s="67"/>
      <c r="BA10" s="67"/>
      <c r="BB10" s="67">
        <f>データ!X6</f>
        <v>2068.87</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108</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109</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110</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【101.92】</v>
      </c>
      <c r="F85" s="26" t="str">
        <f>データ!AT6</f>
        <v>【88.06】</v>
      </c>
      <c r="G85" s="26" t="str">
        <f>データ!BE6</f>
        <v>【54.23】</v>
      </c>
      <c r="H85" s="26" t="str">
        <f>データ!BP6</f>
        <v>【1,209.40】</v>
      </c>
      <c r="I85" s="26" t="str">
        <f>データ!CA6</f>
        <v>【74.48】</v>
      </c>
      <c r="J85" s="26" t="str">
        <f>データ!CL6</f>
        <v>【219.46】</v>
      </c>
      <c r="K85" s="26" t="str">
        <f>データ!CW6</f>
        <v>【42.82】</v>
      </c>
      <c r="L85" s="26" t="str">
        <f>データ!DH6</f>
        <v>【83.36】</v>
      </c>
      <c r="M85" s="26" t="str">
        <f>データ!DS6</f>
        <v>【24.88】</v>
      </c>
      <c r="N85" s="26" t="str">
        <f>データ!ED6</f>
        <v>【0.01】</v>
      </c>
      <c r="O85" s="26" t="str">
        <f>データ!EO6</f>
        <v>【0.12】</v>
      </c>
    </row>
  </sheetData>
  <sheetProtection algorithmName="SHA-512" hashValue="1eiqCVBQWKC0IwKshCWSdSscuAC8gDfjh2gOX5U9p5UY36X823Hf3BW6OL5sE2GY+Jak0fKNezURjDH4Av+Ung==" saltValue="odtYYf1bCBxhrLusCZLD0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41009</v>
      </c>
      <c r="D6" s="33">
        <f t="shared" si="3"/>
        <v>46</v>
      </c>
      <c r="E6" s="33">
        <f t="shared" si="3"/>
        <v>17</v>
      </c>
      <c r="F6" s="33">
        <f t="shared" si="3"/>
        <v>4</v>
      </c>
      <c r="G6" s="33">
        <f t="shared" si="3"/>
        <v>0</v>
      </c>
      <c r="H6" s="33" t="str">
        <f t="shared" si="3"/>
        <v>宮城県　仙台市</v>
      </c>
      <c r="I6" s="33" t="str">
        <f t="shared" si="3"/>
        <v>法適用</v>
      </c>
      <c r="J6" s="33" t="str">
        <f t="shared" si="3"/>
        <v>下水道事業</v>
      </c>
      <c r="K6" s="33" t="str">
        <f t="shared" si="3"/>
        <v>特定環境保全公共下水道</v>
      </c>
      <c r="L6" s="33" t="str">
        <f t="shared" si="3"/>
        <v>D1</v>
      </c>
      <c r="M6" s="33" t="str">
        <f t="shared" si="3"/>
        <v>非設置</v>
      </c>
      <c r="N6" s="34" t="str">
        <f t="shared" si="3"/>
        <v>-</v>
      </c>
      <c r="O6" s="34">
        <f t="shared" si="3"/>
        <v>42.47</v>
      </c>
      <c r="P6" s="34">
        <f t="shared" si="3"/>
        <v>0.21</v>
      </c>
      <c r="Q6" s="34">
        <f t="shared" si="3"/>
        <v>90.26</v>
      </c>
      <c r="R6" s="34">
        <f t="shared" si="3"/>
        <v>1882</v>
      </c>
      <c r="S6" s="34">
        <f t="shared" si="3"/>
        <v>1062585</v>
      </c>
      <c r="T6" s="34">
        <f t="shared" si="3"/>
        <v>786.3</v>
      </c>
      <c r="U6" s="34">
        <f t="shared" si="3"/>
        <v>1351.37</v>
      </c>
      <c r="V6" s="34">
        <f t="shared" si="3"/>
        <v>2193</v>
      </c>
      <c r="W6" s="34">
        <f t="shared" si="3"/>
        <v>1.06</v>
      </c>
      <c r="X6" s="34">
        <f t="shared" si="3"/>
        <v>2068.87</v>
      </c>
      <c r="Y6" s="35">
        <f>IF(Y7="",NA(),Y7)</f>
        <v>97.15</v>
      </c>
      <c r="Z6" s="35">
        <f t="shared" ref="Z6:AH6" si="4">IF(Z7="",NA(),Z7)</f>
        <v>97.42</v>
      </c>
      <c r="AA6" s="35">
        <f t="shared" si="4"/>
        <v>82.83</v>
      </c>
      <c r="AB6" s="35">
        <f t="shared" si="4"/>
        <v>80.430000000000007</v>
      </c>
      <c r="AC6" s="35">
        <f t="shared" si="4"/>
        <v>72.34</v>
      </c>
      <c r="AD6" s="35">
        <f t="shared" si="4"/>
        <v>101.24</v>
      </c>
      <c r="AE6" s="35">
        <f t="shared" si="4"/>
        <v>100.94</v>
      </c>
      <c r="AF6" s="35">
        <f t="shared" si="4"/>
        <v>100.85</v>
      </c>
      <c r="AG6" s="35">
        <f t="shared" si="4"/>
        <v>102.13</v>
      </c>
      <c r="AH6" s="35">
        <f t="shared" si="4"/>
        <v>102.95</v>
      </c>
      <c r="AI6" s="34" t="str">
        <f>IF(AI7="","",IF(AI7="-","【-】","【"&amp;SUBSTITUTE(TEXT(AI7,"#,##0.00"),"-","△")&amp;"】"))</f>
        <v>【101.92】</v>
      </c>
      <c r="AJ6" s="35">
        <f>IF(AJ7="",NA(),AJ7)</f>
        <v>5.25</v>
      </c>
      <c r="AK6" s="35">
        <f t="shared" ref="AK6:AS6" si="5">IF(AK7="",NA(),AK7)</f>
        <v>4.28</v>
      </c>
      <c r="AL6" s="35">
        <f t="shared" si="5"/>
        <v>29.26</v>
      </c>
      <c r="AM6" s="35">
        <f t="shared" si="5"/>
        <v>34.14</v>
      </c>
      <c r="AN6" s="35">
        <f t="shared" si="5"/>
        <v>55.78</v>
      </c>
      <c r="AO6" s="35">
        <f t="shared" si="5"/>
        <v>184.13</v>
      </c>
      <c r="AP6" s="35">
        <f t="shared" si="5"/>
        <v>101.85</v>
      </c>
      <c r="AQ6" s="35">
        <f t="shared" si="5"/>
        <v>110.77</v>
      </c>
      <c r="AR6" s="35">
        <f t="shared" si="5"/>
        <v>109.51</v>
      </c>
      <c r="AS6" s="35">
        <f t="shared" si="5"/>
        <v>27.02</v>
      </c>
      <c r="AT6" s="34" t="str">
        <f>IF(AT7="","",IF(AT7="-","【-】","【"&amp;SUBSTITUTE(TEXT(AT7,"#,##0.00"),"-","△")&amp;"】"))</f>
        <v>【88.06】</v>
      </c>
      <c r="AU6" s="35">
        <f>IF(AU7="",NA(),AU7)</f>
        <v>-0.79</v>
      </c>
      <c r="AV6" s="35">
        <f t="shared" ref="AV6:BD6" si="6">IF(AV7="",NA(),AV7)</f>
        <v>-36.29</v>
      </c>
      <c r="AW6" s="35">
        <f t="shared" si="6"/>
        <v>46.69</v>
      </c>
      <c r="AX6" s="35">
        <f t="shared" si="6"/>
        <v>285.13</v>
      </c>
      <c r="AY6" s="35">
        <f t="shared" si="6"/>
        <v>33.71</v>
      </c>
      <c r="AZ6" s="35">
        <f t="shared" si="6"/>
        <v>63.22</v>
      </c>
      <c r="BA6" s="35">
        <f t="shared" si="6"/>
        <v>49.07</v>
      </c>
      <c r="BB6" s="35">
        <f t="shared" si="6"/>
        <v>46.78</v>
      </c>
      <c r="BC6" s="35">
        <f t="shared" si="6"/>
        <v>47.44</v>
      </c>
      <c r="BD6" s="35">
        <f t="shared" si="6"/>
        <v>60.67</v>
      </c>
      <c r="BE6" s="34" t="str">
        <f>IF(BE7="","",IF(BE7="-","【-】","【"&amp;SUBSTITUTE(TEXT(BE7,"#,##0.00"),"-","△")&amp;"】"))</f>
        <v>【54.23】</v>
      </c>
      <c r="BF6" s="35">
        <f>IF(BF7="",NA(),BF7)</f>
        <v>879.96</v>
      </c>
      <c r="BG6" s="35">
        <f t="shared" ref="BG6:BO6" si="7">IF(BG7="",NA(),BG7)</f>
        <v>754.67</v>
      </c>
      <c r="BH6" s="35">
        <f t="shared" si="7"/>
        <v>790.94</v>
      </c>
      <c r="BI6" s="35">
        <f t="shared" si="7"/>
        <v>756.99</v>
      </c>
      <c r="BJ6" s="35">
        <f t="shared" si="7"/>
        <v>891.06</v>
      </c>
      <c r="BK6" s="35">
        <f t="shared" si="7"/>
        <v>1436</v>
      </c>
      <c r="BL6" s="35">
        <f t="shared" si="7"/>
        <v>1434.89</v>
      </c>
      <c r="BM6" s="35">
        <f t="shared" si="7"/>
        <v>1298.9100000000001</v>
      </c>
      <c r="BN6" s="35">
        <f t="shared" si="7"/>
        <v>1243.71</v>
      </c>
      <c r="BO6" s="35">
        <f t="shared" si="7"/>
        <v>1252.71</v>
      </c>
      <c r="BP6" s="34" t="str">
        <f>IF(BP7="","",IF(BP7="-","【-】","【"&amp;SUBSTITUTE(TEXT(BP7,"#,##0.00"),"-","△")&amp;"】"))</f>
        <v>【1,209.40】</v>
      </c>
      <c r="BQ6" s="35">
        <f>IF(BQ7="",NA(),BQ7)</f>
        <v>95.77</v>
      </c>
      <c r="BR6" s="35">
        <f t="shared" ref="BR6:BZ6" si="8">IF(BR7="",NA(),BR7)</f>
        <v>94.92</v>
      </c>
      <c r="BS6" s="35">
        <f t="shared" si="8"/>
        <v>76.95</v>
      </c>
      <c r="BT6" s="35">
        <f t="shared" si="8"/>
        <v>74.11</v>
      </c>
      <c r="BU6" s="35">
        <f t="shared" si="8"/>
        <v>65.25</v>
      </c>
      <c r="BV6" s="35">
        <f t="shared" si="8"/>
        <v>66.56</v>
      </c>
      <c r="BW6" s="35">
        <f t="shared" si="8"/>
        <v>66.22</v>
      </c>
      <c r="BX6" s="35">
        <f t="shared" si="8"/>
        <v>69.87</v>
      </c>
      <c r="BY6" s="35">
        <f t="shared" si="8"/>
        <v>74.3</v>
      </c>
      <c r="BZ6" s="35">
        <f t="shared" si="8"/>
        <v>87.03</v>
      </c>
      <c r="CA6" s="34" t="str">
        <f>IF(CA7="","",IF(CA7="-","【-】","【"&amp;SUBSTITUTE(TEXT(CA7,"#,##0.00"),"-","△")&amp;"】"))</f>
        <v>【74.48】</v>
      </c>
      <c r="CB6" s="35">
        <f>IF(CB7="",NA(),CB7)</f>
        <v>305.32</v>
      </c>
      <c r="CC6" s="35">
        <f t="shared" ref="CC6:CK6" si="9">IF(CC7="",NA(),CC7)</f>
        <v>343.09</v>
      </c>
      <c r="CD6" s="35">
        <f t="shared" si="9"/>
        <v>380.91</v>
      </c>
      <c r="CE6" s="35">
        <f t="shared" si="9"/>
        <v>400.23</v>
      </c>
      <c r="CF6" s="35">
        <f t="shared" si="9"/>
        <v>485.56</v>
      </c>
      <c r="CG6" s="35">
        <f t="shared" si="9"/>
        <v>244.29</v>
      </c>
      <c r="CH6" s="35">
        <f t="shared" si="9"/>
        <v>246.72</v>
      </c>
      <c r="CI6" s="35">
        <f t="shared" si="9"/>
        <v>234.96</v>
      </c>
      <c r="CJ6" s="35">
        <f t="shared" si="9"/>
        <v>221.81</v>
      </c>
      <c r="CK6" s="35">
        <f t="shared" si="9"/>
        <v>177.02</v>
      </c>
      <c r="CL6" s="34" t="str">
        <f>IF(CL7="","",IF(CL7="-","【-】","【"&amp;SUBSTITUTE(TEXT(CL7,"#,##0.00"),"-","△")&amp;"】"))</f>
        <v>【219.46】</v>
      </c>
      <c r="CM6" s="35">
        <f>IF(CM7="",NA(),CM7)</f>
        <v>36.42</v>
      </c>
      <c r="CN6" s="35">
        <f t="shared" ref="CN6:CV6" si="10">IF(CN7="",NA(),CN7)</f>
        <v>35.03</v>
      </c>
      <c r="CO6" s="35">
        <f t="shared" si="10"/>
        <v>34.94</v>
      </c>
      <c r="CP6" s="35">
        <f t="shared" si="10"/>
        <v>33.729999999999997</v>
      </c>
      <c r="CQ6" s="35">
        <f t="shared" si="10"/>
        <v>33.729999999999997</v>
      </c>
      <c r="CR6" s="35">
        <f t="shared" si="10"/>
        <v>43.58</v>
      </c>
      <c r="CS6" s="35">
        <f t="shared" si="10"/>
        <v>41.35</v>
      </c>
      <c r="CT6" s="35">
        <f t="shared" si="10"/>
        <v>42.9</v>
      </c>
      <c r="CU6" s="35">
        <f t="shared" si="10"/>
        <v>43.36</v>
      </c>
      <c r="CV6" s="35">
        <f t="shared" si="10"/>
        <v>46.17</v>
      </c>
      <c r="CW6" s="34" t="str">
        <f>IF(CW7="","",IF(CW7="-","【-】","【"&amp;SUBSTITUTE(TEXT(CW7,"#,##0.00"),"-","△")&amp;"】"))</f>
        <v>【42.82】</v>
      </c>
      <c r="CX6" s="35">
        <f>IF(CX7="",NA(),CX7)</f>
        <v>93.18</v>
      </c>
      <c r="CY6" s="35">
        <f t="shared" ref="CY6:DG6" si="11">IF(CY7="",NA(),CY7)</f>
        <v>93.53</v>
      </c>
      <c r="CZ6" s="35">
        <f t="shared" si="11"/>
        <v>94.33</v>
      </c>
      <c r="DA6" s="35">
        <f t="shared" si="11"/>
        <v>94.84</v>
      </c>
      <c r="DB6" s="35">
        <f t="shared" si="11"/>
        <v>97.72</v>
      </c>
      <c r="DC6" s="35">
        <f t="shared" si="11"/>
        <v>82.35</v>
      </c>
      <c r="DD6" s="35">
        <f t="shared" si="11"/>
        <v>82.9</v>
      </c>
      <c r="DE6" s="35">
        <f t="shared" si="11"/>
        <v>83.5</v>
      </c>
      <c r="DF6" s="35">
        <f t="shared" si="11"/>
        <v>83.06</v>
      </c>
      <c r="DG6" s="35">
        <f t="shared" si="11"/>
        <v>87.84</v>
      </c>
      <c r="DH6" s="34" t="str">
        <f>IF(DH7="","",IF(DH7="-","【-】","【"&amp;SUBSTITUTE(TEXT(DH7,"#,##0.00"),"-","△")&amp;"】"))</f>
        <v>【83.36】</v>
      </c>
      <c r="DI6" s="35">
        <f>IF(DI7="",NA(),DI7)</f>
        <v>41.48</v>
      </c>
      <c r="DJ6" s="35">
        <f t="shared" ref="DJ6:DR6" si="12">IF(DJ7="",NA(),DJ7)</f>
        <v>43.81</v>
      </c>
      <c r="DK6" s="35">
        <f t="shared" si="12"/>
        <v>45.66</v>
      </c>
      <c r="DL6" s="35">
        <f t="shared" si="12"/>
        <v>47.82</v>
      </c>
      <c r="DM6" s="35">
        <f t="shared" si="12"/>
        <v>48.75</v>
      </c>
      <c r="DN6" s="35">
        <f t="shared" si="12"/>
        <v>22.34</v>
      </c>
      <c r="DO6" s="35">
        <f t="shared" si="12"/>
        <v>22.79</v>
      </c>
      <c r="DP6" s="35">
        <f t="shared" si="12"/>
        <v>22.77</v>
      </c>
      <c r="DQ6" s="35">
        <f t="shared" si="12"/>
        <v>23.93</v>
      </c>
      <c r="DR6" s="35">
        <f t="shared" si="12"/>
        <v>26.56</v>
      </c>
      <c r="DS6" s="34" t="str">
        <f>IF(DS7="","",IF(DS7="-","【-】","【"&amp;SUBSTITUTE(TEXT(DS7,"#,##0.00"),"-","△")&amp;"】"))</f>
        <v>【24.88】</v>
      </c>
      <c r="DT6" s="34">
        <f>IF(DT7="",NA(),DT7)</f>
        <v>0</v>
      </c>
      <c r="DU6" s="34">
        <f t="shared" ref="DU6:EC6" si="13">IF(DU7="",NA(),DU7)</f>
        <v>0</v>
      </c>
      <c r="DV6" s="34">
        <f t="shared" si="13"/>
        <v>0</v>
      </c>
      <c r="DW6" s="34">
        <f t="shared" si="13"/>
        <v>0</v>
      </c>
      <c r="DX6" s="34">
        <f t="shared" si="13"/>
        <v>0</v>
      </c>
      <c r="DY6" s="34">
        <f t="shared" si="13"/>
        <v>0</v>
      </c>
      <c r="DZ6" s="35">
        <f t="shared" si="13"/>
        <v>0.04</v>
      </c>
      <c r="EA6" s="34">
        <f t="shared" si="13"/>
        <v>0</v>
      </c>
      <c r="EB6" s="34">
        <f t="shared" si="13"/>
        <v>0</v>
      </c>
      <c r="EC6" s="34">
        <f t="shared" si="13"/>
        <v>0</v>
      </c>
      <c r="ED6" s="34" t="str">
        <f>IF(ED7="","",IF(ED7="-","【-】","【"&amp;SUBSTITUTE(TEXT(ED7,"#,##0.00"),"-","△")&amp;"】"))</f>
        <v>【0.01】</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0.06</v>
      </c>
      <c r="EO6" s="34" t="str">
        <f>IF(EO7="","",IF(EO7="-","【-】","【"&amp;SUBSTITUTE(TEXT(EO7,"#,##0.00"),"-","△")&amp;"】"))</f>
        <v>【0.12】</v>
      </c>
    </row>
    <row r="7" spans="1:148" s="36" customFormat="1" x14ac:dyDescent="0.15">
      <c r="A7" s="28"/>
      <c r="B7" s="37">
        <v>2018</v>
      </c>
      <c r="C7" s="37">
        <v>41009</v>
      </c>
      <c r="D7" s="37">
        <v>46</v>
      </c>
      <c r="E7" s="37">
        <v>17</v>
      </c>
      <c r="F7" s="37">
        <v>4</v>
      </c>
      <c r="G7" s="37">
        <v>0</v>
      </c>
      <c r="H7" s="37" t="s">
        <v>96</v>
      </c>
      <c r="I7" s="37" t="s">
        <v>97</v>
      </c>
      <c r="J7" s="37" t="s">
        <v>98</v>
      </c>
      <c r="K7" s="37" t="s">
        <v>99</v>
      </c>
      <c r="L7" s="37" t="s">
        <v>100</v>
      </c>
      <c r="M7" s="37" t="s">
        <v>101</v>
      </c>
      <c r="N7" s="38" t="s">
        <v>102</v>
      </c>
      <c r="O7" s="38">
        <v>42.47</v>
      </c>
      <c r="P7" s="38">
        <v>0.21</v>
      </c>
      <c r="Q7" s="38">
        <v>90.26</v>
      </c>
      <c r="R7" s="38">
        <v>1882</v>
      </c>
      <c r="S7" s="38">
        <v>1062585</v>
      </c>
      <c r="T7" s="38">
        <v>786.3</v>
      </c>
      <c r="U7" s="38">
        <v>1351.37</v>
      </c>
      <c r="V7" s="38">
        <v>2193</v>
      </c>
      <c r="W7" s="38">
        <v>1.06</v>
      </c>
      <c r="X7" s="38">
        <v>2068.87</v>
      </c>
      <c r="Y7" s="38">
        <v>97.15</v>
      </c>
      <c r="Z7" s="38">
        <v>97.42</v>
      </c>
      <c r="AA7" s="38">
        <v>82.83</v>
      </c>
      <c r="AB7" s="38">
        <v>80.430000000000007</v>
      </c>
      <c r="AC7" s="38">
        <v>72.34</v>
      </c>
      <c r="AD7" s="38">
        <v>101.24</v>
      </c>
      <c r="AE7" s="38">
        <v>100.94</v>
      </c>
      <c r="AF7" s="38">
        <v>100.85</v>
      </c>
      <c r="AG7" s="38">
        <v>102.13</v>
      </c>
      <c r="AH7" s="38">
        <v>102.95</v>
      </c>
      <c r="AI7" s="38">
        <v>101.92</v>
      </c>
      <c r="AJ7" s="38">
        <v>5.25</v>
      </c>
      <c r="AK7" s="38">
        <v>4.28</v>
      </c>
      <c r="AL7" s="38">
        <v>29.26</v>
      </c>
      <c r="AM7" s="38">
        <v>34.14</v>
      </c>
      <c r="AN7" s="38">
        <v>55.78</v>
      </c>
      <c r="AO7" s="38">
        <v>184.13</v>
      </c>
      <c r="AP7" s="38">
        <v>101.85</v>
      </c>
      <c r="AQ7" s="38">
        <v>110.77</v>
      </c>
      <c r="AR7" s="38">
        <v>109.51</v>
      </c>
      <c r="AS7" s="38">
        <v>27.02</v>
      </c>
      <c r="AT7" s="38">
        <v>88.06</v>
      </c>
      <c r="AU7" s="38">
        <v>-0.79</v>
      </c>
      <c r="AV7" s="38">
        <v>-36.29</v>
      </c>
      <c r="AW7" s="38">
        <v>46.69</v>
      </c>
      <c r="AX7" s="38">
        <v>285.13</v>
      </c>
      <c r="AY7" s="38">
        <v>33.71</v>
      </c>
      <c r="AZ7" s="38">
        <v>63.22</v>
      </c>
      <c r="BA7" s="38">
        <v>49.07</v>
      </c>
      <c r="BB7" s="38">
        <v>46.78</v>
      </c>
      <c r="BC7" s="38">
        <v>47.44</v>
      </c>
      <c r="BD7" s="38">
        <v>60.67</v>
      </c>
      <c r="BE7" s="38">
        <v>54.23</v>
      </c>
      <c r="BF7" s="38">
        <v>879.96</v>
      </c>
      <c r="BG7" s="38">
        <v>754.67</v>
      </c>
      <c r="BH7" s="38">
        <v>790.94</v>
      </c>
      <c r="BI7" s="38">
        <v>756.99</v>
      </c>
      <c r="BJ7" s="38">
        <v>891.06</v>
      </c>
      <c r="BK7" s="38">
        <v>1436</v>
      </c>
      <c r="BL7" s="38">
        <v>1434.89</v>
      </c>
      <c r="BM7" s="38">
        <v>1298.9100000000001</v>
      </c>
      <c r="BN7" s="38">
        <v>1243.71</v>
      </c>
      <c r="BO7" s="38">
        <v>1252.71</v>
      </c>
      <c r="BP7" s="38">
        <v>1209.4000000000001</v>
      </c>
      <c r="BQ7" s="38">
        <v>95.77</v>
      </c>
      <c r="BR7" s="38">
        <v>94.92</v>
      </c>
      <c r="BS7" s="38">
        <v>76.95</v>
      </c>
      <c r="BT7" s="38">
        <v>74.11</v>
      </c>
      <c r="BU7" s="38">
        <v>65.25</v>
      </c>
      <c r="BV7" s="38">
        <v>66.56</v>
      </c>
      <c r="BW7" s="38">
        <v>66.22</v>
      </c>
      <c r="BX7" s="38">
        <v>69.87</v>
      </c>
      <c r="BY7" s="38">
        <v>74.3</v>
      </c>
      <c r="BZ7" s="38">
        <v>87.03</v>
      </c>
      <c r="CA7" s="38">
        <v>74.48</v>
      </c>
      <c r="CB7" s="38">
        <v>305.32</v>
      </c>
      <c r="CC7" s="38">
        <v>343.09</v>
      </c>
      <c r="CD7" s="38">
        <v>380.91</v>
      </c>
      <c r="CE7" s="38">
        <v>400.23</v>
      </c>
      <c r="CF7" s="38">
        <v>485.56</v>
      </c>
      <c r="CG7" s="38">
        <v>244.29</v>
      </c>
      <c r="CH7" s="38">
        <v>246.72</v>
      </c>
      <c r="CI7" s="38">
        <v>234.96</v>
      </c>
      <c r="CJ7" s="38">
        <v>221.81</v>
      </c>
      <c r="CK7" s="38">
        <v>177.02</v>
      </c>
      <c r="CL7" s="38">
        <v>219.46</v>
      </c>
      <c r="CM7" s="38">
        <v>36.42</v>
      </c>
      <c r="CN7" s="38">
        <v>35.03</v>
      </c>
      <c r="CO7" s="38">
        <v>34.94</v>
      </c>
      <c r="CP7" s="38">
        <v>33.729999999999997</v>
      </c>
      <c r="CQ7" s="38">
        <v>33.729999999999997</v>
      </c>
      <c r="CR7" s="38">
        <v>43.58</v>
      </c>
      <c r="CS7" s="38">
        <v>41.35</v>
      </c>
      <c r="CT7" s="38">
        <v>42.9</v>
      </c>
      <c r="CU7" s="38">
        <v>43.36</v>
      </c>
      <c r="CV7" s="38">
        <v>46.17</v>
      </c>
      <c r="CW7" s="38">
        <v>42.82</v>
      </c>
      <c r="CX7" s="38">
        <v>93.18</v>
      </c>
      <c r="CY7" s="38">
        <v>93.53</v>
      </c>
      <c r="CZ7" s="38">
        <v>94.33</v>
      </c>
      <c r="DA7" s="38">
        <v>94.84</v>
      </c>
      <c r="DB7" s="38">
        <v>97.72</v>
      </c>
      <c r="DC7" s="38">
        <v>82.35</v>
      </c>
      <c r="DD7" s="38">
        <v>82.9</v>
      </c>
      <c r="DE7" s="38">
        <v>83.5</v>
      </c>
      <c r="DF7" s="38">
        <v>83.06</v>
      </c>
      <c r="DG7" s="38">
        <v>87.84</v>
      </c>
      <c r="DH7" s="38">
        <v>83.36</v>
      </c>
      <c r="DI7" s="38">
        <v>41.48</v>
      </c>
      <c r="DJ7" s="38">
        <v>43.81</v>
      </c>
      <c r="DK7" s="38">
        <v>45.66</v>
      </c>
      <c r="DL7" s="38">
        <v>47.82</v>
      </c>
      <c r="DM7" s="38">
        <v>48.75</v>
      </c>
      <c r="DN7" s="38">
        <v>22.34</v>
      </c>
      <c r="DO7" s="38">
        <v>22.79</v>
      </c>
      <c r="DP7" s="38">
        <v>22.77</v>
      </c>
      <c r="DQ7" s="38">
        <v>23.93</v>
      </c>
      <c r="DR7" s="38">
        <v>26.56</v>
      </c>
      <c r="DS7" s="38">
        <v>24.88</v>
      </c>
      <c r="DT7" s="38">
        <v>0</v>
      </c>
      <c r="DU7" s="38">
        <v>0</v>
      </c>
      <c r="DV7" s="38">
        <v>0</v>
      </c>
      <c r="DW7" s="38">
        <v>0</v>
      </c>
      <c r="DX7" s="38">
        <v>0</v>
      </c>
      <c r="DY7" s="38">
        <v>0</v>
      </c>
      <c r="DZ7" s="38">
        <v>0.04</v>
      </c>
      <c r="EA7" s="38">
        <v>0</v>
      </c>
      <c r="EB7" s="38">
        <v>0</v>
      </c>
      <c r="EC7" s="38">
        <v>0</v>
      </c>
      <c r="ED7" s="38">
        <v>0.01</v>
      </c>
      <c r="EE7" s="38">
        <v>0</v>
      </c>
      <c r="EF7" s="38">
        <v>0</v>
      </c>
      <c r="EG7" s="38">
        <v>0</v>
      </c>
      <c r="EH7" s="38">
        <v>0</v>
      </c>
      <c r="EI7" s="38">
        <v>0</v>
      </c>
      <c r="EJ7" s="38">
        <v>0.04</v>
      </c>
      <c r="EK7" s="38">
        <v>7.0000000000000007E-2</v>
      </c>
      <c r="EL7" s="38">
        <v>0.09</v>
      </c>
      <c r="EM7" s="38">
        <v>0.09</v>
      </c>
      <c r="EN7" s="38">
        <v>0.06</v>
      </c>
      <c r="EO7" s="38">
        <v>0.12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仙台市</cp:lastModifiedBy>
  <dcterms:created xsi:type="dcterms:W3CDTF">2019-12-05T04:48:45Z</dcterms:created>
  <dcterms:modified xsi:type="dcterms:W3CDTF">2020-01-23T04:36:48Z</dcterms:modified>
  <cp:category/>
</cp:coreProperties>
</file>