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60000水道局\0060010業務部\0060005経営企画課\平成31年度\21経営分析\01局経営分析\【総務省】経営比較分析表\04回答(財政課へ提出)\"/>
    </mc:Choice>
  </mc:AlternateContent>
  <workbookProtection workbookAlgorithmName="SHA-512" workbookHashValue="rctER2sIhsKA9j5imM3A0y+CAtzl3STfdxd2adCjSpaeqKwYG4cNvxmfO6OdycwCnxtub6Mcvbgrbk+rgVumwQ==" workbookSaltValue="PKlEs5UYfEm7u2fkuaPN+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<sst xmlns="http://schemas.openxmlformats.org/spreadsheetml/2006/main" count="220" uniqueCount="108">
  <si>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</si>
  <si>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</si>
  <si>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</si>
  <si>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</si>
  <si>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</si>
  <si>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</si>
  <si>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</si>
  <si>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</si>
  <si>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</si>
  <si>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</si>
  <si>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</si>
  <si>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</si>
  <si>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</si>
  <si>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</si>
  <si>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</si>
  <si>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</si>
  <si>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</si>
  <si>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</si>
  <si>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</si>
  <si>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</si>
  <si>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</si>
  <si>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</si>
  <si>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</si>
  <si>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</si>
  <si>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</si>
  <si>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</si>
  <si>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</si>
  <si>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</si>
  <si>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</si>
  <si>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</si>
  <si>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</si>
  <si>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</si>
  <si>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</si>
  <si>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</si>
  <si>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</si>
  <si>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</si>
  <si>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</si>
  <si>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</si>
  <si>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</si>
  <si>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</si>
  <si>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</si>
  <si>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</si>
  <si>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</si>
  <si>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</si>
  <si>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</si>
  <si>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</si>
  <si>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</si>
  <si>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</si>
  <si>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</si>
  <si>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</si>
  <si>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</si>
  <si>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</si>
  <si>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</si>
  <si>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</si>
  <si>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</si>
  <si>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</si>
  <si>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</si>
  <si>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</si>
  <si>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</si>
  <si>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</si>
  <si>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</si>
  <si>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</si>
  <si>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</si>
  <si>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</si>
  <si>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</si>
  <si>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</si>
  <si>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</si>
  <si>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</si>
  <si>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</si>
  <si>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</si>
  <si>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</si>
  <si>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</si>
  <si>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</si>
  <si>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</si>
  <si>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</si>
  <si>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</si>
  <si>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</si>
  <si>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</si>
  <si>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</si>
  <si>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</si>
  <si>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</si>
  <si>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</si>
  <si>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</si>
  <si>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</si>
  <si>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</si>
  <si>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</si>
  <si>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</si>
  <si>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</si>
  <si>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</si>
  <si>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</si>
  <si>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</si>
  <si>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</si>
  <si>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</si>
  <si>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</si>
  <si>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</si>
  <si>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</si>
  <si>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</si>
  <si>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</si>
  <si>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</si>
  <si>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</si>
  <si>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</si>
  <si>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</si>
  <si>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</si>
  <si>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</si>
  <si>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</si>
  <si>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施設及び経営の効率性は良好な状態を保っています。しかし、今後、水需要の減少により給水収益の減少が見込まれる一方で、更新時期を迎える水道施設や施設整備に伴う減価償却費等は増加傾向にあるため、将来的には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平成28年度からは第3次中期経営計画に基づき、水道施設再構築、アセットマネジメント、配水管更新基準年数見直し等の観点を加え、長期構想の目標年度である令和2年度に向けて事業を実施しています。</t>
    <phoneticPr fontId="4"/>
  </si>
  <si>
    <t>　さいたま市の水道は給水開始80年以上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管路の更新については、中期経営計画の老朽管更新事業により管路総延長に対して各年度約1.0％以上の更新を目標に取り組んでいます。
　しかし、今後、法定耐用年数(40年)を経過する配水管が急増するため、配水管更新基準年数の見直しを行い、管路の長寿命化及び更新距離の平準化を図りながら、今後も計画的な更新を実施していきます。</t>
    <phoneticPr fontId="4"/>
  </si>
  <si>
    <t>　さいたま市では、水道事業ビジョンとして位置付ける「さいたま市水道事業長期構想」の実現に向けた「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累積欠損金も継続して発生しておらず、安定的な事業運営を行っています。また、更新に伴う固定資産除却費の増加等の理由により給水原価は上昇しましたが、効率的な経営により料金回収率は100％以上を維持しており、給水にかかる費用は水道料金のみで賄われています。
　健全な財政運営を維持するため、中期経営計画の下で建設改良事業に充てる企業債残高の縮減に取り組んでいます。企業債残高は目標を上回って順調に減少しており、企業債残高対給水収益比率の改善につながっています。
　水道施設の稼働状況を表す施設利用率は、給水量の増加により指標値が微増しましたが、安定給水を確保するための十分な施設を保っています。また、従来からの継続的な有効率向上対策の取り組みに加えて、道路内における輻そう給水管の解消や老朽管の更新に積極的に取り組んでおり、有収率は高い水準を維持しています。</t>
    <rPh sb="223" eb="225">
      <t>コウシン</t>
    </rPh>
    <rPh sb="226" eb="227">
      <t>トモナ</t>
    </rPh>
    <rPh sb="228" eb="230">
      <t>コテイ</t>
    </rPh>
    <rPh sb="230" eb="232">
      <t>シサン</t>
    </rPh>
    <rPh sb="232" eb="234">
      <t>ジョキャク</t>
    </rPh>
    <rPh sb="328" eb="330">
      <t>チュウキ</t>
    </rPh>
    <rPh sb="330" eb="332">
      <t>ケイエイ</t>
    </rPh>
    <rPh sb="332" eb="334">
      <t>ケイカク</t>
    </rPh>
    <rPh sb="335" eb="336">
      <t>シタ</t>
    </rPh>
    <rPh sb="365" eb="367">
      <t>キギョウ</t>
    </rPh>
    <rPh sb="367" eb="368">
      <t>サイ</t>
    </rPh>
    <rPh sb="368" eb="369">
      <t>ザン</t>
    </rPh>
    <rPh sb="369" eb="370">
      <t>タカ</t>
    </rPh>
    <rPh sb="371" eb="373">
      <t>モクヒョウ</t>
    </rPh>
    <rPh sb="374" eb="376">
      <t>ウワマワ</t>
    </rPh>
    <rPh sb="378" eb="380">
      <t>ジュンチョウ</t>
    </rPh>
    <rPh sb="381" eb="383">
      <t>ゲンショウ</t>
    </rPh>
    <rPh sb="401" eb="40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</si>
</sst>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0.83</c:v>
                </c:pt>
                <c:pt idx="1">
                  <c:v>0.81</c:v>
                </c:pt>
                <c:pt idx="2">
                  <c:v>0.95</c:v>
                </c:pt>
                <c:pt idx="3">
                  <c:v>0.93</c:v>
                </c:pt>
                <c:pt idx="4">
                  <c:v>1.02</c:v>
                </c:pt>
              </c:numCache>
            </c:numRef>
          </c:val>
          <c:extLst>
            <c:ext xmlns:c16="http://schemas.microsoft.com/office/drawing/2014/chart" uri="{C3380CC4-5D6E-409C-BE32-E72D297353CC}">
              <c16:uniqueId val="{00000000-9CC8-4923-B332-5F1CE6AA15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9CC8-4923-B332-5F1CE6AA15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66.41</c:v>
                </c:pt>
                <c:pt idx="1">
                  <c:v>66.599999999999994</c:v>
                </c:pt>
                <c:pt idx="2">
                  <c:v>66.55</c:v>
                </c:pt>
                <c:pt idx="3">
                  <c:v>67.25</c:v>
                </c:pt>
                <c:pt idx="4">
                  <c:v>67.650000000000006</c:v>
                </c:pt>
              </c:numCache>
            </c:numRef>
          </c:val>
          <c:extLst>
            <c:ext xmlns:c16="http://schemas.microsoft.com/office/drawing/2014/chart" uri="{C3380CC4-5D6E-409C-BE32-E72D297353CC}">
              <c16:uniqueId val="{00000000-778D-4A47-9D02-C449DC7C02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778D-4A47-9D02-C449DC7C02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95.45</c:v>
                </c:pt>
                <c:pt idx="1">
                  <c:v>94.75</c:v>
                </c:pt>
                <c:pt idx="2">
                  <c:v>95.92</c:v>
                </c:pt>
                <c:pt idx="3">
                  <c:v>95.14</c:v>
                </c:pt>
                <c:pt idx="4">
                  <c:v>95.41</c:v>
                </c:pt>
              </c:numCache>
            </c:numRef>
          </c:val>
          <c:extLst>
            <c:ext xmlns:c16="http://schemas.microsoft.com/office/drawing/2014/chart" uri="{C3380CC4-5D6E-409C-BE32-E72D297353CC}">
              <c16:uniqueId val="{00000000-E336-4A53-88AE-E4095C8394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E336-4A53-88AE-E4095C8394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122.68</c:v>
                </c:pt>
                <c:pt idx="1">
                  <c:v>123.44</c:v>
                </c:pt>
                <c:pt idx="2">
                  <c:v>125.8</c:v>
                </c:pt>
                <c:pt idx="3">
                  <c:v>123.58</c:v>
                </c:pt>
                <c:pt idx="4">
                  <c:v>120.7</c:v>
                </c:pt>
              </c:numCache>
            </c:numRef>
          </c:val>
          <c:extLst>
            <c:ext xmlns:c16="http://schemas.microsoft.com/office/drawing/2014/chart" uri="{C3380CC4-5D6E-409C-BE32-E72D297353CC}">
              <c16:uniqueId val="{00000000-61C3-4C2E-9E82-32EEC35AD6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61C3-4C2E-9E82-32EEC35AD6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42.73</c:v>
                </c:pt>
                <c:pt idx="1">
                  <c:v>43.29</c:v>
                </c:pt>
                <c:pt idx="2">
                  <c:v>43.68</c:v>
                </c:pt>
                <c:pt idx="3">
                  <c:v>44.48</c:v>
                </c:pt>
                <c:pt idx="4">
                  <c:v>45.2</c:v>
                </c:pt>
              </c:numCache>
            </c:numRef>
          </c:val>
          <c:extLst>
            <c:ext xmlns:c16="http://schemas.microsoft.com/office/drawing/2014/chart" uri="{C3380CC4-5D6E-409C-BE32-E72D297353CC}">
              <c16:uniqueId val="{00000000-8CB4-4FE3-92D5-80FCC6C77F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8CB4-4FE3-92D5-80FCC6C77F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6.61</c:v>
                </c:pt>
                <c:pt idx="1">
                  <c:v>6.82</c:v>
                </c:pt>
                <c:pt idx="2">
                  <c:v>6.64</c:v>
                </c:pt>
                <c:pt idx="3">
                  <c:v>6.74</c:v>
                </c:pt>
                <c:pt idx="4">
                  <c:v>7.03</c:v>
                </c:pt>
              </c:numCache>
            </c:numRef>
          </c:val>
          <c:extLst>
            <c:ext xmlns:c16="http://schemas.microsoft.com/office/drawing/2014/chart" uri="{C3380CC4-5D6E-409C-BE32-E72D297353CC}">
              <c16:uniqueId val="{00000000-AE8A-496A-A353-DEB33B467C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AE8A-496A-A353-DEB33B467C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EF-4695-8A97-5F8B5C7BF50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EF-4695-8A97-5F8B5C7BF50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174.26</c:v>
                </c:pt>
                <c:pt idx="1">
                  <c:v>191.36</c:v>
                </c:pt>
                <c:pt idx="2">
                  <c:v>182.83</c:v>
                </c:pt>
                <c:pt idx="3">
                  <c:v>187.61</c:v>
                </c:pt>
                <c:pt idx="4">
                  <c:v>174.07</c:v>
                </c:pt>
              </c:numCache>
            </c:numRef>
          </c:val>
          <c:extLst>
            <c:ext xmlns:c16="http://schemas.microsoft.com/office/drawing/2014/chart" uri="{C3380CC4-5D6E-409C-BE32-E72D297353CC}">
              <c16:uniqueId val="{00000000-11E2-4613-8BA7-CEED79AC8E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11E2-4613-8BA7-CEED79AC8E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226.92</c:v>
                </c:pt>
                <c:pt idx="1">
                  <c:v>215.75</c:v>
                </c:pt>
                <c:pt idx="2">
                  <c:v>201.26</c:v>
                </c:pt>
                <c:pt idx="3">
                  <c:v>192.68</c:v>
                </c:pt>
                <c:pt idx="4">
                  <c:v>177.97</c:v>
                </c:pt>
              </c:numCache>
            </c:numRef>
          </c:val>
          <c:extLst>
            <c:ext xmlns:c16="http://schemas.microsoft.com/office/drawing/2014/chart" uri="{C3380CC4-5D6E-409C-BE32-E72D297353CC}">
              <c16:uniqueId val="{00000000-C17D-4C4E-8878-F36659C77C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C17D-4C4E-8878-F36659C77C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c:v>
                </c:pt>
                <c:pt idx="1">
                  <c:v>113.79</c:v>
                </c:pt>
                <c:pt idx="2">
                  <c:v>116.04</c:v>
                </c:pt>
                <c:pt idx="3">
                  <c:v>114.31</c:v>
                </c:pt>
                <c:pt idx="4">
                  <c:v>111.31</c:v>
                </c:pt>
              </c:numCache>
            </c:numRef>
          </c:val>
          <c:extLst>
            <c:ext xmlns:c16="http://schemas.microsoft.com/office/drawing/2014/chart" uri="{C3380CC4-5D6E-409C-BE32-E72D297353CC}">
              <c16:uniqueId val="{00000000-6A1F-4474-B242-9158B22F4A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6A1F-4474-B242-9158B22F4A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188.76</c:v>
                </c:pt>
                <c:pt idx="1">
                  <c:v>186.85</c:v>
                </c:pt>
                <c:pt idx="2">
                  <c:v>183.14</c:v>
                </c:pt>
                <c:pt idx="3">
                  <c:v>185.89</c:v>
                </c:pt>
                <c:pt idx="4">
                  <c:v>191.16</c:v>
                </c:pt>
              </c:numCache>
            </c:numRef>
          </c:val>
          <c:extLst>
            <c:ext xmlns:c16="http://schemas.microsoft.com/office/drawing/2014/chart" uri="{C3380CC4-5D6E-409C-BE32-E72D297353CC}">
              <c16:uniqueId val="{00000000-D906-49C8-80A5-206C7A1E04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D906-49C8-80A5-206C7A1E04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0" zoomScaleNormal="100" workbookViewId="0">
      <selection activeCell="BC36" sqref="BC36"/>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埼玉県　さいたま市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1302256</v>
      </c>
      <c r="AM8" s="70"/>
      <c r="AN8" s="70"/>
      <c r="AO8" s="70"/>
      <c r="AP8" s="70"/>
      <c r="AQ8" s="70"/>
      <c r="AR8" s="70"/>
      <c r="AS8" s="70"/>
      <c r="AT8" s="66">
        <f>データ!$S$6</f>
        <v>217.43</v>
      </c>
      <c r="AU8" s="67"/>
      <c r="AV8" s="67"/>
      <c r="AW8" s="67"/>
      <c r="AX8" s="67"/>
      <c r="AY8" s="67"/>
      <c r="AZ8" s="67"/>
      <c r="BA8" s="67"/>
      <c r="BB8" s="69">
        <f>データ!$T$6</f>
        <v>5989.31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73.94</v>
      </c>
      <c r="J10" s="67"/>
      <c r="K10" s="67"/>
      <c r="L10" s="67"/>
      <c r="M10" s="67"/>
      <c r="N10" s="67"/>
      <c r="O10" s="68"/>
      <c r="P10" s="69">
        <f>データ!$P$6</f>
        <v>99.96</v>
      </c>
      <c r="Q10" s="69"/>
      <c r="R10" s="69"/>
      <c r="S10" s="69"/>
      <c r="T10" s="69"/>
      <c r="U10" s="69"/>
      <c r="V10" s="69"/>
      <c r="W10" s="70">
        <f>データ!$Q$6</f>
        <v>3229</v>
      </c>
      <c r="X10" s="70"/>
      <c r="Y10" s="70"/>
      <c r="Z10" s="70"/>
      <c r="AA10" s="70"/>
      <c r="AB10" s="70"/>
      <c r="AC10" s="70"/>
      <c r="AD10" s="2"/>
      <c r="AE10" s="2"/>
      <c r="AF10" s="2"/>
      <c r="AG10" s="2"/>
      <c r="AH10" s="4"/>
      <c r="AI10" s="4"/>
      <c r="AJ10" s="4"/>
      <c r="AK10" s="4"/>
      <c r="AL10" s="70">
        <f>データ!$U$6</f>
        <v>1305516</v>
      </c>
      <c r="AM10" s="70"/>
      <c r="AN10" s="70"/>
      <c r="AO10" s="70"/>
      <c r="AP10" s="70"/>
      <c r="AQ10" s="70"/>
      <c r="AR10" s="70"/>
      <c r="AS10" s="70"/>
      <c r="AT10" s="66">
        <f>データ!$V$6</f>
        <v>217.43</v>
      </c>
      <c r="AU10" s="67"/>
      <c r="AV10" s="67"/>
      <c r="AW10" s="67"/>
      <c r="AX10" s="67"/>
      <c r="AY10" s="67"/>
      <c r="AZ10" s="67"/>
      <c r="BA10" s="67"/>
      <c r="BB10" s="69">
        <f>データ!$W$6</f>
        <v>6004.3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5ORH16iLnJX9C5oT9GH5zB5xT6322Hr3aYg8awUmFUqoBtAEjLF/LPH6hItnsTncV70BhOT4bXVzSGT7edswg==" saltValue="I4J09lyEoKtQp9VqBAV/7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4" width="11.8867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111007</v>
      </c>
      <c r="D6" s="34">
        <f t="shared" si="3"/>
        <v>46</v>
      </c>
      <c r="E6" s="34">
        <f t="shared" si="3"/>
        <v>1</v>
      </c>
      <c r="F6" s="34">
        <f t="shared" si="3"/>
        <v>0</v>
      </c>
      <c r="G6" s="34">
        <f t="shared" si="3"/>
        <v>1</v>
      </c>
      <c r="H6" s="34" t="str">
        <f t="shared" si="3"/>
        <v>埼玉県　さいたま市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73.94</v>
      </c>
      <c r="P6" s="35">
        <f t="shared" si="3"/>
        <v>99.96</v>
      </c>
      <c r="Q6" s="35">
        <f t="shared" si="3"/>
        <v>3229</v>
      </c>
      <c r="R6" s="35">
        <f t="shared" si="3"/>
        <v>1302256</v>
      </c>
      <c r="S6" s="35">
        <f t="shared" si="3"/>
        <v>217.43</v>
      </c>
      <c r="T6" s="35">
        <f t="shared" si="3"/>
        <v>5989.31</v>
      </c>
      <c r="U6" s="35">
        <f t="shared" si="3"/>
        <v>1305516</v>
      </c>
      <c r="V6" s="35">
        <f t="shared" si="3"/>
        <v>217.43</v>
      </c>
      <c r="W6" s="35">
        <f t="shared" si="3"/>
        <v>6004.3</v>
      </c>
      <c r="X6" s="36">
        <f>IF(X7="",NA(),X7)</f>
        <v>122.68</v>
      </c>
      <c r="Y6" s="36">
        <f t="shared" ref="Y6:AG6" si="4">IF(Y7="",NA(),Y7)</f>
        <v>123.44</v>
      </c>
      <c r="Z6" s="36">
        <f t="shared" si="4"/>
        <v>125.8</v>
      </c>
      <c r="AA6" s="36">
        <f t="shared" si="4"/>
        <v>123.58</v>
      </c>
      <c r="AB6" s="36">
        <f t="shared" si="4"/>
        <v>120.7</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174.26</v>
      </c>
      <c r="AU6" s="36">
        <f t="shared" ref="AU6:BC6" si="6">IF(AU7="",NA(),AU7)</f>
        <v>191.36</v>
      </c>
      <c r="AV6" s="36">
        <f t="shared" si="6"/>
        <v>182.83</v>
      </c>
      <c r="AW6" s="36">
        <f t="shared" si="6"/>
        <v>187.61</v>
      </c>
      <c r="AX6" s="36">
        <f t="shared" si="6"/>
        <v>174.07</v>
      </c>
      <c r="AY6" s="36">
        <f t="shared" si="6"/>
        <v>178.43</v>
      </c>
      <c r="AZ6" s="36">
        <f t="shared" si="6"/>
        <v>168.99</v>
      </c>
      <c r="BA6" s="36">
        <f t="shared" si="6"/>
        <v>159.12</v>
      </c>
      <c r="BB6" s="36">
        <f t="shared" si="6"/>
        <v>169.68</v>
      </c>
      <c r="BC6" s="36">
        <f t="shared" si="6"/>
        <v>166.51</v>
      </c>
      <c r="BD6" s="35" t="str">
        <f>IF(BD7="","",IF(BD7="-","【-】","【"&amp;SUBSTITUTE(TEXT(BD7,"#,##0.00"),"-","△")&amp;"】"))</f>
        <v>【261.93】</v>
      </c>
      <c r="BE6" s="36">
        <f>IF(BE7="",NA(),BE7)</f>
        <v>226.92</v>
      </c>
      <c r="BF6" s="36">
        <f t="shared" ref="BF6:BN6" si="7">IF(BF7="",NA(),BF7)</f>
        <v>215.75</v>
      </c>
      <c r="BG6" s="36">
        <f t="shared" si="7"/>
        <v>201.26</v>
      </c>
      <c r="BH6" s="36">
        <f t="shared" si="7"/>
        <v>192.68</v>
      </c>
      <c r="BI6" s="36">
        <f t="shared" si="7"/>
        <v>177.97</v>
      </c>
      <c r="BJ6" s="36">
        <f t="shared" si="7"/>
        <v>220.35</v>
      </c>
      <c r="BK6" s="36">
        <f t="shared" si="7"/>
        <v>212.16</v>
      </c>
      <c r="BL6" s="36">
        <f t="shared" si="7"/>
        <v>206.16</v>
      </c>
      <c r="BM6" s="36">
        <f t="shared" si="7"/>
        <v>203.63</v>
      </c>
      <c r="BN6" s="36">
        <f t="shared" si="7"/>
        <v>198.51</v>
      </c>
      <c r="BO6" s="35" t="str">
        <f>IF(BO7="","",IF(BO7="-","【-】","【"&amp;SUBSTITUTE(TEXT(BO7,"#,##0.00"),"-","△")&amp;"】"))</f>
        <v>【270.46】</v>
      </c>
      <c r="BP6" s="36">
        <f>IF(BP7="",NA(),BP7)</f>
        <v>113</v>
      </c>
      <c r="BQ6" s="36">
        <f t="shared" ref="BQ6:BY6" si="8">IF(BQ7="",NA(),BQ7)</f>
        <v>113.79</v>
      </c>
      <c r="BR6" s="36">
        <f t="shared" si="8"/>
        <v>116.04</v>
      </c>
      <c r="BS6" s="36">
        <f t="shared" si="8"/>
        <v>114.31</v>
      </c>
      <c r="BT6" s="36">
        <f t="shared" si="8"/>
        <v>111.31</v>
      </c>
      <c r="BU6" s="36">
        <f t="shared" si="8"/>
        <v>104.05</v>
      </c>
      <c r="BV6" s="36">
        <f t="shared" si="8"/>
        <v>104.16</v>
      </c>
      <c r="BW6" s="36">
        <f t="shared" si="8"/>
        <v>104.03</v>
      </c>
      <c r="BX6" s="36">
        <f t="shared" si="8"/>
        <v>103.04</v>
      </c>
      <c r="BY6" s="36">
        <f t="shared" si="8"/>
        <v>103.28</v>
      </c>
      <c r="BZ6" s="35" t="str">
        <f>IF(BZ7="","",IF(BZ7="-","【-】","【"&amp;SUBSTITUTE(TEXT(BZ7,"#,##0.00"),"-","△")&amp;"】"))</f>
        <v>【103.91】</v>
      </c>
      <c r="CA6" s="36">
        <f>IF(CA7="",NA(),CA7)</f>
        <v>188.76</v>
      </c>
      <c r="CB6" s="36">
        <f t="shared" ref="CB6:CJ6" si="9">IF(CB7="",NA(),CB7)</f>
        <v>186.85</v>
      </c>
      <c r="CC6" s="36">
        <f t="shared" si="9"/>
        <v>183.14</v>
      </c>
      <c r="CD6" s="36">
        <f t="shared" si="9"/>
        <v>185.89</v>
      </c>
      <c r="CE6" s="36">
        <f t="shared" si="9"/>
        <v>191.16</v>
      </c>
      <c r="CF6" s="36">
        <f t="shared" si="9"/>
        <v>171.57</v>
      </c>
      <c r="CG6" s="36">
        <f t="shared" si="9"/>
        <v>171.29</v>
      </c>
      <c r="CH6" s="36">
        <f t="shared" si="9"/>
        <v>171.54</v>
      </c>
      <c r="CI6" s="36">
        <f t="shared" si="9"/>
        <v>173</v>
      </c>
      <c r="CJ6" s="36">
        <f t="shared" si="9"/>
        <v>173.11</v>
      </c>
      <c r="CK6" s="35" t="str">
        <f>IF(CK7="","",IF(CK7="-","【-】","【"&amp;SUBSTITUTE(TEXT(CK7,"#,##0.00"),"-","△")&amp;"】"))</f>
        <v>【167.11】</v>
      </c>
      <c r="CL6" s="36">
        <f>IF(CL7="",NA(),CL7)</f>
        <v>66.41</v>
      </c>
      <c r="CM6" s="36">
        <f t="shared" ref="CM6:CU6" si="10">IF(CM7="",NA(),CM7)</f>
        <v>66.599999999999994</v>
      </c>
      <c r="CN6" s="36">
        <f t="shared" si="10"/>
        <v>66.55</v>
      </c>
      <c r="CO6" s="36">
        <f t="shared" si="10"/>
        <v>67.25</v>
      </c>
      <c r="CP6" s="36">
        <f t="shared" si="10"/>
        <v>67.650000000000006</v>
      </c>
      <c r="CQ6" s="36">
        <f t="shared" si="10"/>
        <v>58.97</v>
      </c>
      <c r="CR6" s="36">
        <f t="shared" si="10"/>
        <v>58.67</v>
      </c>
      <c r="CS6" s="36">
        <f t="shared" si="10"/>
        <v>59</v>
      </c>
      <c r="CT6" s="36">
        <f t="shared" si="10"/>
        <v>59.36</v>
      </c>
      <c r="CU6" s="36">
        <f t="shared" si="10"/>
        <v>59.32</v>
      </c>
      <c r="CV6" s="35" t="str">
        <f>IF(CV7="","",IF(CV7="-","【-】","【"&amp;SUBSTITUTE(TEXT(CV7,"#,##0.00"),"-","△")&amp;"】"))</f>
        <v>【60.27】</v>
      </c>
      <c r="CW6" s="36">
        <f>IF(CW7="",NA(),CW7)</f>
        <v>95.45</v>
      </c>
      <c r="CX6" s="36">
        <f t="shared" ref="CX6:DF6" si="11">IF(CX7="",NA(),CX7)</f>
        <v>94.75</v>
      </c>
      <c r="CY6" s="36">
        <f t="shared" si="11"/>
        <v>95.92</v>
      </c>
      <c r="CZ6" s="36">
        <f t="shared" si="11"/>
        <v>95.14</v>
      </c>
      <c r="DA6" s="36">
        <f t="shared" si="11"/>
        <v>95.41</v>
      </c>
      <c r="DB6" s="36">
        <f t="shared" si="11"/>
        <v>92.91</v>
      </c>
      <c r="DC6" s="36">
        <f t="shared" si="11"/>
        <v>93.36</v>
      </c>
      <c r="DD6" s="36">
        <f t="shared" si="11"/>
        <v>93.69</v>
      </c>
      <c r="DE6" s="36">
        <f t="shared" si="11"/>
        <v>93.82</v>
      </c>
      <c r="DF6" s="36">
        <f t="shared" si="11"/>
        <v>93.74</v>
      </c>
      <c r="DG6" s="35" t="str">
        <f>IF(DG7="","",IF(DG7="-","【-】","【"&amp;SUBSTITUTE(TEXT(DG7,"#,##0.00"),"-","△")&amp;"】"))</f>
        <v>【89.92】</v>
      </c>
      <c r="DH6" s="36">
        <f>IF(DH7="",NA(),DH7)</f>
        <v>42.73</v>
      </c>
      <c r="DI6" s="36">
        <f t="shared" ref="DI6:DQ6" si="12">IF(DI7="",NA(),DI7)</f>
        <v>43.29</v>
      </c>
      <c r="DJ6" s="36">
        <f t="shared" si="12"/>
        <v>43.68</v>
      </c>
      <c r="DK6" s="36">
        <f t="shared" si="12"/>
        <v>44.48</v>
      </c>
      <c r="DL6" s="36">
        <f t="shared" si="12"/>
        <v>45.2</v>
      </c>
      <c r="DM6" s="36">
        <f t="shared" si="12"/>
        <v>46.73</v>
      </c>
      <c r="DN6" s="36">
        <f t="shared" si="12"/>
        <v>47.39</v>
      </c>
      <c r="DO6" s="36">
        <f t="shared" si="12"/>
        <v>48.05</v>
      </c>
      <c r="DP6" s="36">
        <f t="shared" si="12"/>
        <v>48.64</v>
      </c>
      <c r="DQ6" s="36">
        <f t="shared" si="12"/>
        <v>49.23</v>
      </c>
      <c r="DR6" s="35" t="str">
        <f>IF(DR7="","",IF(DR7="-","【-】","【"&amp;SUBSTITUTE(TEXT(DR7,"#,##0.00"),"-","△")&amp;"】"))</f>
        <v>【48.85】</v>
      </c>
      <c r="DS6" s="36">
        <f>IF(DS7="",NA(),DS7)</f>
        <v>6.61</v>
      </c>
      <c r="DT6" s="36">
        <f t="shared" ref="DT6:EB6" si="13">IF(DT7="",NA(),DT7)</f>
        <v>6.82</v>
      </c>
      <c r="DU6" s="36">
        <f t="shared" si="13"/>
        <v>6.64</v>
      </c>
      <c r="DV6" s="36">
        <f t="shared" si="13"/>
        <v>6.74</v>
      </c>
      <c r="DW6" s="36">
        <f t="shared" si="13"/>
        <v>7.03</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0.83</v>
      </c>
      <c r="EE6" s="36">
        <f t="shared" ref="EE6:EM6" si="14">IF(EE7="",NA(),EE7)</f>
        <v>0.81</v>
      </c>
      <c r="EF6" s="36">
        <f t="shared" si="14"/>
        <v>0.95</v>
      </c>
      <c r="EG6" s="36">
        <f t="shared" si="14"/>
        <v>0.93</v>
      </c>
      <c r="EH6" s="36">
        <f t="shared" si="14"/>
        <v>1.02</v>
      </c>
      <c r="EI6" s="36">
        <f t="shared" si="14"/>
        <v>1.23</v>
      </c>
      <c r="EJ6" s="36">
        <f t="shared" si="14"/>
        <v>1.23</v>
      </c>
      <c r="EK6" s="36">
        <f t="shared" si="14"/>
        <v>1.18</v>
      </c>
      <c r="EL6" s="36">
        <f t="shared" si="14"/>
        <v>0.97</v>
      </c>
      <c r="EM6" s="36">
        <f t="shared" si="14"/>
        <v>1.03</v>
      </c>
      <c r="EN6" s="35" t="str">
        <f>IF(EN7="","",IF(EN7="-","【-】","【"&amp;SUBSTITUTE(TEXT(EN7,"#,##0.00"),"-","△")&amp;"】"))</f>
        <v>【0.70】</v>
      </c>
    </row>
    <row r="7" spans="1:144" s="37" customFormat="1">
      <c r="A7" s="29"/>
      <c r="B7" s="38">
        <v>2018</v>
      </c>
      <c r="C7" s="38">
        <v>111007</v>
      </c>
      <c r="D7" s="38">
        <v>46</v>
      </c>
      <c r="E7" s="38">
        <v>1</v>
      </c>
      <c r="F7" s="38">
        <v>0</v>
      </c>
      <c r="G7" s="38">
        <v>1</v>
      </c>
      <c r="H7" s="38" t="s">
        <v>93</v>
      </c>
      <c r="I7" s="38" t="s">
        <v>94</v>
      </c>
      <c r="J7" s="38" t="s">
        <v>95</v>
      </c>
      <c r="K7" s="38" t="s">
        <v>96</v>
      </c>
      <c r="L7" s="38" t="s">
        <v>97</v>
      </c>
      <c r="M7" s="38" t="s">
        <v>98</v>
      </c>
      <c r="N7" s="39" t="s">
        <v>99</v>
      </c>
      <c r="O7" s="39">
        <v>73.94</v>
      </c>
      <c r="P7" s="39">
        <v>99.96</v>
      </c>
      <c r="Q7" s="39">
        <v>3229</v>
      </c>
      <c r="R7" s="39">
        <v>1302256</v>
      </c>
      <c r="S7" s="39">
        <v>217.43</v>
      </c>
      <c r="T7" s="39">
        <v>5989.31</v>
      </c>
      <c r="U7" s="39">
        <v>1305516</v>
      </c>
      <c r="V7" s="39">
        <v>217.43</v>
      </c>
      <c r="W7" s="39">
        <v>6004.3</v>
      </c>
      <c r="X7" s="39">
        <v>122.68</v>
      </c>
      <c r="Y7" s="39">
        <v>123.44</v>
      </c>
      <c r="Z7" s="39">
        <v>125.8</v>
      </c>
      <c r="AA7" s="39">
        <v>123.58</v>
      </c>
      <c r="AB7" s="39">
        <v>120.7</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174.26</v>
      </c>
      <c r="AU7" s="39">
        <v>191.36</v>
      </c>
      <c r="AV7" s="39">
        <v>182.83</v>
      </c>
      <c r="AW7" s="39">
        <v>187.61</v>
      </c>
      <c r="AX7" s="39">
        <v>174.07</v>
      </c>
      <c r="AY7" s="39">
        <v>178.43</v>
      </c>
      <c r="AZ7" s="39">
        <v>168.99</v>
      </c>
      <c r="BA7" s="39">
        <v>159.12</v>
      </c>
      <c r="BB7" s="39">
        <v>169.68</v>
      </c>
      <c r="BC7" s="39">
        <v>166.51</v>
      </c>
      <c r="BD7" s="39">
        <v>261.93</v>
      </c>
      <c r="BE7" s="39">
        <v>226.92</v>
      </c>
      <c r="BF7" s="39">
        <v>215.75</v>
      </c>
      <c r="BG7" s="39">
        <v>201.26</v>
      </c>
      <c r="BH7" s="39">
        <v>192.68</v>
      </c>
      <c r="BI7" s="39">
        <v>177.97</v>
      </c>
      <c r="BJ7" s="39">
        <v>220.35</v>
      </c>
      <c r="BK7" s="39">
        <v>212.16</v>
      </c>
      <c r="BL7" s="39">
        <v>206.16</v>
      </c>
      <c r="BM7" s="39">
        <v>203.63</v>
      </c>
      <c r="BN7" s="39">
        <v>198.51</v>
      </c>
      <c r="BO7" s="39">
        <v>270.45999999999998</v>
      </c>
      <c r="BP7" s="39">
        <v>113</v>
      </c>
      <c r="BQ7" s="39">
        <v>113.79</v>
      </c>
      <c r="BR7" s="39">
        <v>116.04</v>
      </c>
      <c r="BS7" s="39">
        <v>114.31</v>
      </c>
      <c r="BT7" s="39">
        <v>111.31</v>
      </c>
      <c r="BU7" s="39">
        <v>104.05</v>
      </c>
      <c r="BV7" s="39">
        <v>104.16</v>
      </c>
      <c r="BW7" s="39">
        <v>104.03</v>
      </c>
      <c r="BX7" s="39">
        <v>103.04</v>
      </c>
      <c r="BY7" s="39">
        <v>103.28</v>
      </c>
      <c r="BZ7" s="39">
        <v>103.91</v>
      </c>
      <c r="CA7" s="39">
        <v>188.76</v>
      </c>
      <c r="CB7" s="39">
        <v>186.85</v>
      </c>
      <c r="CC7" s="39">
        <v>183.14</v>
      </c>
      <c r="CD7" s="39">
        <v>185.89</v>
      </c>
      <c r="CE7" s="39">
        <v>191.16</v>
      </c>
      <c r="CF7" s="39">
        <v>171.57</v>
      </c>
      <c r="CG7" s="39">
        <v>171.29</v>
      </c>
      <c r="CH7" s="39">
        <v>171.54</v>
      </c>
      <c r="CI7" s="39">
        <v>173</v>
      </c>
      <c r="CJ7" s="39">
        <v>173.11</v>
      </c>
      <c r="CK7" s="39">
        <v>167.11</v>
      </c>
      <c r="CL7" s="39">
        <v>66.41</v>
      </c>
      <c r="CM7" s="39">
        <v>66.599999999999994</v>
      </c>
      <c r="CN7" s="39">
        <v>66.55</v>
      </c>
      <c r="CO7" s="39">
        <v>67.25</v>
      </c>
      <c r="CP7" s="39">
        <v>67.650000000000006</v>
      </c>
      <c r="CQ7" s="39">
        <v>58.97</v>
      </c>
      <c r="CR7" s="39">
        <v>58.67</v>
      </c>
      <c r="CS7" s="39">
        <v>59</v>
      </c>
      <c r="CT7" s="39">
        <v>59.36</v>
      </c>
      <c r="CU7" s="39">
        <v>59.32</v>
      </c>
      <c r="CV7" s="39">
        <v>60.27</v>
      </c>
      <c r="CW7" s="39">
        <v>95.45</v>
      </c>
      <c r="CX7" s="39">
        <v>94.75</v>
      </c>
      <c r="CY7" s="39">
        <v>95.92</v>
      </c>
      <c r="CZ7" s="39">
        <v>95.14</v>
      </c>
      <c r="DA7" s="39">
        <v>95.41</v>
      </c>
      <c r="DB7" s="39">
        <v>92.91</v>
      </c>
      <c r="DC7" s="39">
        <v>93.36</v>
      </c>
      <c r="DD7" s="39">
        <v>93.69</v>
      </c>
      <c r="DE7" s="39">
        <v>93.82</v>
      </c>
      <c r="DF7" s="39">
        <v>93.74</v>
      </c>
      <c r="DG7" s="39">
        <v>89.92</v>
      </c>
      <c r="DH7" s="39">
        <v>42.73</v>
      </c>
      <c r="DI7" s="39">
        <v>43.29</v>
      </c>
      <c r="DJ7" s="39">
        <v>43.68</v>
      </c>
      <c r="DK7" s="39">
        <v>44.48</v>
      </c>
      <c r="DL7" s="39">
        <v>45.2</v>
      </c>
      <c r="DM7" s="39">
        <v>46.73</v>
      </c>
      <c r="DN7" s="39">
        <v>47.39</v>
      </c>
      <c r="DO7" s="39">
        <v>48.05</v>
      </c>
      <c r="DP7" s="39">
        <v>48.64</v>
      </c>
      <c r="DQ7" s="39">
        <v>49.23</v>
      </c>
      <c r="DR7" s="39">
        <v>48.85</v>
      </c>
      <c r="DS7" s="39">
        <v>6.61</v>
      </c>
      <c r="DT7" s="39">
        <v>6.82</v>
      </c>
      <c r="DU7" s="39">
        <v>6.64</v>
      </c>
      <c r="DV7" s="39">
        <v>6.74</v>
      </c>
      <c r="DW7" s="39">
        <v>7.03</v>
      </c>
      <c r="DX7" s="39">
        <v>15.33</v>
      </c>
      <c r="DY7" s="39">
        <v>16.739999999999998</v>
      </c>
      <c r="DZ7" s="39">
        <v>17.97</v>
      </c>
      <c r="EA7" s="39">
        <v>19.95</v>
      </c>
      <c r="EB7" s="39">
        <v>21.62</v>
      </c>
      <c r="EC7" s="39">
        <v>17.8</v>
      </c>
      <c r="ED7" s="39">
        <v>0.83</v>
      </c>
      <c r="EE7" s="39">
        <v>0.81</v>
      </c>
      <c r="EF7" s="39">
        <v>0.95</v>
      </c>
      <c r="EG7" s="39">
        <v>0.93</v>
      </c>
      <c r="EH7" s="39">
        <v>1.02</v>
      </c>
      <c r="EI7" s="39">
        <v>1.23</v>
      </c>
      <c r="EJ7" s="39">
        <v>1.23</v>
      </c>
      <c r="EK7" s="39">
        <v>1.18</v>
      </c>
      <c r="EL7" s="39">
        <v>0.97</v>
      </c>
      <c r="EM7" s="39">
        <v>1.03</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