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.kobe.local\top\02_作業文書\01_組織\平成31年度\05_行財政局\10_財政部\01_財務課\05 財政企画\11 財政状況資料集等\02.企業会計　経営比較分析表（H27～）\05.H31\05.H30地方公営企業決算状況調査\03.局より\下水\"/>
    </mc:Choice>
  </mc:AlternateContent>
  <workbookProtection workbookAlgorithmName="SHA-512" workbookHashValue="4t9rb0UwFPnr/OgOz/RQJ3gdQV+DHKhl4dZkONvZ65h7OyvoaJ/sCBKyqODaVpLebS4solBFanPTFpuwuVGoBg==" workbookSaltValue="IjuO8ldZLQybANuRK9QhwA==" workbookSpinCount="100000" lockStructure="1"/>
  <bookViews>
    <workbookView xWindow="0" yWindow="0" windowWidth="15360" windowHeight="764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AD10" i="4" s="1"/>
  <c r="Q6" i="5"/>
  <c r="P6" i="5"/>
  <c r="O6" i="5"/>
  <c r="N6" i="5"/>
  <c r="B10" i="4" s="1"/>
  <c r="M6" i="5"/>
  <c r="L6" i="5"/>
  <c r="K6" i="5"/>
  <c r="J6" i="5"/>
  <c r="I8" i="4" s="1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W10" i="4"/>
  <c r="P10" i="4"/>
  <c r="I10" i="4"/>
  <c r="BB8" i="4"/>
  <c r="AT8" i="4"/>
  <c r="AL8" i="4"/>
  <c r="AD8" i="4"/>
  <c r="W8" i="4"/>
  <c r="P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<sst xmlns="http://schemas.openxmlformats.org/spreadsheetml/2006/main" count="223" uniqueCount="111">
  <si>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</si>
  <si>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</si>
  <si>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</si>
  <si>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</si>
  <si>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</si>
  <si>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</si>
  <si>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</si>
  <si>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</si>
  <si>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</si>
  <si>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</si>
  <si>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</si>
  <si>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</si>
  <si>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</si>
  <si>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</si>
  <si>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</si>
  <si>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</si>
  <si>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</si>
  <si>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</si>
  <si>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</si>
  <si>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</si>
  <si>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</si>
  <si>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</si>
  <si>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</si>
  <si>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</si>
  <si>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</si>
  <si>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</si>
  <si>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</si>
  <si>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</si>
  <si>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</si>
  <si>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</si>
  <si>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</si>
  <si>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</si>
  <si>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</si>
  <si>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</si>
  <si>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</si>
  <si>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</si>
  <si>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</si>
  <si>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</si>
  <si>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</si>
  <si>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</si>
  <si>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</si>
  <si>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</si>
  <si>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</si>
  <si>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</si>
  <si>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</si>
  <si>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</si>
  <si>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</si>
  <si>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</si>
  <si>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</si>
  <si>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</si>
  <si>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</si>
  <si>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</si>
  <si>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</si>
  <si>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</si>
  <si>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</si>
  <si>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</si>
  <si>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</si>
  <si>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</si>
  <si>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</si>
  <si>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</si>
  <si>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</si>
  <si>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</si>
  <si>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</si>
  <si>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</si>
  <si>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</si>
  <si>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</si>
  <si>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</si>
  <si>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</si>
  <si>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</si>
  <si>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</si>
  <si>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</si>
  <si>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</si>
  <si>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</si>
  <si>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</si>
  <si>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</si>
  <si>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</si>
  <si>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</si>
  <si>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</si>
  <si>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</si>
  <si>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</si>
  <si>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</si>
  <si>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</si>
  <si>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</si>
  <si>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</si>
  <si>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</si>
  <si>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</si>
  <si>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</si>
  <si>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</si>
  <si>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</si>
  <si>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</si>
  <si>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</si>
  <si>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</si>
  <si>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</si>
  <si>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</si>
  <si>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</si>
  <si>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</si>
  <si>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兵庫県　神戸市</t>
  </si>
  <si>
    <t>法適用</t>
  </si>
  <si>
    <t>下水道事業</t>
  </si>
  <si>
    <t>公共下水道</t>
  </si>
  <si>
    <t>政令市等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</si>
  <si>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</si>
  <si>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</si>
  <si>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</si>
  <si>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</si>
  <si>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</si>
  <si>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</si>
  <si>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</si>
  <si>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①は、類似団体平均をやや下回っているが、100％は超えている。施設の老朽化が進む中、今後更なる改築更新が必要であることから、引き続き経営の効率化を進めていく。
②は、平成26年度の会計制度の見直し以降、黒字決算となったため、累積欠損金が0となっている。
③は、現預金を十分に確保しており、類似団体平均よりも高く十分な支払能力がある状態である。
④は、これまで企業債残高の削減に取り組んできたが、平成29～30年度は、施設の老朽化による改築更新事業の増加に伴い、類似団体平均をやや上回っている。
⑤は、100％を下回っており、回収すべき経費を使用料で十分に賄えていない状態にある。令和２年４月１日に使用料改定を行う予定であり、これにより令和２年度以降は100％を上回る見込みである。
⑥は、これまでの維持管理の効率化により、類似団体平均よりもやや下回っている。今後も維持管理の効率化を行っていく。
⑦は類似団体平均よりも高く、概ね適切な施設規模と考えられる。
⑧水洗化を助成する制度の活用などにより、概ね100％に近い数値となっている。</t>
    <rPh sb="289" eb="291">
      <t>レイワ</t>
    </rPh>
    <rPh sb="292" eb="293">
      <t>ネン</t>
    </rPh>
    <rPh sb="294" eb="295">
      <t>ガツ</t>
    </rPh>
    <rPh sb="296" eb="297">
      <t>ニチ</t>
    </rPh>
    <rPh sb="301" eb="303">
      <t>カイテイ</t>
    </rPh>
    <rPh sb="304" eb="305">
      <t>オコナ</t>
    </rPh>
    <rPh sb="306" eb="308">
      <t>ヨテイ</t>
    </rPh>
    <rPh sb="317" eb="319">
      <t>レイワ</t>
    </rPh>
    <rPh sb="320" eb="321">
      <t>ネン</t>
    </rPh>
    <rPh sb="321" eb="322">
      <t>ド</t>
    </rPh>
    <rPh sb="322" eb="324">
      <t>イコウ</t>
    </rPh>
    <rPh sb="330" eb="332">
      <t>ウワマワ</t>
    </rPh>
    <rPh sb="333" eb="335">
      <t>ミコ</t>
    </rPh>
    <phoneticPr fontId="4"/>
  </si>
  <si>
    <t>「１．経営の健全性・効率性」では、⑤が類似団体と比較すると低い状況にある。「２．老朽化の状況」では、類似団体と比較すると老朽化が進んでいる状況にある。今後、人口減少による有収水量の減少により、下水道使用料の減収が見込まれる一方で、老朽化した施設の改築更新費用が増加する見込みであるため、令和２年４月１日に使用料改定を実施する予定である。これにより、⑤を100％以上とし、さらに改築更新の平準化を図ることで、健全かつ効率的な経営を実施していく。</t>
    <rPh sb="3" eb="5">
      <t>ケイエイ</t>
    </rPh>
    <rPh sb="6" eb="9">
      <t>ケンゼンセイ</t>
    </rPh>
    <rPh sb="10" eb="13">
      <t>コウリツセイ</t>
    </rPh>
    <rPh sb="19" eb="21">
      <t>ルイジ</t>
    </rPh>
    <rPh sb="21" eb="23">
      <t>ダンタイ</t>
    </rPh>
    <rPh sb="24" eb="26">
      <t>ヒカク</t>
    </rPh>
    <rPh sb="29" eb="30">
      <t>ヒク</t>
    </rPh>
    <rPh sb="31" eb="33">
      <t>ジョウキョウ</t>
    </rPh>
    <rPh sb="40" eb="43">
      <t>ロウキュウカ</t>
    </rPh>
    <rPh sb="44" eb="46">
      <t>ジョウキョウ</t>
    </rPh>
    <rPh sb="50" eb="52">
      <t>ルイジ</t>
    </rPh>
    <rPh sb="52" eb="54">
      <t>ダンタイ</t>
    </rPh>
    <rPh sb="55" eb="57">
      <t>ヒカク</t>
    </rPh>
    <rPh sb="60" eb="63">
      <t>ロウキュウカ</t>
    </rPh>
    <rPh sb="64" eb="65">
      <t>スス</t>
    </rPh>
    <rPh sb="69" eb="71">
      <t>ジョウキョウ</t>
    </rPh>
    <rPh sb="75" eb="77">
      <t>コンゴ</t>
    </rPh>
    <rPh sb="78" eb="80">
      <t>ジンコウ</t>
    </rPh>
    <rPh sb="80" eb="82">
      <t>ゲンショウ</t>
    </rPh>
    <rPh sb="85" eb="87">
      <t>ユウシュウ</t>
    </rPh>
    <rPh sb="87" eb="89">
      <t>スイリョウ</t>
    </rPh>
    <rPh sb="90" eb="92">
      <t>ゲンショウ</t>
    </rPh>
    <rPh sb="96" eb="99">
      <t>ゲスイドウ</t>
    </rPh>
    <rPh sb="99" eb="102">
      <t>シヨウリョウ</t>
    </rPh>
    <rPh sb="103" eb="105">
      <t>ゲンシュウ</t>
    </rPh>
    <rPh sb="106" eb="108">
      <t>ミコ</t>
    </rPh>
    <rPh sb="111" eb="113">
      <t>イッポウ</t>
    </rPh>
    <rPh sb="115" eb="118">
      <t>ロウキュウカ</t>
    </rPh>
    <rPh sb="120" eb="122">
      <t>シセツ</t>
    </rPh>
    <rPh sb="123" eb="125">
      <t>カイチク</t>
    </rPh>
    <rPh sb="125" eb="127">
      <t>コウシン</t>
    </rPh>
    <rPh sb="127" eb="129">
      <t>ヒヨウ</t>
    </rPh>
    <rPh sb="130" eb="132">
      <t>ゾウカ</t>
    </rPh>
    <rPh sb="134" eb="136">
      <t>ミコ</t>
    </rPh>
    <rPh sb="143" eb="145">
      <t>レイワ</t>
    </rPh>
    <rPh sb="146" eb="147">
      <t>ネン</t>
    </rPh>
    <rPh sb="148" eb="149">
      <t>ガツ</t>
    </rPh>
    <rPh sb="150" eb="151">
      <t>ニチ</t>
    </rPh>
    <rPh sb="152" eb="155">
      <t>シヨウリョウ</t>
    </rPh>
    <rPh sb="155" eb="157">
      <t>カイテイ</t>
    </rPh>
    <rPh sb="158" eb="160">
      <t>ジッシ</t>
    </rPh>
    <rPh sb="162" eb="164">
      <t>ヨテイ</t>
    </rPh>
    <rPh sb="180" eb="182">
      <t>イジョウ</t>
    </rPh>
    <rPh sb="188" eb="190">
      <t>カイチク</t>
    </rPh>
    <rPh sb="190" eb="192">
      <t>コウシン</t>
    </rPh>
    <rPh sb="193" eb="196">
      <t>ヘイジュンカ</t>
    </rPh>
    <rPh sb="197" eb="198">
      <t>ハカ</t>
    </rPh>
    <rPh sb="203" eb="205">
      <t>ケンゼン</t>
    </rPh>
    <rPh sb="207" eb="210">
      <t>コウリツテキ</t>
    </rPh>
    <rPh sb="211" eb="213">
      <t>ケイエイ</t>
    </rPh>
    <rPh sb="214" eb="216">
      <t>ジッシ</t>
    </rPh>
    <phoneticPr fontId="4"/>
  </si>
  <si>
    <t xml:space="preserve">①、②、③については、類似団体平均よりも上回っている。これは、昭和40年代後半に集中的に整備した管きょ、処理場、ポンプ場の老朽化が進んでおり、法定耐用年数を超える施設が今後増加していく。そのため、事業費の平準化を図りながら、改築更新のペースを加速させていく。
</t>
    <rPh sb="11" eb="13">
      <t>ルイジ</t>
    </rPh>
    <rPh sb="13" eb="15">
      <t>ダンタイ</t>
    </rPh>
    <rPh sb="15" eb="17">
      <t>ヘイキン</t>
    </rPh>
    <rPh sb="20" eb="22">
      <t>ウワマワ</t>
    </rPh>
    <rPh sb="52" eb="55">
      <t>ショリジョウ</t>
    </rPh>
    <rPh sb="59" eb="60">
      <t>ジョウ</t>
    </rPh>
    <rPh sb="81" eb="83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</si>
</sst>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0.35</c:v>
                </c:pt>
                <c:pt idx="1">
                  <c:v>0.37</c:v>
                </c:pt>
                <c:pt idx="2">
                  <c:v>0.56999999999999995</c:v>
                </c:pt>
                <c:pt idx="3">
                  <c:v>1.1399999999999999</c:v>
                </c:pt>
                <c:pt idx="4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F5-4D1E-9CF5-B77C1494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0.38</c:v>
                </c:pt>
                <c:pt idx="1">
                  <c:v>0.35</c:v>
                </c:pt>
                <c:pt idx="2">
                  <c:v>0.39</c:v>
                </c:pt>
                <c:pt idx="3">
                  <c:v>0.43</c:v>
                </c:pt>
                <c:pt idx="4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5-4D1E-9CF5-B77C1494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69.87</c:v>
                </c:pt>
                <c:pt idx="1">
                  <c:v>72.44</c:v>
                </c:pt>
                <c:pt idx="2">
                  <c:v>70.83</c:v>
                </c:pt>
                <c:pt idx="3">
                  <c:v>75.94</c:v>
                </c:pt>
                <c:pt idx="4">
                  <c:v>72.569999999999993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8-454D-9D1F-1F9FD8A3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59.58</c:v>
                </c:pt>
                <c:pt idx="1">
                  <c:v>58.79</c:v>
                </c:pt>
                <c:pt idx="2">
                  <c:v>59.16</c:v>
                </c:pt>
                <c:pt idx="3">
                  <c:v>59.44</c:v>
                </c:pt>
                <c:pt idx="4">
                  <c:v>57.38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8-454D-9D1F-1F9FD8A3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99.88</c:v>
                </c:pt>
                <c:pt idx="1">
                  <c:v>99.88</c:v>
                </c:pt>
                <c:pt idx="2">
                  <c:v>99.89</c:v>
                </c:pt>
                <c:pt idx="3">
                  <c:v>99.89</c:v>
                </c:pt>
                <c:pt idx="4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3-4F91-8CC2-76D69B77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98.71</c:v>
                </c:pt>
                <c:pt idx="1">
                  <c:v>98.76</c:v>
                </c:pt>
                <c:pt idx="2">
                  <c:v>98.86</c:v>
                </c:pt>
                <c:pt idx="3">
                  <c:v>98.9</c:v>
                </c:pt>
                <c:pt idx="4">
                  <c:v>98.98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3-4F91-8CC2-76D69B77A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101.08</c:v>
                </c:pt>
                <c:pt idx="1">
                  <c:v>101.56</c:v>
                </c:pt>
                <c:pt idx="2">
                  <c:v>101.8</c:v>
                </c:pt>
                <c:pt idx="3">
                  <c:v>101.91</c:v>
                </c:pt>
                <c:pt idx="4">
                  <c:v>100.95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D-4F3A-A431-2EA43C061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108.24</c:v>
                </c:pt>
                <c:pt idx="1">
                  <c:v>108.59</c:v>
                </c:pt>
                <c:pt idx="2">
                  <c:v>109.1</c:v>
                </c:pt>
                <c:pt idx="3">
                  <c:v>109.39</c:v>
                </c:pt>
                <c:pt idx="4">
                  <c:v>109.5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D-4F3A-A431-2EA43C061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44.64</c:v>
                </c:pt>
                <c:pt idx="1">
                  <c:v>45.68</c:v>
                </c:pt>
                <c:pt idx="2">
                  <c:v>47.24</c:v>
                </c:pt>
                <c:pt idx="3">
                  <c:v>48.48</c:v>
                </c:pt>
                <c:pt idx="4">
                  <c:v>49.87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1-46A9-8006-A421A6A3D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42</c:v>
                </c:pt>
                <c:pt idx="1">
                  <c:v>43.2</c:v>
                </c:pt>
                <c:pt idx="2">
                  <c:v>44.55</c:v>
                </c:pt>
                <c:pt idx="3">
                  <c:v>45.79</c:v>
                </c:pt>
                <c:pt idx="4">
                  <c:v>47.06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1-46A9-8006-A421A6A3D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6.49</c:v>
                </c:pt>
                <c:pt idx="1">
                  <c:v>10.84</c:v>
                </c:pt>
                <c:pt idx="2">
                  <c:v>11.92</c:v>
                </c:pt>
                <c:pt idx="3">
                  <c:v>15.12</c:v>
                </c:pt>
                <c:pt idx="4">
                  <c:v>11.85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2-43DD-A2B5-C6CF45E1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6.95</c:v>
                </c:pt>
                <c:pt idx="1">
                  <c:v>7.39</c:v>
                </c:pt>
                <c:pt idx="2">
                  <c:v>8.25</c:v>
                </c:pt>
                <c:pt idx="3">
                  <c:v>9</c:v>
                </c:pt>
                <c:pt idx="4">
                  <c:v>9.6300000000000008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2-43DD-A2B5-C6CF45E1D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3-4A45-A498-4C73AC60A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0.54</c:v>
                </c:pt>
                <c:pt idx="2">
                  <c:v>0.36</c:v>
                </c:pt>
                <c:pt idx="3">
                  <c:v>0.22</c:v>
                </c:pt>
                <c:pt idx="4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33-4A45-A498-4C73AC60A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216.18</c:v>
                </c:pt>
                <c:pt idx="1">
                  <c:v>174.85</c:v>
                </c:pt>
                <c:pt idx="2">
                  <c:v>209.51</c:v>
                </c:pt>
                <c:pt idx="3">
                  <c:v>165.21</c:v>
                </c:pt>
                <c:pt idx="4">
                  <c:v>202.87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5-4A90-9BCC-86976EF1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55.68</c:v>
                </c:pt>
                <c:pt idx="1">
                  <c:v>56.18</c:v>
                </c:pt>
                <c:pt idx="2">
                  <c:v>59.45</c:v>
                </c:pt>
                <c:pt idx="3">
                  <c:v>64.94</c:v>
                </c:pt>
                <c:pt idx="4">
                  <c:v>70.08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5-4A90-9BCC-86976EF12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583.77</c:v>
                </c:pt>
                <c:pt idx="1">
                  <c:v>566.62</c:v>
                </c:pt>
                <c:pt idx="2">
                  <c:v>554.29999999999995</c:v>
                </c:pt>
                <c:pt idx="3">
                  <c:v>559.75</c:v>
                </c:pt>
                <c:pt idx="4">
                  <c:v>561.91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74-4439-9F16-427E7AF6D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627.59</c:v>
                </c:pt>
                <c:pt idx="1">
                  <c:v>594.09</c:v>
                </c:pt>
                <c:pt idx="2">
                  <c:v>576.02</c:v>
                </c:pt>
                <c:pt idx="3">
                  <c:v>549.48</c:v>
                </c:pt>
                <c:pt idx="4">
                  <c:v>537.13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4-4439-9F16-427E7AF6D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95.86</c:v>
                </c:pt>
                <c:pt idx="1">
                  <c:v>96.6</c:v>
                </c:pt>
                <c:pt idx="2">
                  <c:v>97.04</c:v>
                </c:pt>
                <c:pt idx="3">
                  <c:v>98.57</c:v>
                </c:pt>
                <c:pt idx="4">
                  <c:v>95.76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6-40CC-AB08-45E2B1A2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113.93</c:v>
                </c:pt>
                <c:pt idx="1">
                  <c:v>114.03</c:v>
                </c:pt>
                <c:pt idx="2">
                  <c:v>113.34</c:v>
                </c:pt>
                <c:pt idx="3">
                  <c:v>113.83</c:v>
                </c:pt>
                <c:pt idx="4">
                  <c:v>112.43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D6-40CC-AB08-45E2B1A2E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112.6</c:v>
                </c:pt>
                <c:pt idx="1">
                  <c:v>113.49</c:v>
                </c:pt>
                <c:pt idx="2">
                  <c:v>112.93</c:v>
                </c:pt>
                <c:pt idx="3">
                  <c:v>111.61</c:v>
                </c:pt>
                <c:pt idx="4">
                  <c:v>114.92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6F-422E-ACD9-8AEF585B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116.77</c:v>
                </c:pt>
                <c:pt idx="1">
                  <c:v>116.93</c:v>
                </c:pt>
                <c:pt idx="2">
                  <c:v>117.4</c:v>
                </c:pt>
                <c:pt idx="3">
                  <c:v>116.87</c:v>
                </c:pt>
                <c:pt idx="4">
                  <c:v>118.55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6F-422E-ACD9-8AEF585B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【108.69】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【682.78】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J40" zoomScale="110" zoomScaleNormal="110" workbookViewId="0">
      <selection activeCell="BL45" sqref="BL45:BZ46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 x14ac:dyDescent="0.2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 x14ac:dyDescent="0.2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4" t="str">
        <f>データ!H6</f>
        <v>兵庫県　神戸市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64" t="s">
        <v>1</v>
      </c>
      <c r="C7" s="64"/>
      <c r="D7" s="64"/>
      <c r="E7" s="64"/>
      <c r="F7" s="64"/>
      <c r="G7" s="64"/>
      <c r="H7" s="64"/>
      <c r="I7" s="64" t="s">
        <v>2</v>
      </c>
      <c r="J7" s="64"/>
      <c r="K7" s="64"/>
      <c r="L7" s="64"/>
      <c r="M7" s="64"/>
      <c r="N7" s="64"/>
      <c r="O7" s="64"/>
      <c r="P7" s="64" t="s">
        <v>3</v>
      </c>
      <c r="Q7" s="64"/>
      <c r="R7" s="64"/>
      <c r="S7" s="64"/>
      <c r="T7" s="64"/>
      <c r="U7" s="64"/>
      <c r="V7" s="64"/>
      <c r="W7" s="64" t="s">
        <v>4</v>
      </c>
      <c r="X7" s="64"/>
      <c r="Y7" s="64"/>
      <c r="Z7" s="64"/>
      <c r="AA7" s="64"/>
      <c r="AB7" s="64"/>
      <c r="AC7" s="64"/>
      <c r="AD7" s="64" t="s">
        <v>5</v>
      </c>
      <c r="AE7" s="64"/>
      <c r="AF7" s="64"/>
      <c r="AG7" s="64"/>
      <c r="AH7" s="64"/>
      <c r="AI7" s="64"/>
      <c r="AJ7" s="64"/>
      <c r="AK7" s="3"/>
      <c r="AL7" s="64" t="s">
        <v>6</v>
      </c>
      <c r="AM7" s="64"/>
      <c r="AN7" s="64"/>
      <c r="AO7" s="64"/>
      <c r="AP7" s="64"/>
      <c r="AQ7" s="64"/>
      <c r="AR7" s="64"/>
      <c r="AS7" s="64"/>
      <c r="AT7" s="64" t="s">
        <v>7</v>
      </c>
      <c r="AU7" s="64"/>
      <c r="AV7" s="64"/>
      <c r="AW7" s="64"/>
      <c r="AX7" s="64"/>
      <c r="AY7" s="64"/>
      <c r="AZ7" s="64"/>
      <c r="BA7" s="64"/>
      <c r="BB7" s="64" t="s">
        <v>8</v>
      </c>
      <c r="BC7" s="64"/>
      <c r="BD7" s="64"/>
      <c r="BE7" s="64"/>
      <c r="BF7" s="64"/>
      <c r="BG7" s="64"/>
      <c r="BH7" s="64"/>
      <c r="BI7" s="64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71" t="str">
        <f>データ!I6</f>
        <v>法適用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公共下水道</v>
      </c>
      <c r="Q8" s="71"/>
      <c r="R8" s="71"/>
      <c r="S8" s="71"/>
      <c r="T8" s="71"/>
      <c r="U8" s="71"/>
      <c r="V8" s="71"/>
      <c r="W8" s="71" t="str">
        <f>データ!L6</f>
        <v>政令市等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8">
        <f>データ!S6</f>
        <v>1538025</v>
      </c>
      <c r="AM8" s="68"/>
      <c r="AN8" s="68"/>
      <c r="AO8" s="68"/>
      <c r="AP8" s="68"/>
      <c r="AQ8" s="68"/>
      <c r="AR8" s="68"/>
      <c r="AS8" s="68"/>
      <c r="AT8" s="67">
        <f>データ!T6</f>
        <v>557.02</v>
      </c>
      <c r="AU8" s="67"/>
      <c r="AV8" s="67"/>
      <c r="AW8" s="67"/>
      <c r="AX8" s="67"/>
      <c r="AY8" s="67"/>
      <c r="AZ8" s="67"/>
      <c r="BA8" s="67"/>
      <c r="BB8" s="67">
        <f>データ!U6</f>
        <v>2761.17</v>
      </c>
      <c r="BC8" s="67"/>
      <c r="BD8" s="67"/>
      <c r="BE8" s="67"/>
      <c r="BF8" s="67"/>
      <c r="BG8" s="67"/>
      <c r="BH8" s="67"/>
      <c r="BI8" s="67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64" t="s">
        <v>12</v>
      </c>
      <c r="C9" s="64"/>
      <c r="D9" s="64"/>
      <c r="E9" s="64"/>
      <c r="F9" s="64"/>
      <c r="G9" s="64"/>
      <c r="H9" s="64"/>
      <c r="I9" s="64" t="s">
        <v>13</v>
      </c>
      <c r="J9" s="64"/>
      <c r="K9" s="64"/>
      <c r="L9" s="64"/>
      <c r="M9" s="64"/>
      <c r="N9" s="64"/>
      <c r="O9" s="64"/>
      <c r="P9" s="64" t="s">
        <v>14</v>
      </c>
      <c r="Q9" s="64"/>
      <c r="R9" s="64"/>
      <c r="S9" s="64"/>
      <c r="T9" s="64"/>
      <c r="U9" s="64"/>
      <c r="V9" s="64"/>
      <c r="W9" s="64" t="s">
        <v>15</v>
      </c>
      <c r="X9" s="64"/>
      <c r="Y9" s="64"/>
      <c r="Z9" s="64"/>
      <c r="AA9" s="64"/>
      <c r="AB9" s="64"/>
      <c r="AC9" s="64"/>
      <c r="AD9" s="64" t="s">
        <v>16</v>
      </c>
      <c r="AE9" s="64"/>
      <c r="AF9" s="64"/>
      <c r="AG9" s="64"/>
      <c r="AH9" s="64"/>
      <c r="AI9" s="64"/>
      <c r="AJ9" s="64"/>
      <c r="AK9" s="3"/>
      <c r="AL9" s="64" t="s">
        <v>17</v>
      </c>
      <c r="AM9" s="64"/>
      <c r="AN9" s="64"/>
      <c r="AO9" s="64"/>
      <c r="AP9" s="64"/>
      <c r="AQ9" s="64"/>
      <c r="AR9" s="64"/>
      <c r="AS9" s="64"/>
      <c r="AT9" s="64" t="s">
        <v>18</v>
      </c>
      <c r="AU9" s="64"/>
      <c r="AV9" s="64"/>
      <c r="AW9" s="64"/>
      <c r="AX9" s="64"/>
      <c r="AY9" s="64"/>
      <c r="AZ9" s="64"/>
      <c r="BA9" s="64"/>
      <c r="BB9" s="64" t="s">
        <v>19</v>
      </c>
      <c r="BC9" s="64"/>
      <c r="BD9" s="64"/>
      <c r="BE9" s="64"/>
      <c r="BF9" s="64"/>
      <c r="BG9" s="64"/>
      <c r="BH9" s="64"/>
      <c r="BI9" s="64"/>
      <c r="BJ9" s="3"/>
      <c r="BK9" s="3"/>
      <c r="BL9" s="65" t="s">
        <v>20</v>
      </c>
      <c r="BM9" s="66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67" t="str">
        <f>データ!N6</f>
        <v>-</v>
      </c>
      <c r="C10" s="67"/>
      <c r="D10" s="67"/>
      <c r="E10" s="67"/>
      <c r="F10" s="67"/>
      <c r="G10" s="67"/>
      <c r="H10" s="67"/>
      <c r="I10" s="67">
        <f>データ!O6</f>
        <v>76.739999999999995</v>
      </c>
      <c r="J10" s="67"/>
      <c r="K10" s="67"/>
      <c r="L10" s="67"/>
      <c r="M10" s="67"/>
      <c r="N10" s="67"/>
      <c r="O10" s="67"/>
      <c r="P10" s="67">
        <f>データ!P6</f>
        <v>97.71</v>
      </c>
      <c r="Q10" s="67"/>
      <c r="R10" s="67"/>
      <c r="S10" s="67"/>
      <c r="T10" s="67"/>
      <c r="U10" s="67"/>
      <c r="V10" s="67"/>
      <c r="W10" s="67">
        <f>データ!Q6</f>
        <v>92.42</v>
      </c>
      <c r="X10" s="67"/>
      <c r="Y10" s="67"/>
      <c r="Z10" s="67"/>
      <c r="AA10" s="67"/>
      <c r="AB10" s="67"/>
      <c r="AC10" s="67"/>
      <c r="AD10" s="68">
        <f>データ!R6</f>
        <v>1566</v>
      </c>
      <c r="AE10" s="68"/>
      <c r="AF10" s="68"/>
      <c r="AG10" s="68"/>
      <c r="AH10" s="68"/>
      <c r="AI10" s="68"/>
      <c r="AJ10" s="68"/>
      <c r="AK10" s="2"/>
      <c r="AL10" s="68">
        <f>データ!V6</f>
        <v>1497732</v>
      </c>
      <c r="AM10" s="68"/>
      <c r="AN10" s="68"/>
      <c r="AO10" s="68"/>
      <c r="AP10" s="68"/>
      <c r="AQ10" s="68"/>
      <c r="AR10" s="68"/>
      <c r="AS10" s="68"/>
      <c r="AT10" s="67">
        <f>データ!W6</f>
        <v>170.56</v>
      </c>
      <c r="AU10" s="67"/>
      <c r="AV10" s="67"/>
      <c r="AW10" s="67"/>
      <c r="AX10" s="67"/>
      <c r="AY10" s="67"/>
      <c r="AZ10" s="67"/>
      <c r="BA10" s="67"/>
      <c r="BB10" s="67">
        <f>データ!X6</f>
        <v>8781.26</v>
      </c>
      <c r="BC10" s="67"/>
      <c r="BD10" s="67"/>
      <c r="BE10" s="67"/>
      <c r="BF10" s="67"/>
      <c r="BG10" s="67"/>
      <c r="BH10" s="67"/>
      <c r="BI10" s="67"/>
      <c r="BJ10" s="2"/>
      <c r="BK10" s="2"/>
      <c r="BL10" s="57" t="s">
        <v>22</v>
      </c>
      <c r="BM10" s="5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24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25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51" t="s">
        <v>26</v>
      </c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3"/>
    </row>
    <row r="15" spans="1:78" ht="13.5" customHeight="1" x14ac:dyDescent="0.2">
      <c r="A15" s="2"/>
      <c r="B15" s="48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50"/>
      <c r="BK15" s="2"/>
      <c r="BL15" s="54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6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2" t="s">
        <v>108</v>
      </c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4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2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4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2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4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2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4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2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4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2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4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2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4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2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4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2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4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2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4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2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4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2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4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2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4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2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4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2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4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2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4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2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4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2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4"/>
    </row>
    <row r="34" spans="1:78" ht="13.5" customHeight="1" x14ac:dyDescent="0.2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2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4"/>
    </row>
    <row r="35" spans="1:78" ht="13.5" customHeight="1" x14ac:dyDescent="0.2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2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4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2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4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2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4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2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4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2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4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2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4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2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4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2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4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2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4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5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7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1" t="s">
        <v>27</v>
      </c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3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4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55"/>
      <c r="BZ46" s="56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2" t="s">
        <v>110</v>
      </c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4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2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4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2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4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2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4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2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4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2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4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2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4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2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4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2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4"/>
    </row>
    <row r="56" spans="1:78" ht="13.5" customHeight="1" x14ac:dyDescent="0.2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2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4"/>
    </row>
    <row r="57" spans="1:78" ht="13.5" customHeight="1" x14ac:dyDescent="0.2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2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4"/>
    </row>
    <row r="58" spans="1:78" ht="13.5" customHeight="1" x14ac:dyDescent="0.2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2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4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2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4"/>
    </row>
    <row r="60" spans="1:78" ht="13.5" customHeight="1" x14ac:dyDescent="0.2">
      <c r="A60" s="2"/>
      <c r="B60" s="48" t="s">
        <v>28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50"/>
      <c r="BK60" s="2"/>
      <c r="BL60" s="42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4"/>
    </row>
    <row r="61" spans="1:78" ht="13.5" customHeight="1" x14ac:dyDescent="0.2">
      <c r="A61" s="2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50"/>
      <c r="BK61" s="2"/>
      <c r="BL61" s="42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4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2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4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5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7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1" t="s">
        <v>29</v>
      </c>
      <c r="BM64" s="52"/>
      <c r="BN64" s="52"/>
      <c r="BO64" s="52"/>
      <c r="BP64" s="52"/>
      <c r="BQ64" s="52"/>
      <c r="BR64" s="52"/>
      <c r="BS64" s="52"/>
      <c r="BT64" s="52"/>
      <c r="BU64" s="52"/>
      <c r="BV64" s="52"/>
      <c r="BW64" s="52"/>
      <c r="BX64" s="52"/>
      <c r="BY64" s="52"/>
      <c r="BZ64" s="53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4"/>
      <c r="BM65" s="55"/>
      <c r="BN65" s="55"/>
      <c r="BO65" s="55"/>
      <c r="BP65" s="55"/>
      <c r="BQ65" s="55"/>
      <c r="BR65" s="55"/>
      <c r="BS65" s="55"/>
      <c r="BT65" s="55"/>
      <c r="BU65" s="55"/>
      <c r="BV65" s="55"/>
      <c r="BW65" s="55"/>
      <c r="BX65" s="55"/>
      <c r="BY65" s="55"/>
      <c r="BZ65" s="56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2" t="s">
        <v>109</v>
      </c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4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2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4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2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4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2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4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2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4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2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4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2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4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2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4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2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2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4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2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2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4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2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4"/>
    </row>
    <row r="79" spans="1:78" ht="13.5" customHeight="1" x14ac:dyDescent="0.2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2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4"/>
    </row>
    <row r="80" spans="1:78" ht="13.5" customHeight="1" x14ac:dyDescent="0.2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2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4"/>
    </row>
    <row r="81" spans="1:78" ht="13.5" customHeight="1" x14ac:dyDescent="0.2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2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4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5"/>
      <c r="BM82" s="46"/>
      <c r="BN82" s="46"/>
      <c r="BO82" s="46"/>
      <c r="BP82" s="46"/>
      <c r="BQ82" s="46"/>
      <c r="BR82" s="46"/>
      <c r="BS82" s="46"/>
      <c r="BT82" s="46"/>
      <c r="BU82" s="46"/>
      <c r="BV82" s="46"/>
      <c r="BW82" s="46"/>
      <c r="BX82" s="46"/>
      <c r="BY82" s="46"/>
      <c r="BZ82" s="47"/>
    </row>
    <row r="83" spans="1:78" x14ac:dyDescent="0.2">
      <c r="C83" s="2" t="s">
        <v>30</v>
      </c>
    </row>
    <row r="84" spans="1:78" hidden="1" x14ac:dyDescent="0.2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2">
      <c r="B85" s="26"/>
      <c r="C85" s="26"/>
      <c r="D85" s="26"/>
      <c r="E85" s="26" t="str">
        <f>データ!AI6</f>
        <v>【108.69】</v>
      </c>
      <c r="F85" s="26" t="str">
        <f>データ!AT6</f>
        <v>【3.28】</v>
      </c>
      <c r="G85" s="26" t="str">
        <f>データ!BE6</f>
        <v>【69.49】</v>
      </c>
      <c r="H85" s="26" t="str">
        <f>データ!BP6</f>
        <v>【682.78】</v>
      </c>
      <c r="I85" s="26" t="str">
        <f>データ!CA6</f>
        <v>【100.91】</v>
      </c>
      <c r="J85" s="26" t="str">
        <f>データ!CL6</f>
        <v>【136.86】</v>
      </c>
      <c r="K85" s="26" t="str">
        <f>データ!CW6</f>
        <v>【58.98】</v>
      </c>
      <c r="L85" s="26" t="str">
        <f>データ!DH6</f>
        <v>【95.20】</v>
      </c>
      <c r="M85" s="26" t="str">
        <f>データ!DS6</f>
        <v>【38.60】</v>
      </c>
      <c r="N85" s="26" t="str">
        <f>データ!ED6</f>
        <v>【5.64】</v>
      </c>
      <c r="O85" s="26" t="str">
        <f>データ!EO6</f>
        <v>【0.23】</v>
      </c>
    </row>
  </sheetData>
  <sheetProtection algorithmName="SHA-512" hashValue="YXdK/WZHEJuy+kWFRffDfxUqoqDZzaYPcz1NCX82F/kb+ltF9Qkn8MkDCGzFtPqOjj3ZJScK1X/QI260Fj45pw==" saltValue="KZ7TjlzeP73NPn9bfG06T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2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2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6" t="s">
        <v>52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53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54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8" x14ac:dyDescent="0.2">
      <c r="A4" s="28" t="s">
        <v>55</v>
      </c>
      <c r="B4" s="30"/>
      <c r="C4" s="30"/>
      <c r="D4" s="30"/>
      <c r="E4" s="30"/>
      <c r="F4" s="30"/>
      <c r="G4" s="30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56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57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58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59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60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61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62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63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64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65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66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8" x14ac:dyDescent="0.2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2">
      <c r="A6" s="28" t="s">
        <v>95</v>
      </c>
      <c r="B6" s="33">
        <f>B7</f>
        <v>2018</v>
      </c>
      <c r="C6" s="33">
        <f t="shared" ref="C6:X6" si="3">C7</f>
        <v>281000</v>
      </c>
      <c r="D6" s="33">
        <f t="shared" si="3"/>
        <v>46</v>
      </c>
      <c r="E6" s="33">
        <f t="shared" si="3"/>
        <v>17</v>
      </c>
      <c r="F6" s="33">
        <f t="shared" si="3"/>
        <v>1</v>
      </c>
      <c r="G6" s="33">
        <f t="shared" si="3"/>
        <v>0</v>
      </c>
      <c r="H6" s="33" t="str">
        <f t="shared" si="3"/>
        <v>兵庫県　神戸市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公共下水道</v>
      </c>
      <c r="L6" s="33" t="str">
        <f t="shared" si="3"/>
        <v>政令市等</v>
      </c>
      <c r="M6" s="33" t="str">
        <f t="shared" si="3"/>
        <v>非設置</v>
      </c>
      <c r="N6" s="34" t="str">
        <f t="shared" si="3"/>
        <v>-</v>
      </c>
      <c r="O6" s="34">
        <f t="shared" si="3"/>
        <v>76.739999999999995</v>
      </c>
      <c r="P6" s="34">
        <f t="shared" si="3"/>
        <v>97.71</v>
      </c>
      <c r="Q6" s="34">
        <f t="shared" si="3"/>
        <v>92.42</v>
      </c>
      <c r="R6" s="34">
        <f t="shared" si="3"/>
        <v>1566</v>
      </c>
      <c r="S6" s="34">
        <f t="shared" si="3"/>
        <v>1538025</v>
      </c>
      <c r="T6" s="34">
        <f t="shared" si="3"/>
        <v>557.02</v>
      </c>
      <c r="U6" s="34">
        <f t="shared" si="3"/>
        <v>2761.17</v>
      </c>
      <c r="V6" s="34">
        <f t="shared" si="3"/>
        <v>1497732</v>
      </c>
      <c r="W6" s="34">
        <f t="shared" si="3"/>
        <v>170.56</v>
      </c>
      <c r="X6" s="34">
        <f t="shared" si="3"/>
        <v>8781.26</v>
      </c>
      <c r="Y6" s="35">
        <f>IF(Y7="",NA(),Y7)</f>
        <v>101.08</v>
      </c>
      <c r="Z6" s="35">
        <f t="shared" ref="Z6:AH6" si="4">IF(Z7="",NA(),Z7)</f>
        <v>101.56</v>
      </c>
      <c r="AA6" s="35">
        <f t="shared" si="4"/>
        <v>101.8</v>
      </c>
      <c r="AB6" s="35">
        <f t="shared" si="4"/>
        <v>101.91</v>
      </c>
      <c r="AC6" s="35">
        <f t="shared" si="4"/>
        <v>100.95</v>
      </c>
      <c r="AD6" s="35">
        <f t="shared" si="4"/>
        <v>108.24</v>
      </c>
      <c r="AE6" s="35">
        <f t="shared" si="4"/>
        <v>108.59</v>
      </c>
      <c r="AF6" s="35">
        <f t="shared" si="4"/>
        <v>109.1</v>
      </c>
      <c r="AG6" s="35">
        <f t="shared" si="4"/>
        <v>109.39</v>
      </c>
      <c r="AH6" s="35">
        <f t="shared" si="4"/>
        <v>109.5</v>
      </c>
      <c r="AI6" s="34" t="str">
        <f>IF(AI7="","",IF(AI7="-","【-】","【"&amp;SUBSTITUTE(TEXT(AI7,"#,##0.00"),"-","△")&amp;"】"))</f>
        <v>【108.69】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0.61</v>
      </c>
      <c r="AP6" s="35">
        <f t="shared" si="5"/>
        <v>0.54</v>
      </c>
      <c r="AQ6" s="35">
        <f t="shared" si="5"/>
        <v>0.36</v>
      </c>
      <c r="AR6" s="35">
        <f t="shared" si="5"/>
        <v>0.22</v>
      </c>
      <c r="AS6" s="35">
        <f t="shared" si="5"/>
        <v>0.01</v>
      </c>
      <c r="AT6" s="34" t="str">
        <f>IF(AT7="","",IF(AT7="-","【-】","【"&amp;SUBSTITUTE(TEXT(AT7,"#,##0.00"),"-","△")&amp;"】"))</f>
        <v>【3.28】</v>
      </c>
      <c r="AU6" s="35">
        <f>IF(AU7="",NA(),AU7)</f>
        <v>216.18</v>
      </c>
      <c r="AV6" s="35">
        <f t="shared" ref="AV6:BD6" si="6">IF(AV7="",NA(),AV7)</f>
        <v>174.85</v>
      </c>
      <c r="AW6" s="35">
        <f t="shared" si="6"/>
        <v>209.51</v>
      </c>
      <c r="AX6" s="35">
        <f t="shared" si="6"/>
        <v>165.21</v>
      </c>
      <c r="AY6" s="35">
        <f t="shared" si="6"/>
        <v>202.87</v>
      </c>
      <c r="AZ6" s="35">
        <f t="shared" si="6"/>
        <v>55.68</v>
      </c>
      <c r="BA6" s="35">
        <f t="shared" si="6"/>
        <v>56.18</v>
      </c>
      <c r="BB6" s="35">
        <f t="shared" si="6"/>
        <v>59.45</v>
      </c>
      <c r="BC6" s="35">
        <f t="shared" si="6"/>
        <v>64.94</v>
      </c>
      <c r="BD6" s="35">
        <f t="shared" si="6"/>
        <v>70.08</v>
      </c>
      <c r="BE6" s="34" t="str">
        <f>IF(BE7="","",IF(BE7="-","【-】","【"&amp;SUBSTITUTE(TEXT(BE7,"#,##0.00"),"-","△")&amp;"】"))</f>
        <v>【69.49】</v>
      </c>
      <c r="BF6" s="35">
        <f>IF(BF7="",NA(),BF7)</f>
        <v>583.77</v>
      </c>
      <c r="BG6" s="35">
        <f t="shared" ref="BG6:BO6" si="7">IF(BG7="",NA(),BG7)</f>
        <v>566.62</v>
      </c>
      <c r="BH6" s="35">
        <f t="shared" si="7"/>
        <v>554.29999999999995</v>
      </c>
      <c r="BI6" s="35">
        <f t="shared" si="7"/>
        <v>559.75</v>
      </c>
      <c r="BJ6" s="35">
        <f t="shared" si="7"/>
        <v>561.91</v>
      </c>
      <c r="BK6" s="35">
        <f t="shared" si="7"/>
        <v>627.59</v>
      </c>
      <c r="BL6" s="35">
        <f t="shared" si="7"/>
        <v>594.09</v>
      </c>
      <c r="BM6" s="35">
        <f t="shared" si="7"/>
        <v>576.02</v>
      </c>
      <c r="BN6" s="35">
        <f t="shared" si="7"/>
        <v>549.48</v>
      </c>
      <c r="BO6" s="35">
        <f t="shared" si="7"/>
        <v>537.13</v>
      </c>
      <c r="BP6" s="34" t="str">
        <f>IF(BP7="","",IF(BP7="-","【-】","【"&amp;SUBSTITUTE(TEXT(BP7,"#,##0.00"),"-","△")&amp;"】"))</f>
        <v>【682.78】</v>
      </c>
      <c r="BQ6" s="35">
        <f>IF(BQ7="",NA(),BQ7)</f>
        <v>95.86</v>
      </c>
      <c r="BR6" s="35">
        <f t="shared" ref="BR6:BZ6" si="8">IF(BR7="",NA(),BR7)</f>
        <v>96.6</v>
      </c>
      <c r="BS6" s="35">
        <f t="shared" si="8"/>
        <v>97.04</v>
      </c>
      <c r="BT6" s="35">
        <f t="shared" si="8"/>
        <v>98.57</v>
      </c>
      <c r="BU6" s="35">
        <f t="shared" si="8"/>
        <v>95.76</v>
      </c>
      <c r="BV6" s="35">
        <f t="shared" si="8"/>
        <v>113.93</v>
      </c>
      <c r="BW6" s="35">
        <f t="shared" si="8"/>
        <v>114.03</v>
      </c>
      <c r="BX6" s="35">
        <f t="shared" si="8"/>
        <v>113.34</v>
      </c>
      <c r="BY6" s="35">
        <f t="shared" si="8"/>
        <v>113.83</v>
      </c>
      <c r="BZ6" s="35">
        <f t="shared" si="8"/>
        <v>112.43</v>
      </c>
      <c r="CA6" s="34" t="str">
        <f>IF(CA7="","",IF(CA7="-","【-】","【"&amp;SUBSTITUTE(TEXT(CA7,"#,##0.00"),"-","△")&amp;"】"))</f>
        <v>【100.91】</v>
      </c>
      <c r="CB6" s="35">
        <f>IF(CB7="",NA(),CB7)</f>
        <v>112.6</v>
      </c>
      <c r="CC6" s="35">
        <f t="shared" ref="CC6:CK6" si="9">IF(CC7="",NA(),CC7)</f>
        <v>113.49</v>
      </c>
      <c r="CD6" s="35">
        <f t="shared" si="9"/>
        <v>112.93</v>
      </c>
      <c r="CE6" s="35">
        <f t="shared" si="9"/>
        <v>111.61</v>
      </c>
      <c r="CF6" s="35">
        <f t="shared" si="9"/>
        <v>114.92</v>
      </c>
      <c r="CG6" s="35">
        <f t="shared" si="9"/>
        <v>116.77</v>
      </c>
      <c r="CH6" s="35">
        <f t="shared" si="9"/>
        <v>116.93</v>
      </c>
      <c r="CI6" s="35">
        <f t="shared" si="9"/>
        <v>117.4</v>
      </c>
      <c r="CJ6" s="35">
        <f t="shared" si="9"/>
        <v>116.87</v>
      </c>
      <c r="CK6" s="35">
        <f t="shared" si="9"/>
        <v>118.55</v>
      </c>
      <c r="CL6" s="34" t="str">
        <f>IF(CL7="","",IF(CL7="-","【-】","【"&amp;SUBSTITUTE(TEXT(CL7,"#,##0.00"),"-","△")&amp;"】"))</f>
        <v>【136.86】</v>
      </c>
      <c r="CM6" s="35">
        <f>IF(CM7="",NA(),CM7)</f>
        <v>69.87</v>
      </c>
      <c r="CN6" s="35">
        <f t="shared" ref="CN6:CV6" si="10">IF(CN7="",NA(),CN7)</f>
        <v>72.44</v>
      </c>
      <c r="CO6" s="35">
        <f t="shared" si="10"/>
        <v>70.83</v>
      </c>
      <c r="CP6" s="35">
        <f t="shared" si="10"/>
        <v>75.94</v>
      </c>
      <c r="CQ6" s="35">
        <f t="shared" si="10"/>
        <v>72.569999999999993</v>
      </c>
      <c r="CR6" s="35">
        <f t="shared" si="10"/>
        <v>59.58</v>
      </c>
      <c r="CS6" s="35">
        <f t="shared" si="10"/>
        <v>58.79</v>
      </c>
      <c r="CT6" s="35">
        <f t="shared" si="10"/>
        <v>59.16</v>
      </c>
      <c r="CU6" s="35">
        <f t="shared" si="10"/>
        <v>59.44</v>
      </c>
      <c r="CV6" s="35">
        <f t="shared" si="10"/>
        <v>57.38</v>
      </c>
      <c r="CW6" s="34" t="str">
        <f>IF(CW7="","",IF(CW7="-","【-】","【"&amp;SUBSTITUTE(TEXT(CW7,"#,##0.00"),"-","△")&amp;"】"))</f>
        <v>【58.98】</v>
      </c>
      <c r="CX6" s="35">
        <f>IF(CX7="",NA(),CX7)</f>
        <v>99.88</v>
      </c>
      <c r="CY6" s="35">
        <f t="shared" ref="CY6:DG6" si="11">IF(CY7="",NA(),CY7)</f>
        <v>99.88</v>
      </c>
      <c r="CZ6" s="35">
        <f t="shared" si="11"/>
        <v>99.89</v>
      </c>
      <c r="DA6" s="35">
        <f t="shared" si="11"/>
        <v>99.89</v>
      </c>
      <c r="DB6" s="35">
        <f t="shared" si="11"/>
        <v>99.89</v>
      </c>
      <c r="DC6" s="35">
        <f t="shared" si="11"/>
        <v>98.71</v>
      </c>
      <c r="DD6" s="35">
        <f t="shared" si="11"/>
        <v>98.76</v>
      </c>
      <c r="DE6" s="35">
        <f t="shared" si="11"/>
        <v>98.86</v>
      </c>
      <c r="DF6" s="35">
        <f t="shared" si="11"/>
        <v>98.9</v>
      </c>
      <c r="DG6" s="35">
        <f t="shared" si="11"/>
        <v>98.98</v>
      </c>
      <c r="DH6" s="34" t="str">
        <f>IF(DH7="","",IF(DH7="-","【-】","【"&amp;SUBSTITUTE(TEXT(DH7,"#,##0.00"),"-","△")&amp;"】"))</f>
        <v>【95.20】</v>
      </c>
      <c r="DI6" s="35">
        <f>IF(DI7="",NA(),DI7)</f>
        <v>44.64</v>
      </c>
      <c r="DJ6" s="35">
        <f t="shared" ref="DJ6:DR6" si="12">IF(DJ7="",NA(),DJ7)</f>
        <v>45.68</v>
      </c>
      <c r="DK6" s="35">
        <f t="shared" si="12"/>
        <v>47.24</v>
      </c>
      <c r="DL6" s="35">
        <f t="shared" si="12"/>
        <v>48.48</v>
      </c>
      <c r="DM6" s="35">
        <f t="shared" si="12"/>
        <v>49.87</v>
      </c>
      <c r="DN6" s="35">
        <f t="shared" si="12"/>
        <v>42</v>
      </c>
      <c r="DO6" s="35">
        <f t="shared" si="12"/>
        <v>43.2</v>
      </c>
      <c r="DP6" s="35">
        <f t="shared" si="12"/>
        <v>44.55</v>
      </c>
      <c r="DQ6" s="35">
        <f t="shared" si="12"/>
        <v>45.79</v>
      </c>
      <c r="DR6" s="35">
        <f t="shared" si="12"/>
        <v>47.06</v>
      </c>
      <c r="DS6" s="34" t="str">
        <f>IF(DS7="","",IF(DS7="-","【-】","【"&amp;SUBSTITUTE(TEXT(DS7,"#,##0.00"),"-","△")&amp;"】"))</f>
        <v>【38.60】</v>
      </c>
      <c r="DT6" s="35">
        <f>IF(DT7="",NA(),DT7)</f>
        <v>6.49</v>
      </c>
      <c r="DU6" s="35">
        <f t="shared" ref="DU6:EC6" si="13">IF(DU7="",NA(),DU7)</f>
        <v>10.84</v>
      </c>
      <c r="DV6" s="35">
        <f t="shared" si="13"/>
        <v>11.92</v>
      </c>
      <c r="DW6" s="35">
        <f t="shared" si="13"/>
        <v>15.12</v>
      </c>
      <c r="DX6" s="35">
        <f t="shared" si="13"/>
        <v>11.85</v>
      </c>
      <c r="DY6" s="35">
        <f t="shared" si="13"/>
        <v>6.95</v>
      </c>
      <c r="DZ6" s="35">
        <f t="shared" si="13"/>
        <v>7.39</v>
      </c>
      <c r="EA6" s="35">
        <f t="shared" si="13"/>
        <v>8.25</v>
      </c>
      <c r="EB6" s="35">
        <f t="shared" si="13"/>
        <v>9</v>
      </c>
      <c r="EC6" s="35">
        <f t="shared" si="13"/>
        <v>9.6300000000000008</v>
      </c>
      <c r="ED6" s="34" t="str">
        <f>IF(ED7="","",IF(ED7="-","【-】","【"&amp;SUBSTITUTE(TEXT(ED7,"#,##0.00"),"-","△")&amp;"】"))</f>
        <v>【5.64】</v>
      </c>
      <c r="EE6" s="35">
        <f>IF(EE7="",NA(),EE7)</f>
        <v>0.35</v>
      </c>
      <c r="EF6" s="35">
        <f t="shared" ref="EF6:EN6" si="14">IF(EF7="",NA(),EF7)</f>
        <v>0.37</v>
      </c>
      <c r="EG6" s="35">
        <f t="shared" si="14"/>
        <v>0.56999999999999995</v>
      </c>
      <c r="EH6" s="35">
        <f t="shared" si="14"/>
        <v>1.1399999999999999</v>
      </c>
      <c r="EI6" s="35">
        <f t="shared" si="14"/>
        <v>0.56000000000000005</v>
      </c>
      <c r="EJ6" s="35">
        <f t="shared" si="14"/>
        <v>0.38</v>
      </c>
      <c r="EK6" s="35">
        <f t="shared" si="14"/>
        <v>0.35</v>
      </c>
      <c r="EL6" s="35">
        <f t="shared" si="14"/>
        <v>0.39</v>
      </c>
      <c r="EM6" s="35">
        <f t="shared" si="14"/>
        <v>0.43</v>
      </c>
      <c r="EN6" s="35">
        <f t="shared" si="14"/>
        <v>0.39</v>
      </c>
      <c r="EO6" s="34" t="str">
        <f>IF(EO7="","",IF(EO7="-","【-】","【"&amp;SUBSTITUTE(TEXT(EO7,"#,##0.00"),"-","△")&amp;"】"))</f>
        <v>【0.23】</v>
      </c>
    </row>
    <row r="7" spans="1:148" s="36" customFormat="1" x14ac:dyDescent="0.2">
      <c r="A7" s="28"/>
      <c r="B7" s="37">
        <v>2018</v>
      </c>
      <c r="C7" s="37">
        <v>281000</v>
      </c>
      <c r="D7" s="37">
        <v>46</v>
      </c>
      <c r="E7" s="37">
        <v>17</v>
      </c>
      <c r="F7" s="37">
        <v>1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76.739999999999995</v>
      </c>
      <c r="P7" s="38">
        <v>97.71</v>
      </c>
      <c r="Q7" s="38">
        <v>92.42</v>
      </c>
      <c r="R7" s="38">
        <v>1566</v>
      </c>
      <c r="S7" s="38">
        <v>1538025</v>
      </c>
      <c r="T7" s="38">
        <v>557.02</v>
      </c>
      <c r="U7" s="38">
        <v>2761.17</v>
      </c>
      <c r="V7" s="38">
        <v>1497732</v>
      </c>
      <c r="W7" s="38">
        <v>170.56</v>
      </c>
      <c r="X7" s="38">
        <v>8781.26</v>
      </c>
      <c r="Y7" s="38">
        <v>101.08</v>
      </c>
      <c r="Z7" s="38">
        <v>101.56</v>
      </c>
      <c r="AA7" s="38">
        <v>101.8</v>
      </c>
      <c r="AB7" s="38">
        <v>101.91</v>
      </c>
      <c r="AC7" s="38">
        <v>100.95</v>
      </c>
      <c r="AD7" s="38">
        <v>108.24</v>
      </c>
      <c r="AE7" s="38">
        <v>108.59</v>
      </c>
      <c r="AF7" s="38">
        <v>109.1</v>
      </c>
      <c r="AG7" s="38">
        <v>109.39</v>
      </c>
      <c r="AH7" s="38">
        <v>109.5</v>
      </c>
      <c r="AI7" s="38">
        <v>108.69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0.61</v>
      </c>
      <c r="AP7" s="38">
        <v>0.54</v>
      </c>
      <c r="AQ7" s="38">
        <v>0.36</v>
      </c>
      <c r="AR7" s="38">
        <v>0.22</v>
      </c>
      <c r="AS7" s="38">
        <v>0.01</v>
      </c>
      <c r="AT7" s="38">
        <v>3.28</v>
      </c>
      <c r="AU7" s="38">
        <v>216.18</v>
      </c>
      <c r="AV7" s="38">
        <v>174.85</v>
      </c>
      <c r="AW7" s="38">
        <v>209.51</v>
      </c>
      <c r="AX7" s="38">
        <v>165.21</v>
      </c>
      <c r="AY7" s="38">
        <v>202.87</v>
      </c>
      <c r="AZ7" s="38">
        <v>55.68</v>
      </c>
      <c r="BA7" s="38">
        <v>56.18</v>
      </c>
      <c r="BB7" s="38">
        <v>59.45</v>
      </c>
      <c r="BC7" s="38">
        <v>64.94</v>
      </c>
      <c r="BD7" s="38">
        <v>70.08</v>
      </c>
      <c r="BE7" s="38">
        <v>69.489999999999995</v>
      </c>
      <c r="BF7" s="38">
        <v>583.77</v>
      </c>
      <c r="BG7" s="38">
        <v>566.62</v>
      </c>
      <c r="BH7" s="38">
        <v>554.29999999999995</v>
      </c>
      <c r="BI7" s="38">
        <v>559.75</v>
      </c>
      <c r="BJ7" s="38">
        <v>561.91</v>
      </c>
      <c r="BK7" s="38">
        <v>627.59</v>
      </c>
      <c r="BL7" s="38">
        <v>594.09</v>
      </c>
      <c r="BM7" s="38">
        <v>576.02</v>
      </c>
      <c r="BN7" s="38">
        <v>549.48</v>
      </c>
      <c r="BO7" s="38">
        <v>537.13</v>
      </c>
      <c r="BP7" s="38">
        <v>682.78</v>
      </c>
      <c r="BQ7" s="38">
        <v>95.86</v>
      </c>
      <c r="BR7" s="38">
        <v>96.6</v>
      </c>
      <c r="BS7" s="38">
        <v>97.04</v>
      </c>
      <c r="BT7" s="38">
        <v>98.57</v>
      </c>
      <c r="BU7" s="38">
        <v>95.76</v>
      </c>
      <c r="BV7" s="38">
        <v>113.93</v>
      </c>
      <c r="BW7" s="38">
        <v>114.03</v>
      </c>
      <c r="BX7" s="38">
        <v>113.34</v>
      </c>
      <c r="BY7" s="38">
        <v>113.83</v>
      </c>
      <c r="BZ7" s="38">
        <v>112.43</v>
      </c>
      <c r="CA7" s="38">
        <v>100.91</v>
      </c>
      <c r="CB7" s="38">
        <v>112.6</v>
      </c>
      <c r="CC7" s="38">
        <v>113.49</v>
      </c>
      <c r="CD7" s="38">
        <v>112.93</v>
      </c>
      <c r="CE7" s="38">
        <v>111.61</v>
      </c>
      <c r="CF7" s="38">
        <v>114.92</v>
      </c>
      <c r="CG7" s="38">
        <v>116.77</v>
      </c>
      <c r="CH7" s="38">
        <v>116.93</v>
      </c>
      <c r="CI7" s="38">
        <v>117.4</v>
      </c>
      <c r="CJ7" s="38">
        <v>116.87</v>
      </c>
      <c r="CK7" s="38">
        <v>118.55</v>
      </c>
      <c r="CL7" s="38">
        <v>136.86000000000001</v>
      </c>
      <c r="CM7" s="38">
        <v>69.87</v>
      </c>
      <c r="CN7" s="38">
        <v>72.44</v>
      </c>
      <c r="CO7" s="38">
        <v>70.83</v>
      </c>
      <c r="CP7" s="38">
        <v>75.94</v>
      </c>
      <c r="CQ7" s="38">
        <v>72.569999999999993</v>
      </c>
      <c r="CR7" s="38">
        <v>59.58</v>
      </c>
      <c r="CS7" s="38">
        <v>58.79</v>
      </c>
      <c r="CT7" s="38">
        <v>59.16</v>
      </c>
      <c r="CU7" s="38">
        <v>59.44</v>
      </c>
      <c r="CV7" s="38">
        <v>57.38</v>
      </c>
      <c r="CW7" s="38">
        <v>58.98</v>
      </c>
      <c r="CX7" s="38">
        <v>99.88</v>
      </c>
      <c r="CY7" s="38">
        <v>99.88</v>
      </c>
      <c r="CZ7" s="38">
        <v>99.89</v>
      </c>
      <c r="DA7" s="38">
        <v>99.89</v>
      </c>
      <c r="DB7" s="38">
        <v>99.89</v>
      </c>
      <c r="DC7" s="38">
        <v>98.71</v>
      </c>
      <c r="DD7" s="38">
        <v>98.76</v>
      </c>
      <c r="DE7" s="38">
        <v>98.86</v>
      </c>
      <c r="DF7" s="38">
        <v>98.9</v>
      </c>
      <c r="DG7" s="38">
        <v>98.98</v>
      </c>
      <c r="DH7" s="38">
        <v>95.2</v>
      </c>
      <c r="DI7" s="38">
        <v>44.64</v>
      </c>
      <c r="DJ7" s="38">
        <v>45.68</v>
      </c>
      <c r="DK7" s="38">
        <v>47.24</v>
      </c>
      <c r="DL7" s="38">
        <v>48.48</v>
      </c>
      <c r="DM7" s="38">
        <v>49.87</v>
      </c>
      <c r="DN7" s="38">
        <v>42</v>
      </c>
      <c r="DO7" s="38">
        <v>43.2</v>
      </c>
      <c r="DP7" s="38">
        <v>44.55</v>
      </c>
      <c r="DQ7" s="38">
        <v>45.79</v>
      </c>
      <c r="DR7" s="38">
        <v>47.06</v>
      </c>
      <c r="DS7" s="38">
        <v>38.6</v>
      </c>
      <c r="DT7" s="38">
        <v>6.49</v>
      </c>
      <c r="DU7" s="38">
        <v>10.84</v>
      </c>
      <c r="DV7" s="38">
        <v>11.92</v>
      </c>
      <c r="DW7" s="38">
        <v>15.12</v>
      </c>
      <c r="DX7" s="38">
        <v>11.85</v>
      </c>
      <c r="DY7" s="38">
        <v>6.95</v>
      </c>
      <c r="DZ7" s="38">
        <v>7.39</v>
      </c>
      <c r="EA7" s="38">
        <v>8.25</v>
      </c>
      <c r="EB7" s="38">
        <v>9</v>
      </c>
      <c r="EC7" s="38">
        <v>9.6300000000000008</v>
      </c>
      <c r="ED7" s="38">
        <v>5.64</v>
      </c>
      <c r="EE7" s="38">
        <v>0.35</v>
      </c>
      <c r="EF7" s="38">
        <v>0.37</v>
      </c>
      <c r="EG7" s="38">
        <v>0.56999999999999995</v>
      </c>
      <c r="EH7" s="38">
        <v>1.1399999999999999</v>
      </c>
      <c r="EI7" s="38">
        <v>0.56000000000000005</v>
      </c>
      <c r="EJ7" s="38">
        <v>0.38</v>
      </c>
      <c r="EK7" s="38">
        <v>0.35</v>
      </c>
      <c r="EL7" s="38">
        <v>0.39</v>
      </c>
      <c r="EM7" s="38">
        <v>0.43</v>
      </c>
      <c r="EN7" s="38">
        <v>0.39</v>
      </c>
      <c r="EO7" s="38">
        <v>0.23</v>
      </c>
    </row>
    <row r="8" spans="1:148" x14ac:dyDescent="0.2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2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2">
      <c r="A10" s="40" t="s">
        <v>46</v>
      </c>
      <c r="B10" s="41">
        <f>DATEVALUE($B$6-4&amp;"年1月1日")</f>
        <v>41640</v>
      </c>
      <c r="C10" s="41">
        <f>DATEVALUE($B$6-3&amp;"年1月1日")</f>
        <v>42005</v>
      </c>
      <c r="D10" s="41">
        <f>DATEVALUE($B$6-2&amp;"年1月1日")</f>
        <v>42370</v>
      </c>
      <c r="E10" s="41">
        <f>DATEVALUE($B$6-1&amp;"年1月1日")</f>
        <v>42736</v>
      </c>
      <c r="F10" s="41">
        <f>DATEVALUE($B$6&amp;"年1月1日")</f>
        <v>43101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OTA</cp:lastModifiedBy>
  <cp:lastPrinted>2020-01-24T00:18:03Z</cp:lastPrinted>
  <dcterms:created xsi:type="dcterms:W3CDTF">2019-12-05T04:45:43Z</dcterms:created>
  <dcterms:modified xsi:type="dcterms:W3CDTF">2020-01-31T01:42:25Z</dcterms:modified>
  <cp:category/>
</cp:coreProperties>
</file>