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500 経営関係業務\400 決算\100 決算事務 &amp; 決算統計\H30決算統計\02 決算統計\07 経営比較分析\02 回答\"/>
    </mc:Choice>
  </mc:AlternateContent>
  <workbookProtection workbookAlgorithmName="SHA-512" workbookHashValue="9JT2QZbiTigv05/gObw1uDvR7Ef3GSjTIu59S1+EmbFXBOTg054S19bAUKI7Yc9PzAvwTJ/H9Bk/IBtkaz9ZYw==" workbookSaltValue="7ylbi7jmIXvYRKutzrPAhw==" workbookSpinCount="100000" lockStructure="1"/>
  <bookViews>
    <workbookView xWindow="0" yWindow="0" windowWidth="15360" windowHeight="7635"/>
  </bookViews>
  <sheets>
    <sheet name="法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G85" i="4" s="1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BB8" i="4" s="1"/>
  <c r="T6" i="5"/>
  <c r="S6" i="5"/>
  <c r="R6" i="5"/>
  <c r="Q6" i="5"/>
  <c r="W10" i="4" s="1"/>
  <c r="P6" i="5"/>
  <c r="O6" i="5"/>
  <c r="N6" i="5"/>
  <c r="M6" i="5"/>
  <c r="AD8" i="4" s="1"/>
  <c r="L6" i="5"/>
  <c r="K6" i="5"/>
  <c r="J6" i="5"/>
  <c r="I6" i="5"/>
  <c r="B8" i="4" s="1"/>
  <c r="H6" i="5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F85" i="4"/>
  <c r="E85" i="4"/>
  <c r="BB10" i="4"/>
  <c r="AT10" i="4"/>
  <c r="AL10" i="4"/>
  <c r="AD10" i="4"/>
  <c r="P10" i="4"/>
  <c r="I10" i="4"/>
  <c r="B10" i="4"/>
  <c r="AT8" i="4"/>
  <c r="AL8" i="4"/>
  <c r="W8" i="4"/>
  <c r="P8" i="4"/>
  <c r="I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<sst xmlns="http://schemas.openxmlformats.org/spreadsheetml/2006/main" count="223" uniqueCount="111">
  <si>
    <t>経営比較分析表（平成30年度決算）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</si>
  <si>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</si>
  <si>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</si>
  <si>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</si>
  <si>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</si>
  <si>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</si>
  <si>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</si>
  <si>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</si>
  <si>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</si>
  <si>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</si>
  <si>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</si>
  <si>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</si>
  <si>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</si>
  <si>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</si>
  <si>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</si>
  <si>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</si>
  <si>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</si>
  <si>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</si>
  <si>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</si>
  <si>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</si>
  <si>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</si>
  <si>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</si>
  <si>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</si>
  <si>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平成30年度全国平均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</si>
  <si>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</si>
  <si>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</si>
  <si>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</si>
  <si>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</si>
  <si>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</si>
  <si>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</si>
  <si>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</si>
  <si>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</si>
  <si>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</si>
  <si>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</si>
  <si>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</si>
  <si>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</si>
  <si>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</si>
  <si>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</si>
  <si>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</si>
  <si>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</si>
  <si>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</si>
  <si>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</si>
  <si>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</si>
  <si>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</si>
  <si>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</si>
  <si>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</si>
  <si>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</si>
  <si>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</si>
  <si>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</si>
  <si>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</si>
  <si>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</si>
  <si>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</si>
  <si>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</si>
  <si>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</si>
  <si>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</si>
  <si>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</si>
  <si>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</si>
  <si>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</si>
  <si>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</si>
  <si>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</si>
  <si>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</si>
  <si>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</si>
  <si>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</si>
  <si>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</si>
  <si>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</si>
  <si>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</si>
  <si>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</si>
  <si>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</si>
  <si>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</si>
  <si>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</si>
  <si>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</si>
  <si>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</si>
  <si>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</si>
  <si>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</si>
  <si>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</si>
  <si>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</si>
  <si>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</si>
  <si>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</si>
  <si>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</si>
  <si>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</si>
  <si>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</si>
  <si>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</si>
  <si>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</si>
  <si>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</si>
  <si>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</si>
  <si>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</si>
  <si>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</si>
  <si>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</si>
  <si>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</si>
  <si>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</si>
  <si>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</si>
  <si>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</si>
  <si>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</si>
  <si>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</si>
  <si>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</si>
  <si>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</si>
  <si>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岡山県　岡山市</t>
  </si>
  <si>
    <t>法適用</t>
  </si>
  <si>
    <t>下水道事業</t>
  </si>
  <si>
    <t>公共下水道</t>
  </si>
  <si>
    <t>政令市等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</si>
  <si>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</si>
  <si>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</si>
  <si>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</si>
  <si>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</si>
  <si>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</si>
  <si>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</si>
  <si>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</si>
  <si>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類似団体間での比較では、本格的な整備時期が平成一桁以降と遅いことから、老朽化の指標の数値はいずれも低い。（本市は平成22年度より地方公営企業法を適用しており、①有形固定資産減価償却率（％）は法適用以降の減価償却累計で算出されるため、その点に留意する必要がある。）
　ただし、将来的には多額の更新需要が見込まれることから、長寿命化や改築更新費用の平準化を計画的に進める必要がある。</t>
    <phoneticPr fontId="4"/>
  </si>
  <si>
    <t>　持続可能な下水道事業の運営を図るため、Ｈ27年度に策定した経営戦略（岡山市下水道事業経営計画2016）の中で目標数値を定め、ＰＤＣＡサイクルにより経営改善を図ることとしている。
　具体的には、接続促進による使用料収入の確保、施設の統廃合や施設管理の効率化等による支出の削減等により、経営改善を進めることとしている。</t>
    <phoneticPr fontId="4"/>
  </si>
  <si>
    <r>
      <t>　岡山市の下水道事業の普及率（下水道を使用できる状況下にある人口の割合）及び⑧水洗化率（普及人口のうち実際に下水道に接続している人口）は類似団体（政令市等）の中で、最も低い。これは、平成の一桁になってから本格的に整備した（現在も整備途上である）こと等が要因である。
　各指標の特徴としては以下のとおり
①一般会計繰入金により赤字相当額を補てんしており、１００％程度となっている。
②一般会計繰入金により赤字相当額を補てんしており、欠損金は生じていない。
③類似団体と比べ整備時期が遅いこと等により、経費に占める償還元金の割合が高いため、他都市に比べて低水準となっている。
④類似団体と比べ整備時期が遅いこと等により、高水準となっているが、確実に減少している。
⑤使用料対象としている額に対し、１００％は賄えていない。
⑥資本費が高いこと（④）等により、高い水準にあるが、</t>
    </r>
    <r>
      <rPr>
        <sz val="11"/>
        <rFont val="ＭＳ ゴシック"/>
        <family val="3"/>
        <charset val="128"/>
      </rPr>
      <t>減少傾向にある。</t>
    </r>
    <r>
      <rPr>
        <sz val="11"/>
        <color theme="1"/>
        <rFont val="ＭＳ ゴシック"/>
        <family val="3"/>
        <charset val="128"/>
      </rPr>
      <t xml:space="preserve">
⑦晴天時一日平均水量÷晴天時現在処理能力×１００で表される指標であるが、分母の能力に県所管の流域下水道を含めていないため、参考外。
⑧整備途上であることから、低い水準にあるが、年々高くなっている。</t>
    </r>
    <rPh sb="249" eb="251">
      <t>ケイヒ</t>
    </rPh>
    <rPh sb="252" eb="253">
      <t>シ</t>
    </rPh>
    <rPh sb="255" eb="257">
      <t>ショウカン</t>
    </rPh>
    <rPh sb="257" eb="259">
      <t>ガンキン</t>
    </rPh>
    <rPh sb="260" eb="262">
      <t>ワリアイ</t>
    </rPh>
    <rPh sb="263" eb="264">
      <t>タカ</t>
    </rPh>
    <rPh sb="268" eb="271">
      <t>タトシ</t>
    </rPh>
    <rPh sb="272" eb="273">
      <t>クラ</t>
    </rPh>
    <rPh sb="275" eb="276">
      <t>テイ</t>
    </rPh>
    <rPh sb="387" eb="389">
      <t>ケイコウ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</si>
</sst>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0.08</c:v>
                </c:pt>
                <c:pt idx="1">
                  <c:v>0.05</c:v>
                </c:pt>
                <c:pt idx="2">
                  <c:v>0.05</c:v>
                </c:pt>
                <c:pt idx="3">
                  <c:v>0.05</c:v>
                </c:pt>
                <c:pt idx="4">
                  <c:v>0.08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8B-47D4-A9E8-BA41BF5C67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0.38</c:v>
                </c:pt>
                <c:pt idx="1">
                  <c:v>0.35</c:v>
                </c:pt>
                <c:pt idx="2">
                  <c:v>0.39</c:v>
                </c:pt>
                <c:pt idx="3">
                  <c:v>0.43</c:v>
                </c:pt>
                <c:pt idx="4">
                  <c:v>0.39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8B-47D4-A9E8-BA41BF5C67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100.3</c:v>
                </c:pt>
                <c:pt idx="1">
                  <c:v>99.99</c:v>
                </c:pt>
                <c:pt idx="2">
                  <c:v>99.91</c:v>
                </c:pt>
                <c:pt idx="3">
                  <c:v>99.83</c:v>
                </c:pt>
                <c:pt idx="4">
                  <c:v>99.79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E5-4160-A54D-0F275306C9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108.24</c:v>
                </c:pt>
                <c:pt idx="1">
                  <c:v>108.59</c:v>
                </c:pt>
                <c:pt idx="2">
                  <c:v>109.1</c:v>
                </c:pt>
                <c:pt idx="3">
                  <c:v>109.39</c:v>
                </c:pt>
                <c:pt idx="4">
                  <c:v>109.5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E5-4160-A54D-0F275306C9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12.73</c:v>
                </c:pt>
                <c:pt idx="1">
                  <c:v>15.02</c:v>
                </c:pt>
                <c:pt idx="2">
                  <c:v>17.239999999999998</c:v>
                </c:pt>
                <c:pt idx="3">
                  <c:v>19.43</c:v>
                </c:pt>
                <c:pt idx="4">
                  <c:v>21.48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06-44F0-A26F-8DB0D49E5A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42</c:v>
                </c:pt>
                <c:pt idx="1">
                  <c:v>43.2</c:v>
                </c:pt>
                <c:pt idx="2">
                  <c:v>44.55</c:v>
                </c:pt>
                <c:pt idx="3">
                  <c:v>45.79</c:v>
                </c:pt>
                <c:pt idx="4">
                  <c:v>47.06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06-44F0-A26F-8DB0D49E5A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0.83</c:v>
                </c:pt>
                <c:pt idx="1">
                  <c:v>2.59</c:v>
                </c:pt>
                <c:pt idx="2">
                  <c:v>3.11</c:v>
                </c:pt>
                <c:pt idx="3">
                  <c:v>3.58</c:v>
                </c:pt>
                <c:pt idx="4">
                  <c:v>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61-46FC-B081-9B75A271CF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6.95</c:v>
                </c:pt>
                <c:pt idx="1">
                  <c:v>7.39</c:v>
                </c:pt>
                <c:pt idx="2">
                  <c:v>8.25</c:v>
                </c:pt>
                <c:pt idx="3">
                  <c:v>9</c:v>
                </c:pt>
                <c:pt idx="4">
                  <c:v>9.6300000000000008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61-46FC-B081-9B75A271CF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C2-41D4-9A7A-C5E2B9B4AC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0.61</c:v>
                </c:pt>
                <c:pt idx="1">
                  <c:v>0.54</c:v>
                </c:pt>
                <c:pt idx="2">
                  <c:v>0.36</c:v>
                </c:pt>
                <c:pt idx="3">
                  <c:v>0.22</c:v>
                </c:pt>
                <c:pt idx="4">
                  <c:v>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C2-41D4-9A7A-C5E2B9B4AC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16.14</c:v>
                </c:pt>
                <c:pt idx="1">
                  <c:v>22.6</c:v>
                </c:pt>
                <c:pt idx="2">
                  <c:v>19.37</c:v>
                </c:pt>
                <c:pt idx="3">
                  <c:v>31.84</c:v>
                </c:pt>
                <c:pt idx="4">
                  <c:v>26.6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B5-400A-B581-6149EB95E6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55.68</c:v>
                </c:pt>
                <c:pt idx="1">
                  <c:v>56.18</c:v>
                </c:pt>
                <c:pt idx="2">
                  <c:v>59.45</c:v>
                </c:pt>
                <c:pt idx="3">
                  <c:v>64.94</c:v>
                </c:pt>
                <c:pt idx="4">
                  <c:v>70.08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B5-400A-B581-6149EB95E6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1089.6500000000001</c:v>
                </c:pt>
                <c:pt idx="1">
                  <c:v>1077.3399999999999</c:v>
                </c:pt>
                <c:pt idx="2">
                  <c:v>1057.6199999999999</c:v>
                </c:pt>
                <c:pt idx="3">
                  <c:v>1031.3599999999999</c:v>
                </c:pt>
                <c:pt idx="4">
                  <c:v>1007.32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09-4588-9F5A-C4AA21FA7F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627.59</c:v>
                </c:pt>
                <c:pt idx="1">
                  <c:v>594.09</c:v>
                </c:pt>
                <c:pt idx="2">
                  <c:v>576.02</c:v>
                </c:pt>
                <c:pt idx="3">
                  <c:v>549.48</c:v>
                </c:pt>
                <c:pt idx="4">
                  <c:v>537.13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09-4588-9F5A-C4AA21FA7F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97.01</c:v>
                </c:pt>
                <c:pt idx="1">
                  <c:v>97.99</c:v>
                </c:pt>
                <c:pt idx="2">
                  <c:v>97.32</c:v>
                </c:pt>
                <c:pt idx="3">
                  <c:v>98.53</c:v>
                </c:pt>
                <c:pt idx="4">
                  <c:v>98.11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09-4C08-A55C-3475F7EC6B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113.93</c:v>
                </c:pt>
                <c:pt idx="1">
                  <c:v>114.03</c:v>
                </c:pt>
                <c:pt idx="2">
                  <c:v>113.34</c:v>
                </c:pt>
                <c:pt idx="3">
                  <c:v>113.83</c:v>
                </c:pt>
                <c:pt idx="4">
                  <c:v>112.43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09-4C08-A55C-3475F7EC6B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193.74</c:v>
                </c:pt>
                <c:pt idx="1">
                  <c:v>189.43</c:v>
                </c:pt>
                <c:pt idx="2">
                  <c:v>189.15</c:v>
                </c:pt>
                <c:pt idx="3">
                  <c:v>186.38</c:v>
                </c:pt>
                <c:pt idx="4">
                  <c:v>186.8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DA-4A14-AAED-456B838E83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116.77</c:v>
                </c:pt>
                <c:pt idx="1">
                  <c:v>116.93</c:v>
                </c:pt>
                <c:pt idx="2">
                  <c:v>117.4</c:v>
                </c:pt>
                <c:pt idx="3">
                  <c:v>116.87</c:v>
                </c:pt>
                <c:pt idx="4">
                  <c:v>118.55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DA-4A14-AAED-456B838E83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233.74</c:v>
                </c:pt>
                <c:pt idx="1">
                  <c:v>239.99</c:v>
                </c:pt>
                <c:pt idx="2">
                  <c:v>227.5</c:v>
                </c:pt>
                <c:pt idx="3">
                  <c:v>224.58</c:v>
                </c:pt>
                <c:pt idx="4">
                  <c:v>218.56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E9-42D3-B0C6-D7B6BF18EC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59.58</c:v>
                </c:pt>
                <c:pt idx="1">
                  <c:v>58.79</c:v>
                </c:pt>
                <c:pt idx="2">
                  <c:v>59.16</c:v>
                </c:pt>
                <c:pt idx="3">
                  <c:v>59.44</c:v>
                </c:pt>
                <c:pt idx="4">
                  <c:v>57.38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E9-42D3-B0C6-D7B6BF18EC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86.91</c:v>
                </c:pt>
                <c:pt idx="1">
                  <c:v>87.36</c:v>
                </c:pt>
                <c:pt idx="2">
                  <c:v>87.88</c:v>
                </c:pt>
                <c:pt idx="3">
                  <c:v>88.21</c:v>
                </c:pt>
                <c:pt idx="4">
                  <c:v>89.03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AD-4575-984D-ADC62592D7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98.71</c:v>
                </c:pt>
                <c:pt idx="1">
                  <c:v>98.76</c:v>
                </c:pt>
                <c:pt idx="2">
                  <c:v>98.86</c:v>
                </c:pt>
                <c:pt idx="3">
                  <c:v>98.9</c:v>
                </c:pt>
                <c:pt idx="4">
                  <c:v>98.98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AD-4575-984D-ADC62592D7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【108.69】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【69.49】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【682.78】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【95.20】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【58.98】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【136.86】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【100.91】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【38.60】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【5.64】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N12" zoomScaleNormal="100" workbookViewId="0">
      <selection activeCell="BL45" sqref="BL45:BZ46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2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</row>
    <row r="3" spans="1:78" ht="9.75" customHeight="1" x14ac:dyDescent="0.15">
      <c r="A3" s="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</row>
    <row r="4" spans="1:78" ht="9.75" customHeight="1" x14ac:dyDescent="0.15">
      <c r="A4" s="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3" t="str">
        <f>データ!H6</f>
        <v>岡山県　岡山市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4" t="s">
        <v>1</v>
      </c>
      <c r="C7" s="44"/>
      <c r="D7" s="44"/>
      <c r="E7" s="44"/>
      <c r="F7" s="44"/>
      <c r="G7" s="44"/>
      <c r="H7" s="44"/>
      <c r="I7" s="44" t="s">
        <v>2</v>
      </c>
      <c r="J7" s="44"/>
      <c r="K7" s="44"/>
      <c r="L7" s="44"/>
      <c r="M7" s="44"/>
      <c r="N7" s="44"/>
      <c r="O7" s="44"/>
      <c r="P7" s="44" t="s">
        <v>3</v>
      </c>
      <c r="Q7" s="44"/>
      <c r="R7" s="44"/>
      <c r="S7" s="44"/>
      <c r="T7" s="44"/>
      <c r="U7" s="44"/>
      <c r="V7" s="44"/>
      <c r="W7" s="44" t="s">
        <v>4</v>
      </c>
      <c r="X7" s="44"/>
      <c r="Y7" s="44"/>
      <c r="Z7" s="44"/>
      <c r="AA7" s="44"/>
      <c r="AB7" s="44"/>
      <c r="AC7" s="44"/>
      <c r="AD7" s="44" t="s">
        <v>5</v>
      </c>
      <c r="AE7" s="44"/>
      <c r="AF7" s="44"/>
      <c r="AG7" s="44"/>
      <c r="AH7" s="44"/>
      <c r="AI7" s="44"/>
      <c r="AJ7" s="44"/>
      <c r="AK7" s="3"/>
      <c r="AL7" s="44" t="s">
        <v>6</v>
      </c>
      <c r="AM7" s="44"/>
      <c r="AN7" s="44"/>
      <c r="AO7" s="44"/>
      <c r="AP7" s="44"/>
      <c r="AQ7" s="44"/>
      <c r="AR7" s="44"/>
      <c r="AS7" s="44"/>
      <c r="AT7" s="44" t="s">
        <v>7</v>
      </c>
      <c r="AU7" s="44"/>
      <c r="AV7" s="44"/>
      <c r="AW7" s="44"/>
      <c r="AX7" s="44"/>
      <c r="AY7" s="44"/>
      <c r="AZ7" s="44"/>
      <c r="BA7" s="44"/>
      <c r="BB7" s="44" t="s">
        <v>8</v>
      </c>
      <c r="BC7" s="44"/>
      <c r="BD7" s="44"/>
      <c r="BE7" s="44"/>
      <c r="BF7" s="44"/>
      <c r="BG7" s="44"/>
      <c r="BH7" s="44"/>
      <c r="BI7" s="44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8" t="str">
        <f>データ!I6</f>
        <v>法適用</v>
      </c>
      <c r="C8" s="48"/>
      <c r="D8" s="48"/>
      <c r="E8" s="48"/>
      <c r="F8" s="48"/>
      <c r="G8" s="48"/>
      <c r="H8" s="48"/>
      <c r="I8" s="48" t="str">
        <f>データ!J6</f>
        <v>下水道事業</v>
      </c>
      <c r="J8" s="48"/>
      <c r="K8" s="48"/>
      <c r="L8" s="48"/>
      <c r="M8" s="48"/>
      <c r="N8" s="48"/>
      <c r="O8" s="48"/>
      <c r="P8" s="48" t="str">
        <f>データ!K6</f>
        <v>公共下水道</v>
      </c>
      <c r="Q8" s="48"/>
      <c r="R8" s="48"/>
      <c r="S8" s="48"/>
      <c r="T8" s="48"/>
      <c r="U8" s="48"/>
      <c r="V8" s="48"/>
      <c r="W8" s="48" t="str">
        <f>データ!L6</f>
        <v>政令市等</v>
      </c>
      <c r="X8" s="48"/>
      <c r="Y8" s="48"/>
      <c r="Z8" s="48"/>
      <c r="AA8" s="48"/>
      <c r="AB8" s="48"/>
      <c r="AC8" s="48"/>
      <c r="AD8" s="49" t="str">
        <f>データ!$M$6</f>
        <v>非設置</v>
      </c>
      <c r="AE8" s="49"/>
      <c r="AF8" s="49"/>
      <c r="AG8" s="49"/>
      <c r="AH8" s="49"/>
      <c r="AI8" s="49"/>
      <c r="AJ8" s="49"/>
      <c r="AK8" s="3"/>
      <c r="AL8" s="50">
        <f>データ!S6</f>
        <v>709241</v>
      </c>
      <c r="AM8" s="50"/>
      <c r="AN8" s="50"/>
      <c r="AO8" s="50"/>
      <c r="AP8" s="50"/>
      <c r="AQ8" s="50"/>
      <c r="AR8" s="50"/>
      <c r="AS8" s="50"/>
      <c r="AT8" s="45">
        <f>データ!T6</f>
        <v>789.95</v>
      </c>
      <c r="AU8" s="45"/>
      <c r="AV8" s="45"/>
      <c r="AW8" s="45"/>
      <c r="AX8" s="45"/>
      <c r="AY8" s="45"/>
      <c r="AZ8" s="45"/>
      <c r="BA8" s="45"/>
      <c r="BB8" s="45">
        <f>データ!U6</f>
        <v>897.83</v>
      </c>
      <c r="BC8" s="45"/>
      <c r="BD8" s="45"/>
      <c r="BE8" s="45"/>
      <c r="BF8" s="45"/>
      <c r="BG8" s="45"/>
      <c r="BH8" s="45"/>
      <c r="BI8" s="45"/>
      <c r="BJ8" s="3"/>
      <c r="BK8" s="3"/>
      <c r="BL8" s="46" t="s">
        <v>10</v>
      </c>
      <c r="BM8" s="47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4" t="s">
        <v>12</v>
      </c>
      <c r="C9" s="44"/>
      <c r="D9" s="44"/>
      <c r="E9" s="44"/>
      <c r="F9" s="44"/>
      <c r="G9" s="44"/>
      <c r="H9" s="44"/>
      <c r="I9" s="44" t="s">
        <v>13</v>
      </c>
      <c r="J9" s="44"/>
      <c r="K9" s="44"/>
      <c r="L9" s="44"/>
      <c r="M9" s="44"/>
      <c r="N9" s="44"/>
      <c r="O9" s="44"/>
      <c r="P9" s="44" t="s">
        <v>14</v>
      </c>
      <c r="Q9" s="44"/>
      <c r="R9" s="44"/>
      <c r="S9" s="44"/>
      <c r="T9" s="44"/>
      <c r="U9" s="44"/>
      <c r="V9" s="44"/>
      <c r="W9" s="44" t="s">
        <v>15</v>
      </c>
      <c r="X9" s="44"/>
      <c r="Y9" s="44"/>
      <c r="Z9" s="44"/>
      <c r="AA9" s="44"/>
      <c r="AB9" s="44"/>
      <c r="AC9" s="44"/>
      <c r="AD9" s="44" t="s">
        <v>16</v>
      </c>
      <c r="AE9" s="44"/>
      <c r="AF9" s="44"/>
      <c r="AG9" s="44"/>
      <c r="AH9" s="44"/>
      <c r="AI9" s="44"/>
      <c r="AJ9" s="44"/>
      <c r="AK9" s="3"/>
      <c r="AL9" s="44" t="s">
        <v>17</v>
      </c>
      <c r="AM9" s="44"/>
      <c r="AN9" s="44"/>
      <c r="AO9" s="44"/>
      <c r="AP9" s="44"/>
      <c r="AQ9" s="44"/>
      <c r="AR9" s="44"/>
      <c r="AS9" s="44"/>
      <c r="AT9" s="44" t="s">
        <v>18</v>
      </c>
      <c r="AU9" s="44"/>
      <c r="AV9" s="44"/>
      <c r="AW9" s="44"/>
      <c r="AX9" s="44"/>
      <c r="AY9" s="44"/>
      <c r="AZ9" s="44"/>
      <c r="BA9" s="44"/>
      <c r="BB9" s="44" t="s">
        <v>19</v>
      </c>
      <c r="BC9" s="44"/>
      <c r="BD9" s="44"/>
      <c r="BE9" s="44"/>
      <c r="BF9" s="44"/>
      <c r="BG9" s="44"/>
      <c r="BH9" s="44"/>
      <c r="BI9" s="44"/>
      <c r="BJ9" s="3"/>
      <c r="BK9" s="3"/>
      <c r="BL9" s="51" t="s">
        <v>20</v>
      </c>
      <c r="BM9" s="52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5" t="str">
        <f>データ!N6</f>
        <v>-</v>
      </c>
      <c r="C10" s="45"/>
      <c r="D10" s="45"/>
      <c r="E10" s="45"/>
      <c r="F10" s="45"/>
      <c r="G10" s="45"/>
      <c r="H10" s="45"/>
      <c r="I10" s="45">
        <f>データ!O6</f>
        <v>39.78</v>
      </c>
      <c r="J10" s="45"/>
      <c r="K10" s="45"/>
      <c r="L10" s="45"/>
      <c r="M10" s="45"/>
      <c r="N10" s="45"/>
      <c r="O10" s="45"/>
      <c r="P10" s="45">
        <f>データ!P6</f>
        <v>66.31</v>
      </c>
      <c r="Q10" s="45"/>
      <c r="R10" s="45"/>
      <c r="S10" s="45"/>
      <c r="T10" s="45"/>
      <c r="U10" s="45"/>
      <c r="V10" s="45"/>
      <c r="W10" s="45">
        <f>データ!Q6</f>
        <v>87.2</v>
      </c>
      <c r="X10" s="45"/>
      <c r="Y10" s="45"/>
      <c r="Z10" s="45"/>
      <c r="AA10" s="45"/>
      <c r="AB10" s="45"/>
      <c r="AC10" s="45"/>
      <c r="AD10" s="50">
        <f>データ!R6</f>
        <v>2957</v>
      </c>
      <c r="AE10" s="50"/>
      <c r="AF10" s="50"/>
      <c r="AG10" s="50"/>
      <c r="AH10" s="50"/>
      <c r="AI10" s="50"/>
      <c r="AJ10" s="50"/>
      <c r="AK10" s="2"/>
      <c r="AL10" s="50">
        <f>データ!V6</f>
        <v>469031</v>
      </c>
      <c r="AM10" s="50"/>
      <c r="AN10" s="50"/>
      <c r="AO10" s="50"/>
      <c r="AP10" s="50"/>
      <c r="AQ10" s="50"/>
      <c r="AR10" s="50"/>
      <c r="AS10" s="50"/>
      <c r="AT10" s="45">
        <f>データ!W6</f>
        <v>75.03</v>
      </c>
      <c r="AU10" s="45"/>
      <c r="AV10" s="45"/>
      <c r="AW10" s="45"/>
      <c r="AX10" s="45"/>
      <c r="AY10" s="45"/>
      <c r="AZ10" s="45"/>
      <c r="BA10" s="45"/>
      <c r="BB10" s="45">
        <f>データ!X6</f>
        <v>6251.25</v>
      </c>
      <c r="BC10" s="45"/>
      <c r="BD10" s="45"/>
      <c r="BE10" s="45"/>
      <c r="BF10" s="45"/>
      <c r="BG10" s="45"/>
      <c r="BH10" s="45"/>
      <c r="BI10" s="45"/>
      <c r="BJ10" s="2"/>
      <c r="BK10" s="2"/>
      <c r="BL10" s="68" t="s">
        <v>22</v>
      </c>
      <c r="BM10" s="69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0" t="s">
        <v>24</v>
      </c>
      <c r="BM11" s="70"/>
      <c r="BN11" s="70"/>
      <c r="BO11" s="70"/>
      <c r="BP11" s="70"/>
      <c r="BQ11" s="70"/>
      <c r="BR11" s="70"/>
      <c r="BS11" s="70"/>
      <c r="BT11" s="70"/>
      <c r="BU11" s="70"/>
      <c r="BV11" s="70"/>
      <c r="BW11" s="70"/>
      <c r="BX11" s="70"/>
      <c r="BY11" s="70"/>
      <c r="BZ11" s="70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71"/>
      <c r="BM13" s="71"/>
      <c r="BN13" s="71"/>
      <c r="BO13" s="71"/>
      <c r="BP13" s="71"/>
      <c r="BQ13" s="71"/>
      <c r="BR13" s="71"/>
      <c r="BS13" s="71"/>
      <c r="BT13" s="71"/>
      <c r="BU13" s="71"/>
      <c r="BV13" s="71"/>
      <c r="BW13" s="71"/>
      <c r="BX13" s="71"/>
      <c r="BY13" s="71"/>
      <c r="BZ13" s="71"/>
    </row>
    <row r="14" spans="1:78" ht="13.5" customHeight="1" x14ac:dyDescent="0.15">
      <c r="A14" s="2"/>
      <c r="B14" s="72" t="s">
        <v>25</v>
      </c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4"/>
      <c r="BK14" s="2"/>
      <c r="BL14" s="62" t="s">
        <v>26</v>
      </c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4"/>
    </row>
    <row r="15" spans="1:78" ht="13.5" customHeight="1" x14ac:dyDescent="0.15">
      <c r="A15" s="2"/>
      <c r="B15" s="59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1"/>
      <c r="BK15" s="2"/>
      <c r="BL15" s="65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3" t="s">
        <v>110</v>
      </c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5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3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  <c r="BY17" s="54"/>
      <c r="BZ17" s="55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3"/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4"/>
      <c r="BX18" s="54"/>
      <c r="BY18" s="54"/>
      <c r="BZ18" s="55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3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5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3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5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3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5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3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5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3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5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3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5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3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5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3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5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3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55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3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4"/>
      <c r="BY28" s="54"/>
      <c r="BZ28" s="55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3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5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3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5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3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5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3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5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3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5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53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5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53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5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3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5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3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5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3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5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3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5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3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5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3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5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3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5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3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5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6"/>
      <c r="BM44" s="57"/>
      <c r="BN44" s="57"/>
      <c r="BO44" s="57"/>
      <c r="BP44" s="57"/>
      <c r="BQ44" s="57"/>
      <c r="BR44" s="57"/>
      <c r="BS44" s="57"/>
      <c r="BT44" s="57"/>
      <c r="BU44" s="57"/>
      <c r="BV44" s="57"/>
      <c r="BW44" s="57"/>
      <c r="BX44" s="57"/>
      <c r="BY44" s="57"/>
      <c r="BZ44" s="58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2" t="s">
        <v>27</v>
      </c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5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3" t="s">
        <v>108</v>
      </c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5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3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5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3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5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3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5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3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5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3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5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3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5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3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5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3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5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3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5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3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5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3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5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3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5"/>
    </row>
    <row r="60" spans="1:78" ht="13.5" customHeight="1" x14ac:dyDescent="0.15">
      <c r="A60" s="2"/>
      <c r="B60" s="59" t="s">
        <v>28</v>
      </c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1"/>
      <c r="BK60" s="2"/>
      <c r="BL60" s="53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5"/>
    </row>
    <row r="61" spans="1:78" ht="13.5" customHeight="1" x14ac:dyDescent="0.15">
      <c r="A61" s="2"/>
      <c r="B61" s="59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1"/>
      <c r="BK61" s="2"/>
      <c r="BL61" s="53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5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3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5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6"/>
      <c r="BM63" s="57"/>
      <c r="BN63" s="57"/>
      <c r="BO63" s="57"/>
      <c r="BP63" s="57"/>
      <c r="BQ63" s="57"/>
      <c r="BR63" s="57"/>
      <c r="BS63" s="57"/>
      <c r="BT63" s="57"/>
      <c r="BU63" s="57"/>
      <c r="BV63" s="57"/>
      <c r="BW63" s="57"/>
      <c r="BX63" s="57"/>
      <c r="BY63" s="57"/>
      <c r="BZ63" s="58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2" t="s">
        <v>29</v>
      </c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5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3" t="s">
        <v>109</v>
      </c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5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3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5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3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5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3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5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3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5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3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5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3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5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3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5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3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5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3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5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3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5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3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5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3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5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53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5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53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5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53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5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6"/>
      <c r="BM82" s="57"/>
      <c r="BN82" s="57"/>
      <c r="BO82" s="57"/>
      <c r="BP82" s="57"/>
      <c r="BQ82" s="57"/>
      <c r="BR82" s="57"/>
      <c r="BS82" s="57"/>
      <c r="BT82" s="57"/>
      <c r="BU82" s="57"/>
      <c r="BV82" s="57"/>
      <c r="BW82" s="57"/>
      <c r="BX82" s="57"/>
      <c r="BY82" s="57"/>
      <c r="BZ82" s="58"/>
    </row>
    <row r="83" spans="1:78" x14ac:dyDescent="0.15">
      <c r="C83" s="2" t="s">
        <v>30</v>
      </c>
    </row>
    <row r="84" spans="1:78" hidden="1" x14ac:dyDescent="0.15">
      <c r="B84" s="26" t="s">
        <v>31</v>
      </c>
      <c r="C84" s="26"/>
      <c r="D84" s="26"/>
      <c r="E84" s="26" t="s">
        <v>32</v>
      </c>
      <c r="F84" s="26" t="s">
        <v>33</v>
      </c>
      <c r="G84" s="26" t="s">
        <v>34</v>
      </c>
      <c r="H84" s="26" t="s">
        <v>35</v>
      </c>
      <c r="I84" s="26" t="s">
        <v>36</v>
      </c>
      <c r="J84" s="26" t="s">
        <v>37</v>
      </c>
      <c r="K84" s="26" t="s">
        <v>38</v>
      </c>
      <c r="L84" s="26" t="s">
        <v>39</v>
      </c>
      <c r="M84" s="26" t="s">
        <v>40</v>
      </c>
      <c r="N84" s="26" t="s">
        <v>41</v>
      </c>
      <c r="O84" s="26" t="s">
        <v>42</v>
      </c>
    </row>
    <row r="85" spans="1:78" hidden="1" x14ac:dyDescent="0.15">
      <c r="B85" s="26"/>
      <c r="C85" s="26"/>
      <c r="D85" s="26"/>
      <c r="E85" s="26" t="str">
        <f>データ!AI6</f>
        <v>【108.69】</v>
      </c>
      <c r="F85" s="26" t="str">
        <f>データ!AT6</f>
        <v>【3.28】</v>
      </c>
      <c r="G85" s="26" t="str">
        <f>データ!BE6</f>
        <v>【69.49】</v>
      </c>
      <c r="H85" s="26" t="str">
        <f>データ!BP6</f>
        <v>【682.78】</v>
      </c>
      <c r="I85" s="26" t="str">
        <f>データ!CA6</f>
        <v>【100.91】</v>
      </c>
      <c r="J85" s="26" t="str">
        <f>データ!CL6</f>
        <v>【136.86】</v>
      </c>
      <c r="K85" s="26" t="str">
        <f>データ!CW6</f>
        <v>【58.98】</v>
      </c>
      <c r="L85" s="26" t="str">
        <f>データ!DH6</f>
        <v>【95.20】</v>
      </c>
      <c r="M85" s="26" t="str">
        <f>データ!DS6</f>
        <v>【38.60】</v>
      </c>
      <c r="N85" s="26" t="str">
        <f>データ!ED6</f>
        <v>【5.64】</v>
      </c>
      <c r="O85" s="26" t="str">
        <f>データ!EO6</f>
        <v>【0.23】</v>
      </c>
    </row>
  </sheetData>
  <sheetProtection algorithmName="SHA-512" hashValue="RjQL5WXO3IlgjobMgjWxaxckyOWekcEDgAwIAjdfMXwsLTu12jZR+LVajRCzJnXWQRqdwmyHnf1Lrfr636mkcw==" saltValue="OgH6k4//zegyE9synCuhGQ==" spinCount="100000" sheet="1" objects="1" scenarios="1" formatCells="0" formatColumns="0" formatRows="0"/>
  <mergeCells count="46"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0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8" x14ac:dyDescent="0.15">
      <c r="A2" s="28" t="s">
        <v>44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8" x14ac:dyDescent="0.15">
      <c r="A3" s="28" t="s">
        <v>45</v>
      </c>
      <c r="B3" s="29" t="s">
        <v>46</v>
      </c>
      <c r="C3" s="29" t="s">
        <v>47</v>
      </c>
      <c r="D3" s="29" t="s">
        <v>48</v>
      </c>
      <c r="E3" s="29" t="s">
        <v>49</v>
      </c>
      <c r="F3" s="29" t="s">
        <v>50</v>
      </c>
      <c r="G3" s="29" t="s">
        <v>51</v>
      </c>
      <c r="H3" s="76" t="s">
        <v>52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/>
      <c r="Y3" s="82" t="s">
        <v>53</v>
      </c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 t="s">
        <v>54</v>
      </c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</row>
    <row r="4" spans="1:148" x14ac:dyDescent="0.15">
      <c r="A4" s="28" t="s">
        <v>55</v>
      </c>
      <c r="B4" s="30"/>
      <c r="C4" s="30"/>
      <c r="D4" s="30"/>
      <c r="E4" s="30"/>
      <c r="F4" s="30"/>
      <c r="G4" s="30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1"/>
      <c r="Y4" s="75" t="s">
        <v>56</v>
      </c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 t="s">
        <v>57</v>
      </c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 t="s">
        <v>58</v>
      </c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 t="s">
        <v>59</v>
      </c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 t="s">
        <v>60</v>
      </c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 t="s">
        <v>61</v>
      </c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 t="s">
        <v>62</v>
      </c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 t="s">
        <v>63</v>
      </c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 t="s">
        <v>64</v>
      </c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 t="s">
        <v>65</v>
      </c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 t="s">
        <v>66</v>
      </c>
      <c r="EF4" s="75"/>
      <c r="EG4" s="75"/>
      <c r="EH4" s="75"/>
      <c r="EI4" s="75"/>
      <c r="EJ4" s="75"/>
      <c r="EK4" s="75"/>
      <c r="EL4" s="75"/>
      <c r="EM4" s="75"/>
      <c r="EN4" s="75"/>
      <c r="EO4" s="75"/>
    </row>
    <row r="5" spans="1:148" x14ac:dyDescent="0.15">
      <c r="A5" s="28" t="s">
        <v>67</v>
      </c>
      <c r="B5" s="31"/>
      <c r="C5" s="31"/>
      <c r="D5" s="31"/>
      <c r="E5" s="31"/>
      <c r="F5" s="31"/>
      <c r="G5" s="31"/>
      <c r="H5" s="32" t="s">
        <v>68</v>
      </c>
      <c r="I5" s="32" t="s">
        <v>69</v>
      </c>
      <c r="J5" s="32" t="s">
        <v>70</v>
      </c>
      <c r="K5" s="32" t="s">
        <v>71</v>
      </c>
      <c r="L5" s="32" t="s">
        <v>72</v>
      </c>
      <c r="M5" s="32" t="s">
        <v>5</v>
      </c>
      <c r="N5" s="32" t="s">
        <v>73</v>
      </c>
      <c r="O5" s="32" t="s">
        <v>74</v>
      </c>
      <c r="P5" s="32" t="s">
        <v>75</v>
      </c>
      <c r="Q5" s="32" t="s">
        <v>76</v>
      </c>
      <c r="R5" s="32" t="s">
        <v>77</v>
      </c>
      <c r="S5" s="32" t="s">
        <v>78</v>
      </c>
      <c r="T5" s="32" t="s">
        <v>79</v>
      </c>
      <c r="U5" s="32" t="s">
        <v>80</v>
      </c>
      <c r="V5" s="32" t="s">
        <v>81</v>
      </c>
      <c r="W5" s="32" t="s">
        <v>82</v>
      </c>
      <c r="X5" s="32" t="s">
        <v>83</v>
      </c>
      <c r="Y5" s="32" t="s">
        <v>84</v>
      </c>
      <c r="Z5" s="32" t="s">
        <v>85</v>
      </c>
      <c r="AA5" s="32" t="s">
        <v>86</v>
      </c>
      <c r="AB5" s="32" t="s">
        <v>87</v>
      </c>
      <c r="AC5" s="32" t="s">
        <v>88</v>
      </c>
      <c r="AD5" s="32" t="s">
        <v>89</v>
      </c>
      <c r="AE5" s="32" t="s">
        <v>90</v>
      </c>
      <c r="AF5" s="32" t="s">
        <v>91</v>
      </c>
      <c r="AG5" s="32" t="s">
        <v>92</v>
      </c>
      <c r="AH5" s="32" t="s">
        <v>93</v>
      </c>
      <c r="AI5" s="32" t="s">
        <v>31</v>
      </c>
      <c r="AJ5" s="32" t="s">
        <v>84</v>
      </c>
      <c r="AK5" s="32" t="s">
        <v>85</v>
      </c>
      <c r="AL5" s="32" t="s">
        <v>86</v>
      </c>
      <c r="AM5" s="32" t="s">
        <v>87</v>
      </c>
      <c r="AN5" s="32" t="s">
        <v>88</v>
      </c>
      <c r="AO5" s="32" t="s">
        <v>89</v>
      </c>
      <c r="AP5" s="32" t="s">
        <v>90</v>
      </c>
      <c r="AQ5" s="32" t="s">
        <v>91</v>
      </c>
      <c r="AR5" s="32" t="s">
        <v>92</v>
      </c>
      <c r="AS5" s="32" t="s">
        <v>93</v>
      </c>
      <c r="AT5" s="32" t="s">
        <v>94</v>
      </c>
      <c r="AU5" s="32" t="s">
        <v>84</v>
      </c>
      <c r="AV5" s="32" t="s">
        <v>85</v>
      </c>
      <c r="AW5" s="32" t="s">
        <v>86</v>
      </c>
      <c r="AX5" s="32" t="s">
        <v>87</v>
      </c>
      <c r="AY5" s="32" t="s">
        <v>88</v>
      </c>
      <c r="AZ5" s="32" t="s">
        <v>89</v>
      </c>
      <c r="BA5" s="32" t="s">
        <v>90</v>
      </c>
      <c r="BB5" s="32" t="s">
        <v>91</v>
      </c>
      <c r="BC5" s="32" t="s">
        <v>92</v>
      </c>
      <c r="BD5" s="32" t="s">
        <v>93</v>
      </c>
      <c r="BE5" s="32" t="s">
        <v>94</v>
      </c>
      <c r="BF5" s="32" t="s">
        <v>84</v>
      </c>
      <c r="BG5" s="32" t="s">
        <v>85</v>
      </c>
      <c r="BH5" s="32" t="s">
        <v>86</v>
      </c>
      <c r="BI5" s="32" t="s">
        <v>87</v>
      </c>
      <c r="BJ5" s="32" t="s">
        <v>88</v>
      </c>
      <c r="BK5" s="32" t="s">
        <v>89</v>
      </c>
      <c r="BL5" s="32" t="s">
        <v>90</v>
      </c>
      <c r="BM5" s="32" t="s">
        <v>91</v>
      </c>
      <c r="BN5" s="32" t="s">
        <v>92</v>
      </c>
      <c r="BO5" s="32" t="s">
        <v>93</v>
      </c>
      <c r="BP5" s="32" t="s">
        <v>94</v>
      </c>
      <c r="BQ5" s="32" t="s">
        <v>84</v>
      </c>
      <c r="BR5" s="32" t="s">
        <v>85</v>
      </c>
      <c r="BS5" s="32" t="s">
        <v>86</v>
      </c>
      <c r="BT5" s="32" t="s">
        <v>87</v>
      </c>
      <c r="BU5" s="32" t="s">
        <v>88</v>
      </c>
      <c r="BV5" s="32" t="s">
        <v>89</v>
      </c>
      <c r="BW5" s="32" t="s">
        <v>90</v>
      </c>
      <c r="BX5" s="32" t="s">
        <v>91</v>
      </c>
      <c r="BY5" s="32" t="s">
        <v>92</v>
      </c>
      <c r="BZ5" s="32" t="s">
        <v>93</v>
      </c>
      <c r="CA5" s="32" t="s">
        <v>94</v>
      </c>
      <c r="CB5" s="32" t="s">
        <v>84</v>
      </c>
      <c r="CC5" s="32" t="s">
        <v>85</v>
      </c>
      <c r="CD5" s="32" t="s">
        <v>86</v>
      </c>
      <c r="CE5" s="32" t="s">
        <v>87</v>
      </c>
      <c r="CF5" s="32" t="s">
        <v>88</v>
      </c>
      <c r="CG5" s="32" t="s">
        <v>89</v>
      </c>
      <c r="CH5" s="32" t="s">
        <v>90</v>
      </c>
      <c r="CI5" s="32" t="s">
        <v>91</v>
      </c>
      <c r="CJ5" s="32" t="s">
        <v>92</v>
      </c>
      <c r="CK5" s="32" t="s">
        <v>93</v>
      </c>
      <c r="CL5" s="32" t="s">
        <v>94</v>
      </c>
      <c r="CM5" s="32" t="s">
        <v>84</v>
      </c>
      <c r="CN5" s="32" t="s">
        <v>85</v>
      </c>
      <c r="CO5" s="32" t="s">
        <v>86</v>
      </c>
      <c r="CP5" s="32" t="s">
        <v>87</v>
      </c>
      <c r="CQ5" s="32" t="s">
        <v>88</v>
      </c>
      <c r="CR5" s="32" t="s">
        <v>89</v>
      </c>
      <c r="CS5" s="32" t="s">
        <v>90</v>
      </c>
      <c r="CT5" s="32" t="s">
        <v>91</v>
      </c>
      <c r="CU5" s="32" t="s">
        <v>92</v>
      </c>
      <c r="CV5" s="32" t="s">
        <v>93</v>
      </c>
      <c r="CW5" s="32" t="s">
        <v>94</v>
      </c>
      <c r="CX5" s="32" t="s">
        <v>84</v>
      </c>
      <c r="CY5" s="32" t="s">
        <v>85</v>
      </c>
      <c r="CZ5" s="32" t="s">
        <v>86</v>
      </c>
      <c r="DA5" s="32" t="s">
        <v>87</v>
      </c>
      <c r="DB5" s="32" t="s">
        <v>88</v>
      </c>
      <c r="DC5" s="32" t="s">
        <v>89</v>
      </c>
      <c r="DD5" s="32" t="s">
        <v>90</v>
      </c>
      <c r="DE5" s="32" t="s">
        <v>91</v>
      </c>
      <c r="DF5" s="32" t="s">
        <v>92</v>
      </c>
      <c r="DG5" s="32" t="s">
        <v>93</v>
      </c>
      <c r="DH5" s="32" t="s">
        <v>94</v>
      </c>
      <c r="DI5" s="32" t="s">
        <v>84</v>
      </c>
      <c r="DJ5" s="32" t="s">
        <v>85</v>
      </c>
      <c r="DK5" s="32" t="s">
        <v>86</v>
      </c>
      <c r="DL5" s="32" t="s">
        <v>87</v>
      </c>
      <c r="DM5" s="32" t="s">
        <v>88</v>
      </c>
      <c r="DN5" s="32" t="s">
        <v>89</v>
      </c>
      <c r="DO5" s="32" t="s">
        <v>90</v>
      </c>
      <c r="DP5" s="32" t="s">
        <v>91</v>
      </c>
      <c r="DQ5" s="32" t="s">
        <v>92</v>
      </c>
      <c r="DR5" s="32" t="s">
        <v>93</v>
      </c>
      <c r="DS5" s="32" t="s">
        <v>94</v>
      </c>
      <c r="DT5" s="32" t="s">
        <v>84</v>
      </c>
      <c r="DU5" s="32" t="s">
        <v>85</v>
      </c>
      <c r="DV5" s="32" t="s">
        <v>86</v>
      </c>
      <c r="DW5" s="32" t="s">
        <v>87</v>
      </c>
      <c r="DX5" s="32" t="s">
        <v>88</v>
      </c>
      <c r="DY5" s="32" t="s">
        <v>89</v>
      </c>
      <c r="DZ5" s="32" t="s">
        <v>90</v>
      </c>
      <c r="EA5" s="32" t="s">
        <v>91</v>
      </c>
      <c r="EB5" s="32" t="s">
        <v>92</v>
      </c>
      <c r="EC5" s="32" t="s">
        <v>93</v>
      </c>
      <c r="ED5" s="32" t="s">
        <v>94</v>
      </c>
      <c r="EE5" s="32" t="s">
        <v>84</v>
      </c>
      <c r="EF5" s="32" t="s">
        <v>85</v>
      </c>
      <c r="EG5" s="32" t="s">
        <v>86</v>
      </c>
      <c r="EH5" s="32" t="s">
        <v>87</v>
      </c>
      <c r="EI5" s="32" t="s">
        <v>88</v>
      </c>
      <c r="EJ5" s="32" t="s">
        <v>89</v>
      </c>
      <c r="EK5" s="32" t="s">
        <v>90</v>
      </c>
      <c r="EL5" s="32" t="s">
        <v>91</v>
      </c>
      <c r="EM5" s="32" t="s">
        <v>92</v>
      </c>
      <c r="EN5" s="32" t="s">
        <v>93</v>
      </c>
      <c r="EO5" s="32" t="s">
        <v>94</v>
      </c>
    </row>
    <row r="6" spans="1:148" s="36" customFormat="1" x14ac:dyDescent="0.15">
      <c r="A6" s="28" t="s">
        <v>95</v>
      </c>
      <c r="B6" s="33">
        <f>B7</f>
        <v>2018</v>
      </c>
      <c r="C6" s="33">
        <f t="shared" ref="C6:X6" si="3">C7</f>
        <v>331007</v>
      </c>
      <c r="D6" s="33">
        <f t="shared" si="3"/>
        <v>46</v>
      </c>
      <c r="E6" s="33">
        <f t="shared" si="3"/>
        <v>17</v>
      </c>
      <c r="F6" s="33">
        <f t="shared" si="3"/>
        <v>1</v>
      </c>
      <c r="G6" s="33">
        <f t="shared" si="3"/>
        <v>0</v>
      </c>
      <c r="H6" s="33" t="str">
        <f t="shared" si="3"/>
        <v>岡山県　岡山市</v>
      </c>
      <c r="I6" s="33" t="str">
        <f t="shared" si="3"/>
        <v>法適用</v>
      </c>
      <c r="J6" s="33" t="str">
        <f t="shared" si="3"/>
        <v>下水道事業</v>
      </c>
      <c r="K6" s="33" t="str">
        <f t="shared" si="3"/>
        <v>公共下水道</v>
      </c>
      <c r="L6" s="33" t="str">
        <f t="shared" si="3"/>
        <v>政令市等</v>
      </c>
      <c r="M6" s="33" t="str">
        <f t="shared" si="3"/>
        <v>非設置</v>
      </c>
      <c r="N6" s="34" t="str">
        <f t="shared" si="3"/>
        <v>-</v>
      </c>
      <c r="O6" s="34">
        <f t="shared" si="3"/>
        <v>39.78</v>
      </c>
      <c r="P6" s="34">
        <f t="shared" si="3"/>
        <v>66.31</v>
      </c>
      <c r="Q6" s="34">
        <f t="shared" si="3"/>
        <v>87.2</v>
      </c>
      <c r="R6" s="34">
        <f t="shared" si="3"/>
        <v>2957</v>
      </c>
      <c r="S6" s="34">
        <f t="shared" si="3"/>
        <v>709241</v>
      </c>
      <c r="T6" s="34">
        <f t="shared" si="3"/>
        <v>789.95</v>
      </c>
      <c r="U6" s="34">
        <f t="shared" si="3"/>
        <v>897.83</v>
      </c>
      <c r="V6" s="34">
        <f t="shared" si="3"/>
        <v>469031</v>
      </c>
      <c r="W6" s="34">
        <f t="shared" si="3"/>
        <v>75.03</v>
      </c>
      <c r="X6" s="34">
        <f t="shared" si="3"/>
        <v>6251.25</v>
      </c>
      <c r="Y6" s="35">
        <f>IF(Y7="",NA(),Y7)</f>
        <v>100.3</v>
      </c>
      <c r="Z6" s="35">
        <f t="shared" ref="Z6:AH6" si="4">IF(Z7="",NA(),Z7)</f>
        <v>99.99</v>
      </c>
      <c r="AA6" s="35">
        <f t="shared" si="4"/>
        <v>99.91</v>
      </c>
      <c r="AB6" s="35">
        <f t="shared" si="4"/>
        <v>99.83</v>
      </c>
      <c r="AC6" s="35">
        <f t="shared" si="4"/>
        <v>99.79</v>
      </c>
      <c r="AD6" s="35">
        <f t="shared" si="4"/>
        <v>108.24</v>
      </c>
      <c r="AE6" s="35">
        <f t="shared" si="4"/>
        <v>108.59</v>
      </c>
      <c r="AF6" s="35">
        <f t="shared" si="4"/>
        <v>109.1</v>
      </c>
      <c r="AG6" s="35">
        <f t="shared" si="4"/>
        <v>109.39</v>
      </c>
      <c r="AH6" s="35">
        <f t="shared" si="4"/>
        <v>109.5</v>
      </c>
      <c r="AI6" s="34" t="str">
        <f>IF(AI7="","",IF(AI7="-","【-】","【"&amp;SUBSTITUTE(TEXT(AI7,"#,##0.00"),"-","△")&amp;"】"))</f>
        <v>【108.69】</v>
      </c>
      <c r="AJ6" s="34">
        <f>IF(AJ7="",NA(),AJ7)</f>
        <v>0</v>
      </c>
      <c r="AK6" s="34">
        <f t="shared" ref="AK6:AS6" si="5">IF(AK7="",NA(),AK7)</f>
        <v>0</v>
      </c>
      <c r="AL6" s="34">
        <f t="shared" si="5"/>
        <v>0</v>
      </c>
      <c r="AM6" s="34">
        <f t="shared" si="5"/>
        <v>0</v>
      </c>
      <c r="AN6" s="34">
        <f t="shared" si="5"/>
        <v>0</v>
      </c>
      <c r="AO6" s="35">
        <f t="shared" si="5"/>
        <v>0.61</v>
      </c>
      <c r="AP6" s="35">
        <f t="shared" si="5"/>
        <v>0.54</v>
      </c>
      <c r="AQ6" s="35">
        <f t="shared" si="5"/>
        <v>0.36</v>
      </c>
      <c r="AR6" s="35">
        <f t="shared" si="5"/>
        <v>0.22</v>
      </c>
      <c r="AS6" s="35">
        <f t="shared" si="5"/>
        <v>0.01</v>
      </c>
      <c r="AT6" s="34" t="str">
        <f>IF(AT7="","",IF(AT7="-","【-】","【"&amp;SUBSTITUTE(TEXT(AT7,"#,##0.00"),"-","△")&amp;"】"))</f>
        <v>【3.28】</v>
      </c>
      <c r="AU6" s="35">
        <f>IF(AU7="",NA(),AU7)</f>
        <v>16.14</v>
      </c>
      <c r="AV6" s="35">
        <f t="shared" ref="AV6:BD6" si="6">IF(AV7="",NA(),AV7)</f>
        <v>22.6</v>
      </c>
      <c r="AW6" s="35">
        <f t="shared" si="6"/>
        <v>19.37</v>
      </c>
      <c r="AX6" s="35">
        <f t="shared" si="6"/>
        <v>31.84</v>
      </c>
      <c r="AY6" s="35">
        <f t="shared" si="6"/>
        <v>26.6</v>
      </c>
      <c r="AZ6" s="35">
        <f t="shared" si="6"/>
        <v>55.68</v>
      </c>
      <c r="BA6" s="35">
        <f t="shared" si="6"/>
        <v>56.18</v>
      </c>
      <c r="BB6" s="35">
        <f t="shared" si="6"/>
        <v>59.45</v>
      </c>
      <c r="BC6" s="35">
        <f t="shared" si="6"/>
        <v>64.94</v>
      </c>
      <c r="BD6" s="35">
        <f t="shared" si="6"/>
        <v>70.08</v>
      </c>
      <c r="BE6" s="34" t="str">
        <f>IF(BE7="","",IF(BE7="-","【-】","【"&amp;SUBSTITUTE(TEXT(BE7,"#,##0.00"),"-","△")&amp;"】"))</f>
        <v>【69.49】</v>
      </c>
      <c r="BF6" s="35">
        <f>IF(BF7="",NA(),BF7)</f>
        <v>1089.6500000000001</v>
      </c>
      <c r="BG6" s="35">
        <f t="shared" ref="BG6:BO6" si="7">IF(BG7="",NA(),BG7)</f>
        <v>1077.3399999999999</v>
      </c>
      <c r="BH6" s="35">
        <f t="shared" si="7"/>
        <v>1057.6199999999999</v>
      </c>
      <c r="BI6" s="35">
        <f t="shared" si="7"/>
        <v>1031.3599999999999</v>
      </c>
      <c r="BJ6" s="35">
        <f t="shared" si="7"/>
        <v>1007.32</v>
      </c>
      <c r="BK6" s="35">
        <f t="shared" si="7"/>
        <v>627.59</v>
      </c>
      <c r="BL6" s="35">
        <f t="shared" si="7"/>
        <v>594.09</v>
      </c>
      <c r="BM6" s="35">
        <f t="shared" si="7"/>
        <v>576.02</v>
      </c>
      <c r="BN6" s="35">
        <f t="shared" si="7"/>
        <v>549.48</v>
      </c>
      <c r="BO6" s="35">
        <f t="shared" si="7"/>
        <v>537.13</v>
      </c>
      <c r="BP6" s="34" t="str">
        <f>IF(BP7="","",IF(BP7="-","【-】","【"&amp;SUBSTITUTE(TEXT(BP7,"#,##0.00"),"-","△")&amp;"】"))</f>
        <v>【682.78】</v>
      </c>
      <c r="BQ6" s="35">
        <f>IF(BQ7="",NA(),BQ7)</f>
        <v>97.01</v>
      </c>
      <c r="BR6" s="35">
        <f t="shared" ref="BR6:BZ6" si="8">IF(BR7="",NA(),BR7)</f>
        <v>97.99</v>
      </c>
      <c r="BS6" s="35">
        <f t="shared" si="8"/>
        <v>97.32</v>
      </c>
      <c r="BT6" s="35">
        <f t="shared" si="8"/>
        <v>98.53</v>
      </c>
      <c r="BU6" s="35">
        <f t="shared" si="8"/>
        <v>98.11</v>
      </c>
      <c r="BV6" s="35">
        <f t="shared" si="8"/>
        <v>113.93</v>
      </c>
      <c r="BW6" s="35">
        <f t="shared" si="8"/>
        <v>114.03</v>
      </c>
      <c r="BX6" s="35">
        <f t="shared" si="8"/>
        <v>113.34</v>
      </c>
      <c r="BY6" s="35">
        <f t="shared" si="8"/>
        <v>113.83</v>
      </c>
      <c r="BZ6" s="35">
        <f t="shared" si="8"/>
        <v>112.43</v>
      </c>
      <c r="CA6" s="34" t="str">
        <f>IF(CA7="","",IF(CA7="-","【-】","【"&amp;SUBSTITUTE(TEXT(CA7,"#,##0.00"),"-","△")&amp;"】"))</f>
        <v>【100.91】</v>
      </c>
      <c r="CB6" s="35">
        <f>IF(CB7="",NA(),CB7)</f>
        <v>193.74</v>
      </c>
      <c r="CC6" s="35">
        <f t="shared" ref="CC6:CK6" si="9">IF(CC7="",NA(),CC7)</f>
        <v>189.43</v>
      </c>
      <c r="CD6" s="35">
        <f t="shared" si="9"/>
        <v>189.15</v>
      </c>
      <c r="CE6" s="35">
        <f t="shared" si="9"/>
        <v>186.38</v>
      </c>
      <c r="CF6" s="35">
        <f t="shared" si="9"/>
        <v>186.8</v>
      </c>
      <c r="CG6" s="35">
        <f t="shared" si="9"/>
        <v>116.77</v>
      </c>
      <c r="CH6" s="35">
        <f t="shared" si="9"/>
        <v>116.93</v>
      </c>
      <c r="CI6" s="35">
        <f t="shared" si="9"/>
        <v>117.4</v>
      </c>
      <c r="CJ6" s="35">
        <f t="shared" si="9"/>
        <v>116.87</v>
      </c>
      <c r="CK6" s="35">
        <f t="shared" si="9"/>
        <v>118.55</v>
      </c>
      <c r="CL6" s="34" t="str">
        <f>IF(CL7="","",IF(CL7="-","【-】","【"&amp;SUBSTITUTE(TEXT(CL7,"#,##0.00"),"-","△")&amp;"】"))</f>
        <v>【136.86】</v>
      </c>
      <c r="CM6" s="35">
        <f>IF(CM7="",NA(),CM7)</f>
        <v>233.74</v>
      </c>
      <c r="CN6" s="35">
        <f t="shared" ref="CN6:CV6" si="10">IF(CN7="",NA(),CN7)</f>
        <v>239.99</v>
      </c>
      <c r="CO6" s="35">
        <f t="shared" si="10"/>
        <v>227.5</v>
      </c>
      <c r="CP6" s="35">
        <f t="shared" si="10"/>
        <v>224.58</v>
      </c>
      <c r="CQ6" s="35">
        <f t="shared" si="10"/>
        <v>218.56</v>
      </c>
      <c r="CR6" s="35">
        <f t="shared" si="10"/>
        <v>59.58</v>
      </c>
      <c r="CS6" s="35">
        <f t="shared" si="10"/>
        <v>58.79</v>
      </c>
      <c r="CT6" s="35">
        <f t="shared" si="10"/>
        <v>59.16</v>
      </c>
      <c r="CU6" s="35">
        <f t="shared" si="10"/>
        <v>59.44</v>
      </c>
      <c r="CV6" s="35">
        <f t="shared" si="10"/>
        <v>57.38</v>
      </c>
      <c r="CW6" s="34" t="str">
        <f>IF(CW7="","",IF(CW7="-","【-】","【"&amp;SUBSTITUTE(TEXT(CW7,"#,##0.00"),"-","△")&amp;"】"))</f>
        <v>【58.98】</v>
      </c>
      <c r="CX6" s="35">
        <f>IF(CX7="",NA(),CX7)</f>
        <v>86.91</v>
      </c>
      <c r="CY6" s="35">
        <f t="shared" ref="CY6:DG6" si="11">IF(CY7="",NA(),CY7)</f>
        <v>87.36</v>
      </c>
      <c r="CZ6" s="35">
        <f t="shared" si="11"/>
        <v>87.88</v>
      </c>
      <c r="DA6" s="35">
        <f t="shared" si="11"/>
        <v>88.21</v>
      </c>
      <c r="DB6" s="35">
        <f t="shared" si="11"/>
        <v>89.03</v>
      </c>
      <c r="DC6" s="35">
        <f t="shared" si="11"/>
        <v>98.71</v>
      </c>
      <c r="DD6" s="35">
        <f t="shared" si="11"/>
        <v>98.76</v>
      </c>
      <c r="DE6" s="35">
        <f t="shared" si="11"/>
        <v>98.86</v>
      </c>
      <c r="DF6" s="35">
        <f t="shared" si="11"/>
        <v>98.9</v>
      </c>
      <c r="DG6" s="35">
        <f t="shared" si="11"/>
        <v>98.98</v>
      </c>
      <c r="DH6" s="34" t="str">
        <f>IF(DH7="","",IF(DH7="-","【-】","【"&amp;SUBSTITUTE(TEXT(DH7,"#,##0.00"),"-","△")&amp;"】"))</f>
        <v>【95.20】</v>
      </c>
      <c r="DI6" s="35">
        <f>IF(DI7="",NA(),DI7)</f>
        <v>12.73</v>
      </c>
      <c r="DJ6" s="35">
        <f t="shared" ref="DJ6:DR6" si="12">IF(DJ7="",NA(),DJ7)</f>
        <v>15.02</v>
      </c>
      <c r="DK6" s="35">
        <f t="shared" si="12"/>
        <v>17.239999999999998</v>
      </c>
      <c r="DL6" s="35">
        <f t="shared" si="12"/>
        <v>19.43</v>
      </c>
      <c r="DM6" s="35">
        <f t="shared" si="12"/>
        <v>21.48</v>
      </c>
      <c r="DN6" s="35">
        <f t="shared" si="12"/>
        <v>42</v>
      </c>
      <c r="DO6" s="35">
        <f t="shared" si="12"/>
        <v>43.2</v>
      </c>
      <c r="DP6" s="35">
        <f t="shared" si="12"/>
        <v>44.55</v>
      </c>
      <c r="DQ6" s="35">
        <f t="shared" si="12"/>
        <v>45.79</v>
      </c>
      <c r="DR6" s="35">
        <f t="shared" si="12"/>
        <v>47.06</v>
      </c>
      <c r="DS6" s="34" t="str">
        <f>IF(DS7="","",IF(DS7="-","【-】","【"&amp;SUBSTITUTE(TEXT(DS7,"#,##0.00"),"-","△")&amp;"】"))</f>
        <v>【38.60】</v>
      </c>
      <c r="DT6" s="35">
        <f>IF(DT7="",NA(),DT7)</f>
        <v>0.83</v>
      </c>
      <c r="DU6" s="35">
        <f t="shared" ref="DU6:EC6" si="13">IF(DU7="",NA(),DU7)</f>
        <v>2.59</v>
      </c>
      <c r="DV6" s="35">
        <f t="shared" si="13"/>
        <v>3.11</v>
      </c>
      <c r="DW6" s="35">
        <f t="shared" si="13"/>
        <v>3.58</v>
      </c>
      <c r="DX6" s="35">
        <f t="shared" si="13"/>
        <v>3.6</v>
      </c>
      <c r="DY6" s="35">
        <f t="shared" si="13"/>
        <v>6.95</v>
      </c>
      <c r="DZ6" s="35">
        <f t="shared" si="13"/>
        <v>7.39</v>
      </c>
      <c r="EA6" s="35">
        <f t="shared" si="13"/>
        <v>8.25</v>
      </c>
      <c r="EB6" s="35">
        <f t="shared" si="13"/>
        <v>9</v>
      </c>
      <c r="EC6" s="35">
        <f t="shared" si="13"/>
        <v>9.6300000000000008</v>
      </c>
      <c r="ED6" s="34" t="str">
        <f>IF(ED7="","",IF(ED7="-","【-】","【"&amp;SUBSTITUTE(TEXT(ED7,"#,##0.00"),"-","△")&amp;"】"))</f>
        <v>【5.64】</v>
      </c>
      <c r="EE6" s="35">
        <f>IF(EE7="",NA(),EE7)</f>
        <v>0.08</v>
      </c>
      <c r="EF6" s="35">
        <f t="shared" ref="EF6:EN6" si="14">IF(EF7="",NA(),EF7)</f>
        <v>0.05</v>
      </c>
      <c r="EG6" s="35">
        <f t="shared" si="14"/>
        <v>0.05</v>
      </c>
      <c r="EH6" s="35">
        <f t="shared" si="14"/>
        <v>0.05</v>
      </c>
      <c r="EI6" s="35">
        <f t="shared" si="14"/>
        <v>0.08</v>
      </c>
      <c r="EJ6" s="35">
        <f t="shared" si="14"/>
        <v>0.38</v>
      </c>
      <c r="EK6" s="35">
        <f t="shared" si="14"/>
        <v>0.35</v>
      </c>
      <c r="EL6" s="35">
        <f t="shared" si="14"/>
        <v>0.39</v>
      </c>
      <c r="EM6" s="35">
        <f t="shared" si="14"/>
        <v>0.43</v>
      </c>
      <c r="EN6" s="35">
        <f t="shared" si="14"/>
        <v>0.39</v>
      </c>
      <c r="EO6" s="34" t="str">
        <f>IF(EO7="","",IF(EO7="-","【-】","【"&amp;SUBSTITUTE(TEXT(EO7,"#,##0.00"),"-","△")&amp;"】"))</f>
        <v>【0.23】</v>
      </c>
    </row>
    <row r="7" spans="1:148" s="36" customFormat="1" x14ac:dyDescent="0.15">
      <c r="A7" s="28"/>
      <c r="B7" s="37">
        <v>2018</v>
      </c>
      <c r="C7" s="37">
        <v>331007</v>
      </c>
      <c r="D7" s="37">
        <v>46</v>
      </c>
      <c r="E7" s="37">
        <v>17</v>
      </c>
      <c r="F7" s="37">
        <v>1</v>
      </c>
      <c r="G7" s="37">
        <v>0</v>
      </c>
      <c r="H7" s="37" t="s">
        <v>96</v>
      </c>
      <c r="I7" s="37" t="s">
        <v>97</v>
      </c>
      <c r="J7" s="37" t="s">
        <v>98</v>
      </c>
      <c r="K7" s="37" t="s">
        <v>99</v>
      </c>
      <c r="L7" s="37" t="s">
        <v>100</v>
      </c>
      <c r="M7" s="37" t="s">
        <v>101</v>
      </c>
      <c r="N7" s="38" t="s">
        <v>102</v>
      </c>
      <c r="O7" s="38">
        <v>39.78</v>
      </c>
      <c r="P7" s="38">
        <v>66.31</v>
      </c>
      <c r="Q7" s="38">
        <v>87.2</v>
      </c>
      <c r="R7" s="38">
        <v>2957</v>
      </c>
      <c r="S7" s="38">
        <v>709241</v>
      </c>
      <c r="T7" s="38">
        <v>789.95</v>
      </c>
      <c r="U7" s="38">
        <v>897.83</v>
      </c>
      <c r="V7" s="38">
        <v>469031</v>
      </c>
      <c r="W7" s="38">
        <v>75.03</v>
      </c>
      <c r="X7" s="38">
        <v>6251.25</v>
      </c>
      <c r="Y7" s="38">
        <v>100.3</v>
      </c>
      <c r="Z7" s="38">
        <v>99.99</v>
      </c>
      <c r="AA7" s="38">
        <v>99.91</v>
      </c>
      <c r="AB7" s="38">
        <v>99.83</v>
      </c>
      <c r="AC7" s="38">
        <v>99.79</v>
      </c>
      <c r="AD7" s="38">
        <v>108.24</v>
      </c>
      <c r="AE7" s="38">
        <v>108.59</v>
      </c>
      <c r="AF7" s="38">
        <v>109.1</v>
      </c>
      <c r="AG7" s="38">
        <v>109.39</v>
      </c>
      <c r="AH7" s="38">
        <v>109.5</v>
      </c>
      <c r="AI7" s="38">
        <v>108.69</v>
      </c>
      <c r="AJ7" s="38">
        <v>0</v>
      </c>
      <c r="AK7" s="38">
        <v>0</v>
      </c>
      <c r="AL7" s="38">
        <v>0</v>
      </c>
      <c r="AM7" s="38">
        <v>0</v>
      </c>
      <c r="AN7" s="38">
        <v>0</v>
      </c>
      <c r="AO7" s="38">
        <v>0.61</v>
      </c>
      <c r="AP7" s="38">
        <v>0.54</v>
      </c>
      <c r="AQ7" s="38">
        <v>0.36</v>
      </c>
      <c r="AR7" s="38">
        <v>0.22</v>
      </c>
      <c r="AS7" s="38">
        <v>0.01</v>
      </c>
      <c r="AT7" s="38">
        <v>3.28</v>
      </c>
      <c r="AU7" s="38">
        <v>16.14</v>
      </c>
      <c r="AV7" s="38">
        <v>22.6</v>
      </c>
      <c r="AW7" s="38">
        <v>19.37</v>
      </c>
      <c r="AX7" s="38">
        <v>31.84</v>
      </c>
      <c r="AY7" s="38">
        <v>26.6</v>
      </c>
      <c r="AZ7" s="38">
        <v>55.68</v>
      </c>
      <c r="BA7" s="38">
        <v>56.18</v>
      </c>
      <c r="BB7" s="38">
        <v>59.45</v>
      </c>
      <c r="BC7" s="38">
        <v>64.94</v>
      </c>
      <c r="BD7" s="38">
        <v>70.08</v>
      </c>
      <c r="BE7" s="38">
        <v>69.489999999999995</v>
      </c>
      <c r="BF7" s="38">
        <v>1089.6500000000001</v>
      </c>
      <c r="BG7" s="38">
        <v>1077.3399999999999</v>
      </c>
      <c r="BH7" s="38">
        <v>1057.6199999999999</v>
      </c>
      <c r="BI7" s="38">
        <v>1031.3599999999999</v>
      </c>
      <c r="BJ7" s="38">
        <v>1007.32</v>
      </c>
      <c r="BK7" s="38">
        <v>627.59</v>
      </c>
      <c r="BL7" s="38">
        <v>594.09</v>
      </c>
      <c r="BM7" s="38">
        <v>576.02</v>
      </c>
      <c r="BN7" s="38">
        <v>549.48</v>
      </c>
      <c r="BO7" s="38">
        <v>537.13</v>
      </c>
      <c r="BP7" s="38">
        <v>682.78</v>
      </c>
      <c r="BQ7" s="38">
        <v>97.01</v>
      </c>
      <c r="BR7" s="38">
        <v>97.99</v>
      </c>
      <c r="BS7" s="38">
        <v>97.32</v>
      </c>
      <c r="BT7" s="38">
        <v>98.53</v>
      </c>
      <c r="BU7" s="38">
        <v>98.11</v>
      </c>
      <c r="BV7" s="38">
        <v>113.93</v>
      </c>
      <c r="BW7" s="38">
        <v>114.03</v>
      </c>
      <c r="BX7" s="38">
        <v>113.34</v>
      </c>
      <c r="BY7" s="38">
        <v>113.83</v>
      </c>
      <c r="BZ7" s="38">
        <v>112.43</v>
      </c>
      <c r="CA7" s="38">
        <v>100.91</v>
      </c>
      <c r="CB7" s="38">
        <v>193.74</v>
      </c>
      <c r="CC7" s="38">
        <v>189.43</v>
      </c>
      <c r="CD7" s="38">
        <v>189.15</v>
      </c>
      <c r="CE7" s="38">
        <v>186.38</v>
      </c>
      <c r="CF7" s="38">
        <v>186.8</v>
      </c>
      <c r="CG7" s="38">
        <v>116.77</v>
      </c>
      <c r="CH7" s="38">
        <v>116.93</v>
      </c>
      <c r="CI7" s="38">
        <v>117.4</v>
      </c>
      <c r="CJ7" s="38">
        <v>116.87</v>
      </c>
      <c r="CK7" s="38">
        <v>118.55</v>
      </c>
      <c r="CL7" s="38">
        <v>136.86000000000001</v>
      </c>
      <c r="CM7" s="38">
        <v>233.74</v>
      </c>
      <c r="CN7" s="38">
        <v>239.99</v>
      </c>
      <c r="CO7" s="38">
        <v>227.5</v>
      </c>
      <c r="CP7" s="38">
        <v>224.58</v>
      </c>
      <c r="CQ7" s="38">
        <v>218.56</v>
      </c>
      <c r="CR7" s="38">
        <v>59.58</v>
      </c>
      <c r="CS7" s="38">
        <v>58.79</v>
      </c>
      <c r="CT7" s="38">
        <v>59.16</v>
      </c>
      <c r="CU7" s="38">
        <v>59.44</v>
      </c>
      <c r="CV7" s="38">
        <v>57.38</v>
      </c>
      <c r="CW7" s="38">
        <v>58.98</v>
      </c>
      <c r="CX7" s="38">
        <v>86.91</v>
      </c>
      <c r="CY7" s="38">
        <v>87.36</v>
      </c>
      <c r="CZ7" s="38">
        <v>87.88</v>
      </c>
      <c r="DA7" s="38">
        <v>88.21</v>
      </c>
      <c r="DB7" s="38">
        <v>89.03</v>
      </c>
      <c r="DC7" s="38">
        <v>98.71</v>
      </c>
      <c r="DD7" s="38">
        <v>98.76</v>
      </c>
      <c r="DE7" s="38">
        <v>98.86</v>
      </c>
      <c r="DF7" s="38">
        <v>98.9</v>
      </c>
      <c r="DG7" s="38">
        <v>98.98</v>
      </c>
      <c r="DH7" s="38">
        <v>95.2</v>
      </c>
      <c r="DI7" s="38">
        <v>12.73</v>
      </c>
      <c r="DJ7" s="38">
        <v>15.02</v>
      </c>
      <c r="DK7" s="38">
        <v>17.239999999999998</v>
      </c>
      <c r="DL7" s="38">
        <v>19.43</v>
      </c>
      <c r="DM7" s="38">
        <v>21.48</v>
      </c>
      <c r="DN7" s="38">
        <v>42</v>
      </c>
      <c r="DO7" s="38">
        <v>43.2</v>
      </c>
      <c r="DP7" s="38">
        <v>44.55</v>
      </c>
      <c r="DQ7" s="38">
        <v>45.79</v>
      </c>
      <c r="DR7" s="38">
        <v>47.06</v>
      </c>
      <c r="DS7" s="38">
        <v>38.6</v>
      </c>
      <c r="DT7" s="38">
        <v>0.83</v>
      </c>
      <c r="DU7" s="38">
        <v>2.59</v>
      </c>
      <c r="DV7" s="38">
        <v>3.11</v>
      </c>
      <c r="DW7" s="38">
        <v>3.58</v>
      </c>
      <c r="DX7" s="38">
        <v>3.6</v>
      </c>
      <c r="DY7" s="38">
        <v>6.95</v>
      </c>
      <c r="DZ7" s="38">
        <v>7.39</v>
      </c>
      <c r="EA7" s="38">
        <v>8.25</v>
      </c>
      <c r="EB7" s="38">
        <v>9</v>
      </c>
      <c r="EC7" s="38">
        <v>9.6300000000000008</v>
      </c>
      <c r="ED7" s="38">
        <v>5.64</v>
      </c>
      <c r="EE7" s="38">
        <v>0.08</v>
      </c>
      <c r="EF7" s="38">
        <v>0.05</v>
      </c>
      <c r="EG7" s="38">
        <v>0.05</v>
      </c>
      <c r="EH7" s="38">
        <v>0.05</v>
      </c>
      <c r="EI7" s="38">
        <v>0.08</v>
      </c>
      <c r="EJ7" s="38">
        <v>0.38</v>
      </c>
      <c r="EK7" s="38">
        <v>0.35</v>
      </c>
      <c r="EL7" s="38">
        <v>0.39</v>
      </c>
      <c r="EM7" s="38">
        <v>0.43</v>
      </c>
      <c r="EN7" s="38">
        <v>0.39</v>
      </c>
      <c r="EO7" s="38">
        <v>0.23</v>
      </c>
    </row>
    <row r="8" spans="1:148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</row>
    <row r="9" spans="1:148" x14ac:dyDescent="0.15">
      <c r="A9" s="40"/>
      <c r="B9" s="40" t="s">
        <v>103</v>
      </c>
      <c r="C9" s="40" t="s">
        <v>104</v>
      </c>
      <c r="D9" s="40" t="s">
        <v>105</v>
      </c>
      <c r="E9" s="40" t="s">
        <v>106</v>
      </c>
      <c r="F9" s="40" t="s">
        <v>107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8" x14ac:dyDescent="0.15">
      <c r="A10" s="40" t="s">
        <v>46</v>
      </c>
      <c r="B10" s="41">
        <f>DATEVALUE($B$6-4&amp;"年1月1日")</f>
        <v>41640</v>
      </c>
      <c r="C10" s="41">
        <f>DATEVALUE($B$6-3&amp;"年1月1日")</f>
        <v>42005</v>
      </c>
      <c r="D10" s="41">
        <f>DATEVALUE($B$6-2&amp;"年1月1日")</f>
        <v>42370</v>
      </c>
      <c r="E10" s="41">
        <f>DATEVALUE($B$6-1&amp;"年1月1日")</f>
        <v>42736</v>
      </c>
      <c r="F10" s="41">
        <f>DATEVALUE($B$6&amp;"年1月1日")</f>
        <v>43101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はらの　みきや</cp:lastModifiedBy>
  <cp:lastPrinted>2020-01-31T05:02:40Z</cp:lastPrinted>
  <dcterms:created xsi:type="dcterms:W3CDTF">2019-12-05T04:46:26Z</dcterms:created>
  <dcterms:modified xsi:type="dcterms:W3CDTF">2020-01-31T05:06:41Z</dcterms:modified>
  <cp:category/>
</cp:coreProperties>
</file>