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500 経営関係業務\400 決算\100 決算事務 &amp; 決算統計\H30決算統計\02 決算統計\07 経営比較分析\02 回答\"/>
    </mc:Choice>
  </mc:AlternateContent>
  <workbookProtection workbookAlgorithmName="SHA-512" workbookHashValue="FK8fnWut8BqJickNvzRoIJxbR8Jpz+/c4kxUFxYRoZPieT1c3+VhrGdWBRE2uvqAleVzdJcmCWgalvhQ+XHBCQ==" workbookSaltValue="n/obhW/tP6zHeY55E1Ptpg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<sst xmlns="http://schemas.openxmlformats.org/spreadsheetml/2006/main" count="223" uniqueCount="111">
  <si>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</si>
  <si>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</si>
  <si>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</si>
  <si>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</si>
  <si>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</si>
  <si>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</si>
  <si>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</si>
  <si>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</si>
  <si>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</si>
  <si>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</si>
  <si>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</si>
  <si>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</si>
  <si>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</si>
  <si>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</si>
  <si>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</si>
  <si>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</si>
  <si>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</si>
  <si>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</si>
  <si>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</si>
  <si>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</si>
  <si>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</si>
  <si>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</si>
  <si>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</si>
  <si>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</si>
  <si>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</si>
  <si>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</si>
  <si>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</si>
  <si>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</si>
  <si>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</si>
  <si>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</si>
  <si>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</si>
  <si>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</si>
  <si>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</si>
  <si>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</si>
  <si>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</si>
  <si>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</si>
  <si>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</si>
  <si>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</si>
  <si>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</si>
  <si>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</si>
  <si>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</si>
  <si>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</si>
  <si>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</si>
  <si>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</si>
  <si>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</si>
  <si>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</si>
  <si>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</si>
  <si>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</si>
  <si>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</si>
  <si>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</si>
  <si>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</si>
  <si>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</si>
  <si>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</si>
  <si>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</si>
  <si>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</si>
  <si>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</si>
  <si>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</si>
  <si>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</si>
  <si>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</si>
  <si>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</si>
  <si>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</si>
  <si>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</si>
  <si>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</si>
  <si>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</si>
  <si>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</si>
  <si>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</si>
  <si>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</si>
  <si>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</si>
  <si>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</si>
  <si>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</si>
  <si>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</si>
  <si>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</si>
  <si>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</si>
  <si>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</si>
  <si>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</si>
  <si>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</si>
  <si>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</si>
  <si>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</si>
  <si>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</si>
  <si>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</si>
  <si>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</si>
  <si>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</si>
  <si>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</si>
  <si>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</si>
  <si>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</si>
  <si>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</si>
  <si>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</si>
  <si>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</si>
  <si>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</si>
  <si>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</si>
  <si>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</si>
  <si>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</si>
  <si>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</si>
  <si>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</si>
  <si>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</si>
  <si>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</si>
  <si>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岡山県　岡山市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</si>
  <si>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</si>
  <si>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</si>
  <si>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</si>
  <si>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</si>
  <si>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</si>
  <si>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</si>
  <si>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</si>
  <si>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</si>
  <si>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</si>
  <si>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</si>
  <si>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</si>
  <si>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　持続可能な下水道事業の運営を図るため、Ｈ27年度に策定した経営戦略（岡山市下水道事業経営計画2016）の中で目標数値を定め、ＰＤＣＡサイクルにより経営改善を図ることとしている。
　具体的には、接続促進による使用料収入の確保、施設の統廃合や施設管理の効率化等による支出の削減等により、経営改善を進めることとしている。
</t>
    <phoneticPr fontId="4"/>
  </si>
  <si>
    <t>　農業集落排水事業については、整備が終了しており、水洗化率は高い。
　処理施設が点在しており、経営効率は特定環境保全公共下水道事業よりもさらに悪い。
　各指標の特徴としては以下のとおり
①一般会計繰入金により赤字相当額を補てんしており、１００％程度となっている。
②一般会計繰入金により赤字相当額を補てんしており、欠損金は生じていない。
③整備が終了しており、経費に占める償還元金の割合も減少してきているため、年々、改善傾向にある。
④類似団体と比べ処理施設数が多いこと等により、高水準となっているが、確実に減少している。
⑤使用料対象としている額に対し、１００％は賄えていない。
⑥資本費が高いこと（④）等により、高い水準にある。
⑦類似団体平均程度。処理区域内人口の減少等により年々減少傾向にある。
⑧整備が終了していることから、高い水準にある。</t>
    <rPh sb="170" eb="172">
      <t>セイビ</t>
    </rPh>
    <rPh sb="173" eb="175">
      <t>シュウリョウ</t>
    </rPh>
    <rPh sb="180" eb="182">
      <t>ケイヒ</t>
    </rPh>
    <rPh sb="183" eb="184">
      <t>シ</t>
    </rPh>
    <rPh sb="186" eb="188">
      <t>ショウカン</t>
    </rPh>
    <rPh sb="188" eb="190">
      <t>ガンキン</t>
    </rPh>
    <rPh sb="191" eb="193">
      <t>ワリアイ</t>
    </rPh>
    <rPh sb="194" eb="196">
      <t>ゲンショウ</t>
    </rPh>
    <rPh sb="205" eb="207">
      <t>ネンネン</t>
    </rPh>
    <rPh sb="208" eb="210">
      <t>カイゼン</t>
    </rPh>
    <rPh sb="210" eb="212">
      <t>ケイコウ</t>
    </rPh>
    <phoneticPr fontId="4"/>
  </si>
  <si>
    <t>　類似団体間での比較では、本格的な整備時期が平成一桁以降と遅い上に、償却年数の短い設備が多い処理場が多いことから、近年、老朽化の指標のうち、有形固定資産減価償却率が類似団体平均を上回っている。（本市は平成22年度より地方公営企業法を適用しており、①有形固定資産減価償却率（％）は法適用以降の減価償却累計で算出されるため、その点に留意する必要がある。）
　ただし、将来的には多額の更新需要が見込まれることから、長寿命化や改築更新費用の平準化を計画的に進める必要がある。</t>
    <rPh sb="31" eb="32">
      <t>ウエ</t>
    </rPh>
    <rPh sb="34" eb="36">
      <t>ショウキャク</t>
    </rPh>
    <rPh sb="36" eb="38">
      <t>ネンスウ</t>
    </rPh>
    <rPh sb="39" eb="40">
      <t>ミジカ</t>
    </rPh>
    <rPh sb="41" eb="43">
      <t>セツビ</t>
    </rPh>
    <rPh sb="44" eb="45">
      <t>オオ</t>
    </rPh>
    <rPh sb="46" eb="49">
      <t>ショリジョウ</t>
    </rPh>
    <rPh sb="50" eb="51">
      <t>オオ</t>
    </rPh>
    <rPh sb="57" eb="59">
      <t>キンネン</t>
    </rPh>
    <rPh sb="70" eb="72">
      <t>ユウケイ</t>
    </rPh>
    <rPh sb="72" eb="74">
      <t>コテイ</t>
    </rPh>
    <rPh sb="74" eb="76">
      <t>シサン</t>
    </rPh>
    <rPh sb="76" eb="78">
      <t>ゲンカ</t>
    </rPh>
    <rPh sb="78" eb="80">
      <t>ショウキャク</t>
    </rPh>
    <rPh sb="80" eb="81">
      <t>リツ</t>
    </rPh>
    <rPh sb="82" eb="84">
      <t>ルイジ</t>
    </rPh>
    <rPh sb="84" eb="86">
      <t>ダンタイ</t>
    </rPh>
    <rPh sb="86" eb="88">
      <t>ヘイキン</t>
    </rPh>
    <rPh sb="89" eb="91">
      <t>ウワマワ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</si>
</sst>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D-4732-B34C-52B628B74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0.01</c:v>
                </c:pt>
                <c:pt idx="2">
                  <c:v>2.0499999999999998</c:v>
                </c:pt>
                <c:pt idx="3">
                  <c:v>0.01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D-4732-B34C-52B628B74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53.35</c:v>
                </c:pt>
                <c:pt idx="1">
                  <c:v>53.08</c:v>
                </c:pt>
                <c:pt idx="2">
                  <c:v>53.24</c:v>
                </c:pt>
                <c:pt idx="3">
                  <c:v>51.43</c:v>
                </c:pt>
                <c:pt idx="4">
                  <c:v>50.77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B-43C4-9088-D23DE9944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53.24</c:v>
                </c:pt>
                <c:pt idx="1">
                  <c:v>52.31</c:v>
                </c:pt>
                <c:pt idx="2">
                  <c:v>60.65</c:v>
                </c:pt>
                <c:pt idx="3">
                  <c:v>51.75</c:v>
                </c:pt>
                <c:pt idx="4">
                  <c:v>50.68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B-43C4-9088-D23DE9944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92.51</c:v>
                </c:pt>
                <c:pt idx="1">
                  <c:v>92.89</c:v>
                </c:pt>
                <c:pt idx="2">
                  <c:v>93.18</c:v>
                </c:pt>
                <c:pt idx="3">
                  <c:v>93.41</c:v>
                </c:pt>
                <c:pt idx="4">
                  <c:v>94.1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3-4307-942C-39C243751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84.07</c:v>
                </c:pt>
                <c:pt idx="1">
                  <c:v>84.32</c:v>
                </c:pt>
                <c:pt idx="2">
                  <c:v>84.58</c:v>
                </c:pt>
                <c:pt idx="3">
                  <c:v>84.84</c:v>
                </c:pt>
                <c:pt idx="4">
                  <c:v>84.86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3-4307-942C-39C243751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100.06</c:v>
                </c:pt>
                <c:pt idx="1">
                  <c:v>99.84</c:v>
                </c:pt>
                <c:pt idx="2">
                  <c:v>99.99</c:v>
                </c:pt>
                <c:pt idx="3">
                  <c:v>100</c:v>
                </c:pt>
                <c:pt idx="4">
                  <c:v>100.01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69-42DB-90E7-8FD7803CD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97.53</c:v>
                </c:pt>
                <c:pt idx="1">
                  <c:v>99.64</c:v>
                </c:pt>
                <c:pt idx="2">
                  <c:v>99.66</c:v>
                </c:pt>
                <c:pt idx="3">
                  <c:v>100.95</c:v>
                </c:pt>
                <c:pt idx="4">
                  <c:v>101.77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9-42DB-90E7-8FD7803CD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16.97</c:v>
                </c:pt>
                <c:pt idx="1">
                  <c:v>19.86</c:v>
                </c:pt>
                <c:pt idx="2">
                  <c:v>22.74</c:v>
                </c:pt>
                <c:pt idx="3">
                  <c:v>25.54</c:v>
                </c:pt>
                <c:pt idx="4">
                  <c:v>27.88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56-4646-9AB8-28068118F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20.68</c:v>
                </c:pt>
                <c:pt idx="1">
                  <c:v>22.41</c:v>
                </c:pt>
                <c:pt idx="2">
                  <c:v>22.9</c:v>
                </c:pt>
                <c:pt idx="3">
                  <c:v>24.87</c:v>
                </c:pt>
                <c:pt idx="4">
                  <c:v>24.13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6-4646-9AB8-28068118F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2D-4C10-BFC3-91D4AD761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 formatCode="#,##0.00;&quot;△&quot;#,##0.00;&quot;-&quot;">
                  <c:v>0.08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D-4C10-BFC3-91D4AD761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F-44FE-B99F-E8A36FA83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223.09</c:v>
                </c:pt>
                <c:pt idx="1">
                  <c:v>214.61</c:v>
                </c:pt>
                <c:pt idx="2">
                  <c:v>225.39</c:v>
                </c:pt>
                <c:pt idx="3">
                  <c:v>224.04</c:v>
                </c:pt>
                <c:pt idx="4">
                  <c:v>227.4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F-44FE-B99F-E8A36FA83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17.34</c:v>
                </c:pt>
                <c:pt idx="1">
                  <c:v>18.66</c:v>
                </c:pt>
                <c:pt idx="2">
                  <c:v>25.99</c:v>
                </c:pt>
                <c:pt idx="3">
                  <c:v>26.98</c:v>
                </c:pt>
                <c:pt idx="4">
                  <c:v>24.26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0B-424B-B0A1-2F8C57875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33.03</c:v>
                </c:pt>
                <c:pt idx="1">
                  <c:v>29.45</c:v>
                </c:pt>
                <c:pt idx="2">
                  <c:v>31.84</c:v>
                </c:pt>
                <c:pt idx="3">
                  <c:v>29.91</c:v>
                </c:pt>
                <c:pt idx="4">
                  <c:v>29.54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B-424B-B0A1-2F8C57875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2125.02</c:v>
                </c:pt>
                <c:pt idx="1">
                  <c:v>2090.5</c:v>
                </c:pt>
                <c:pt idx="2">
                  <c:v>2026.83</c:v>
                </c:pt>
                <c:pt idx="3">
                  <c:v>1962.02</c:v>
                </c:pt>
                <c:pt idx="4">
                  <c:v>1909.47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5-4C85-9ED8-BB2898867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1044.8</c:v>
                </c:pt>
                <c:pt idx="1">
                  <c:v>1081.8</c:v>
                </c:pt>
                <c:pt idx="2">
                  <c:v>974.93</c:v>
                </c:pt>
                <c:pt idx="3">
                  <c:v>855.8</c:v>
                </c:pt>
                <c:pt idx="4">
                  <c:v>789.46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5-4C85-9ED8-BB2898867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33.28</c:v>
                </c:pt>
                <c:pt idx="1">
                  <c:v>32.42</c:v>
                </c:pt>
                <c:pt idx="2">
                  <c:v>31.88</c:v>
                </c:pt>
                <c:pt idx="3">
                  <c:v>30.83</c:v>
                </c:pt>
                <c:pt idx="4">
                  <c:v>30.11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7-467B-825C-97C24765B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50.82</c:v>
                </c:pt>
                <c:pt idx="1">
                  <c:v>52.19</c:v>
                </c:pt>
                <c:pt idx="2">
                  <c:v>55.32</c:v>
                </c:pt>
                <c:pt idx="3">
                  <c:v>59.8</c:v>
                </c:pt>
                <c:pt idx="4">
                  <c:v>57.77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7-467B-825C-97C24765B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475</c:v>
                </c:pt>
                <c:pt idx="1">
                  <c:v>481.58</c:v>
                </c:pt>
                <c:pt idx="2">
                  <c:v>490.85</c:v>
                </c:pt>
                <c:pt idx="3">
                  <c:v>508.63</c:v>
                </c:pt>
                <c:pt idx="4">
                  <c:v>522.53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F-42C9-8ADF-C4E3CFE3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300.52</c:v>
                </c:pt>
                <c:pt idx="1">
                  <c:v>296.14</c:v>
                </c:pt>
                <c:pt idx="2">
                  <c:v>283.17</c:v>
                </c:pt>
                <c:pt idx="3">
                  <c:v>263.76</c:v>
                </c:pt>
                <c:pt idx="4">
                  <c:v>274.35000000000002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F-42C9-8ADF-C4E3CFE3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【195.44】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【747.76】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view="pageBreakPreview" topLeftCell="A28" zoomScale="80" zoomScaleNormal="100" zoomScaleSheetLayoutView="80" workbookViewId="0">
      <selection activeCell="BL64" sqref="BL64:BZ65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岡山県　岡山市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農業集落排水</v>
      </c>
      <c r="Q8" s="48"/>
      <c r="R8" s="48"/>
      <c r="S8" s="48"/>
      <c r="T8" s="48"/>
      <c r="U8" s="48"/>
      <c r="V8" s="48"/>
      <c r="W8" s="48" t="str">
        <f>データ!L6</f>
        <v>F2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709241</v>
      </c>
      <c r="AM8" s="50"/>
      <c r="AN8" s="50"/>
      <c r="AO8" s="50"/>
      <c r="AP8" s="50"/>
      <c r="AQ8" s="50"/>
      <c r="AR8" s="50"/>
      <c r="AS8" s="50"/>
      <c r="AT8" s="45">
        <f>データ!T6</f>
        <v>789.95</v>
      </c>
      <c r="AU8" s="45"/>
      <c r="AV8" s="45"/>
      <c r="AW8" s="45"/>
      <c r="AX8" s="45"/>
      <c r="AY8" s="45"/>
      <c r="AZ8" s="45"/>
      <c r="BA8" s="45"/>
      <c r="BB8" s="45">
        <f>データ!U6</f>
        <v>897.83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38.19</v>
      </c>
      <c r="J10" s="45"/>
      <c r="K10" s="45"/>
      <c r="L10" s="45"/>
      <c r="M10" s="45"/>
      <c r="N10" s="45"/>
      <c r="O10" s="45"/>
      <c r="P10" s="45">
        <f>データ!P6</f>
        <v>1.03</v>
      </c>
      <c r="Q10" s="45"/>
      <c r="R10" s="45"/>
      <c r="S10" s="45"/>
      <c r="T10" s="45"/>
      <c r="U10" s="45"/>
      <c r="V10" s="45"/>
      <c r="W10" s="45">
        <f>データ!Q6</f>
        <v>97.2</v>
      </c>
      <c r="X10" s="45"/>
      <c r="Y10" s="45"/>
      <c r="Z10" s="45"/>
      <c r="AA10" s="45"/>
      <c r="AB10" s="45"/>
      <c r="AC10" s="45"/>
      <c r="AD10" s="50">
        <f>データ!R6</f>
        <v>2957</v>
      </c>
      <c r="AE10" s="50"/>
      <c r="AF10" s="50"/>
      <c r="AG10" s="50"/>
      <c r="AH10" s="50"/>
      <c r="AI10" s="50"/>
      <c r="AJ10" s="50"/>
      <c r="AK10" s="2"/>
      <c r="AL10" s="50">
        <f>データ!V6</f>
        <v>7321</v>
      </c>
      <c r="AM10" s="50"/>
      <c r="AN10" s="50"/>
      <c r="AO10" s="50"/>
      <c r="AP10" s="50"/>
      <c r="AQ10" s="50"/>
      <c r="AR10" s="50"/>
      <c r="AS10" s="50"/>
      <c r="AT10" s="45">
        <f>データ!W6</f>
        <v>2.34</v>
      </c>
      <c r="AU10" s="45"/>
      <c r="AV10" s="45"/>
      <c r="AW10" s="45"/>
      <c r="AX10" s="45"/>
      <c r="AY10" s="45"/>
      <c r="AZ10" s="45"/>
      <c r="BA10" s="45"/>
      <c r="BB10" s="45">
        <f>データ!X6</f>
        <v>3128.63</v>
      </c>
      <c r="BC10" s="45"/>
      <c r="BD10" s="45"/>
      <c r="BE10" s="45"/>
      <c r="BF10" s="45"/>
      <c r="BG10" s="45"/>
      <c r="BH10" s="45"/>
      <c r="BI10" s="45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 x14ac:dyDescent="0.15">
      <c r="A14" s="2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3" t="s">
        <v>109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3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3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3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3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3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3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3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3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3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3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3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3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3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3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3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3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3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3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27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83" t="s">
        <v>110</v>
      </c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83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83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83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83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83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83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83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83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83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83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83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83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5"/>
    </row>
    <row r="60" spans="1:78" ht="13.5" customHeight="1" x14ac:dyDescent="0.15">
      <c r="A60" s="2"/>
      <c r="B60" s="59" t="s">
        <v>28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83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5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83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83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86"/>
      <c r="BM63" s="87"/>
      <c r="BN63" s="87"/>
      <c r="BO63" s="87"/>
      <c r="BP63" s="87"/>
      <c r="BQ63" s="87"/>
      <c r="BR63" s="87"/>
      <c r="BS63" s="87"/>
      <c r="BT63" s="87"/>
      <c r="BU63" s="87"/>
      <c r="BV63" s="87"/>
      <c r="BW63" s="87"/>
      <c r="BX63" s="87"/>
      <c r="BY63" s="87"/>
      <c r="BZ63" s="8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29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3" t="s">
        <v>108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3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3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3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3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3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3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3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3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3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3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3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3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3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3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3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8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【101.60】</v>
      </c>
      <c r="F85" s="26" t="str">
        <f>データ!AT6</f>
        <v>【195.44】</v>
      </c>
      <c r="G85" s="26" t="str">
        <f>データ!BE6</f>
        <v>【34.27】</v>
      </c>
      <c r="H85" s="26" t="str">
        <f>データ!BP6</f>
        <v>【747.76】</v>
      </c>
      <c r="I85" s="26" t="str">
        <f>データ!CA6</f>
        <v>【59.51】</v>
      </c>
      <c r="J85" s="26" t="str">
        <f>データ!CL6</f>
        <v>【261.46】</v>
      </c>
      <c r="K85" s="26" t="str">
        <f>データ!CW6</f>
        <v>【52.23】</v>
      </c>
      <c r="L85" s="26" t="str">
        <f>データ!DH6</f>
        <v>【85.82】</v>
      </c>
      <c r="M85" s="26" t="str">
        <f>データ!DS6</f>
        <v>【24.12】</v>
      </c>
      <c r="N85" s="26" t="str">
        <f>データ!ED6</f>
        <v>【0.00】</v>
      </c>
      <c r="O85" s="26" t="str">
        <f>データ!EO6</f>
        <v>【0.02】</v>
      </c>
    </row>
  </sheetData>
  <sheetProtection algorithmName="SHA-512" hashValue="rz0cMfmL+OEPtEKB88xZ5N+O3yTbOPrtY3X5NcWPzkb8aZxTpsAYNGjWBm5XJDpTrnnsOIxb6QCa+G0e1qVy+w==" saltValue="qupWU3xE/2IG64LDrUz/jg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6" t="s">
        <v>52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53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54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56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57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58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59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60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61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62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63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64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65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66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2018</v>
      </c>
      <c r="C6" s="33">
        <f t="shared" ref="C6:X6" si="3">C7</f>
        <v>331007</v>
      </c>
      <c r="D6" s="33">
        <f t="shared" si="3"/>
        <v>46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岡山県　岡山市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>
        <f t="shared" si="3"/>
        <v>38.19</v>
      </c>
      <c r="P6" s="34">
        <f t="shared" si="3"/>
        <v>1.03</v>
      </c>
      <c r="Q6" s="34">
        <f t="shared" si="3"/>
        <v>97.2</v>
      </c>
      <c r="R6" s="34">
        <f t="shared" si="3"/>
        <v>2957</v>
      </c>
      <c r="S6" s="34">
        <f t="shared" si="3"/>
        <v>709241</v>
      </c>
      <c r="T6" s="34">
        <f t="shared" si="3"/>
        <v>789.95</v>
      </c>
      <c r="U6" s="34">
        <f t="shared" si="3"/>
        <v>897.83</v>
      </c>
      <c r="V6" s="34">
        <f t="shared" si="3"/>
        <v>7321</v>
      </c>
      <c r="W6" s="34">
        <f t="shared" si="3"/>
        <v>2.34</v>
      </c>
      <c r="X6" s="34">
        <f t="shared" si="3"/>
        <v>3128.63</v>
      </c>
      <c r="Y6" s="35">
        <f>IF(Y7="",NA(),Y7)</f>
        <v>100.06</v>
      </c>
      <c r="Z6" s="35">
        <f t="shared" ref="Z6:AH6" si="4">IF(Z7="",NA(),Z7)</f>
        <v>99.84</v>
      </c>
      <c r="AA6" s="35">
        <f t="shared" si="4"/>
        <v>99.99</v>
      </c>
      <c r="AB6" s="35">
        <f t="shared" si="4"/>
        <v>100</v>
      </c>
      <c r="AC6" s="35">
        <f t="shared" si="4"/>
        <v>100.01</v>
      </c>
      <c r="AD6" s="35">
        <f t="shared" si="4"/>
        <v>97.53</v>
      </c>
      <c r="AE6" s="35">
        <f t="shared" si="4"/>
        <v>99.64</v>
      </c>
      <c r="AF6" s="35">
        <f t="shared" si="4"/>
        <v>99.66</v>
      </c>
      <c r="AG6" s="35">
        <f t="shared" si="4"/>
        <v>100.95</v>
      </c>
      <c r="AH6" s="35">
        <f t="shared" si="4"/>
        <v>101.77</v>
      </c>
      <c r="AI6" s="34" t="str">
        <f>IF(AI7="","",IF(AI7="-","【-】","【"&amp;SUBSTITUTE(TEXT(AI7,"#,##0.00"),"-","△")&amp;"】"))</f>
        <v>【101.60】</v>
      </c>
      <c r="AJ6" s="34">
        <f>IF(AJ7="",NA(),AJ7)</f>
        <v>0</v>
      </c>
      <c r="AK6" s="34">
        <f t="shared" ref="AK6:AS6" si="5">IF(AK7="",NA(),AK7)</f>
        <v>0</v>
      </c>
      <c r="AL6" s="34">
        <f t="shared" si="5"/>
        <v>0</v>
      </c>
      <c r="AM6" s="34">
        <f t="shared" si="5"/>
        <v>0</v>
      </c>
      <c r="AN6" s="34">
        <f t="shared" si="5"/>
        <v>0</v>
      </c>
      <c r="AO6" s="35">
        <f t="shared" si="5"/>
        <v>223.09</v>
      </c>
      <c r="AP6" s="35">
        <f t="shared" si="5"/>
        <v>214.61</v>
      </c>
      <c r="AQ6" s="35">
        <f t="shared" si="5"/>
        <v>225.39</v>
      </c>
      <c r="AR6" s="35">
        <f t="shared" si="5"/>
        <v>224.04</v>
      </c>
      <c r="AS6" s="35">
        <f t="shared" si="5"/>
        <v>227.4</v>
      </c>
      <c r="AT6" s="34" t="str">
        <f>IF(AT7="","",IF(AT7="-","【-】","【"&amp;SUBSTITUTE(TEXT(AT7,"#,##0.00"),"-","△")&amp;"】"))</f>
        <v>【195.44】</v>
      </c>
      <c r="AU6" s="35">
        <f>IF(AU7="",NA(),AU7)</f>
        <v>17.34</v>
      </c>
      <c r="AV6" s="35">
        <f t="shared" ref="AV6:BD6" si="6">IF(AV7="",NA(),AV7)</f>
        <v>18.66</v>
      </c>
      <c r="AW6" s="35">
        <f t="shared" si="6"/>
        <v>25.99</v>
      </c>
      <c r="AX6" s="35">
        <f t="shared" si="6"/>
        <v>26.98</v>
      </c>
      <c r="AY6" s="35">
        <f t="shared" si="6"/>
        <v>24.26</v>
      </c>
      <c r="AZ6" s="35">
        <f t="shared" si="6"/>
        <v>33.03</v>
      </c>
      <c r="BA6" s="35">
        <f t="shared" si="6"/>
        <v>29.45</v>
      </c>
      <c r="BB6" s="35">
        <f t="shared" si="6"/>
        <v>31.84</v>
      </c>
      <c r="BC6" s="35">
        <f t="shared" si="6"/>
        <v>29.91</v>
      </c>
      <c r="BD6" s="35">
        <f t="shared" si="6"/>
        <v>29.54</v>
      </c>
      <c r="BE6" s="34" t="str">
        <f>IF(BE7="","",IF(BE7="-","【-】","【"&amp;SUBSTITUTE(TEXT(BE7,"#,##0.00"),"-","△")&amp;"】"))</f>
        <v>【34.27】</v>
      </c>
      <c r="BF6" s="35">
        <f>IF(BF7="",NA(),BF7)</f>
        <v>2125.02</v>
      </c>
      <c r="BG6" s="35">
        <f t="shared" ref="BG6:BO6" si="7">IF(BG7="",NA(),BG7)</f>
        <v>2090.5</v>
      </c>
      <c r="BH6" s="35">
        <f t="shared" si="7"/>
        <v>2026.83</v>
      </c>
      <c r="BI6" s="35">
        <f t="shared" si="7"/>
        <v>1962.02</v>
      </c>
      <c r="BJ6" s="35">
        <f t="shared" si="7"/>
        <v>1909.47</v>
      </c>
      <c r="BK6" s="35">
        <f t="shared" si="7"/>
        <v>1044.8</v>
      </c>
      <c r="BL6" s="35">
        <f t="shared" si="7"/>
        <v>1081.8</v>
      </c>
      <c r="BM6" s="35">
        <f t="shared" si="7"/>
        <v>974.93</v>
      </c>
      <c r="BN6" s="35">
        <f t="shared" si="7"/>
        <v>855.8</v>
      </c>
      <c r="BO6" s="35">
        <f t="shared" si="7"/>
        <v>789.46</v>
      </c>
      <c r="BP6" s="34" t="str">
        <f>IF(BP7="","",IF(BP7="-","【-】","【"&amp;SUBSTITUTE(TEXT(BP7,"#,##0.00"),"-","△")&amp;"】"))</f>
        <v>【747.76】</v>
      </c>
      <c r="BQ6" s="35">
        <f>IF(BQ7="",NA(),BQ7)</f>
        <v>33.28</v>
      </c>
      <c r="BR6" s="35">
        <f t="shared" ref="BR6:BZ6" si="8">IF(BR7="",NA(),BR7)</f>
        <v>32.42</v>
      </c>
      <c r="BS6" s="35">
        <f t="shared" si="8"/>
        <v>31.88</v>
      </c>
      <c r="BT6" s="35">
        <f t="shared" si="8"/>
        <v>30.83</v>
      </c>
      <c r="BU6" s="35">
        <f t="shared" si="8"/>
        <v>30.11</v>
      </c>
      <c r="BV6" s="35">
        <f t="shared" si="8"/>
        <v>50.82</v>
      </c>
      <c r="BW6" s="35">
        <f t="shared" si="8"/>
        <v>52.19</v>
      </c>
      <c r="BX6" s="35">
        <f t="shared" si="8"/>
        <v>55.32</v>
      </c>
      <c r="BY6" s="35">
        <f t="shared" si="8"/>
        <v>59.8</v>
      </c>
      <c r="BZ6" s="35">
        <f t="shared" si="8"/>
        <v>57.77</v>
      </c>
      <c r="CA6" s="34" t="str">
        <f>IF(CA7="","",IF(CA7="-","【-】","【"&amp;SUBSTITUTE(TEXT(CA7,"#,##0.00"),"-","△")&amp;"】"))</f>
        <v>【59.51】</v>
      </c>
      <c r="CB6" s="35">
        <f>IF(CB7="",NA(),CB7)</f>
        <v>475</v>
      </c>
      <c r="CC6" s="35">
        <f t="shared" ref="CC6:CK6" si="9">IF(CC7="",NA(),CC7)</f>
        <v>481.58</v>
      </c>
      <c r="CD6" s="35">
        <f t="shared" si="9"/>
        <v>490.85</v>
      </c>
      <c r="CE6" s="35">
        <f t="shared" si="9"/>
        <v>508.63</v>
      </c>
      <c r="CF6" s="35">
        <f t="shared" si="9"/>
        <v>522.53</v>
      </c>
      <c r="CG6" s="35">
        <f t="shared" si="9"/>
        <v>300.52</v>
      </c>
      <c r="CH6" s="35">
        <f t="shared" si="9"/>
        <v>296.14</v>
      </c>
      <c r="CI6" s="35">
        <f t="shared" si="9"/>
        <v>283.17</v>
      </c>
      <c r="CJ6" s="35">
        <f t="shared" si="9"/>
        <v>263.76</v>
      </c>
      <c r="CK6" s="35">
        <f t="shared" si="9"/>
        <v>274.35000000000002</v>
      </c>
      <c r="CL6" s="34" t="str">
        <f>IF(CL7="","",IF(CL7="-","【-】","【"&amp;SUBSTITUTE(TEXT(CL7,"#,##0.00"),"-","△")&amp;"】"))</f>
        <v>【261.46】</v>
      </c>
      <c r="CM6" s="35">
        <f>IF(CM7="",NA(),CM7)</f>
        <v>53.35</v>
      </c>
      <c r="CN6" s="35">
        <f t="shared" ref="CN6:CV6" si="10">IF(CN7="",NA(),CN7)</f>
        <v>53.08</v>
      </c>
      <c r="CO6" s="35">
        <f t="shared" si="10"/>
        <v>53.24</v>
      </c>
      <c r="CP6" s="35">
        <f t="shared" si="10"/>
        <v>51.43</v>
      </c>
      <c r="CQ6" s="35">
        <f t="shared" si="10"/>
        <v>50.77</v>
      </c>
      <c r="CR6" s="35">
        <f t="shared" si="10"/>
        <v>53.24</v>
      </c>
      <c r="CS6" s="35">
        <f t="shared" si="10"/>
        <v>52.31</v>
      </c>
      <c r="CT6" s="35">
        <f t="shared" si="10"/>
        <v>60.65</v>
      </c>
      <c r="CU6" s="35">
        <f t="shared" si="10"/>
        <v>51.75</v>
      </c>
      <c r="CV6" s="35">
        <f t="shared" si="10"/>
        <v>50.68</v>
      </c>
      <c r="CW6" s="34" t="str">
        <f>IF(CW7="","",IF(CW7="-","【-】","【"&amp;SUBSTITUTE(TEXT(CW7,"#,##0.00"),"-","△")&amp;"】"))</f>
        <v>【52.23】</v>
      </c>
      <c r="CX6" s="35">
        <f>IF(CX7="",NA(),CX7)</f>
        <v>92.51</v>
      </c>
      <c r="CY6" s="35">
        <f t="shared" ref="CY6:DG6" si="11">IF(CY7="",NA(),CY7)</f>
        <v>92.89</v>
      </c>
      <c r="CZ6" s="35">
        <f t="shared" si="11"/>
        <v>93.18</v>
      </c>
      <c r="DA6" s="35">
        <f t="shared" si="11"/>
        <v>93.41</v>
      </c>
      <c r="DB6" s="35">
        <f t="shared" si="11"/>
        <v>94.1</v>
      </c>
      <c r="DC6" s="35">
        <f t="shared" si="11"/>
        <v>84.07</v>
      </c>
      <c r="DD6" s="35">
        <f t="shared" si="11"/>
        <v>84.32</v>
      </c>
      <c r="DE6" s="35">
        <f t="shared" si="11"/>
        <v>84.58</v>
      </c>
      <c r="DF6" s="35">
        <f t="shared" si="11"/>
        <v>84.84</v>
      </c>
      <c r="DG6" s="35">
        <f t="shared" si="11"/>
        <v>84.86</v>
      </c>
      <c r="DH6" s="34" t="str">
        <f>IF(DH7="","",IF(DH7="-","【-】","【"&amp;SUBSTITUTE(TEXT(DH7,"#,##0.00"),"-","△")&amp;"】"))</f>
        <v>【85.82】</v>
      </c>
      <c r="DI6" s="35">
        <f>IF(DI7="",NA(),DI7)</f>
        <v>16.97</v>
      </c>
      <c r="DJ6" s="35">
        <f t="shared" ref="DJ6:DR6" si="12">IF(DJ7="",NA(),DJ7)</f>
        <v>19.86</v>
      </c>
      <c r="DK6" s="35">
        <f t="shared" si="12"/>
        <v>22.74</v>
      </c>
      <c r="DL6" s="35">
        <f t="shared" si="12"/>
        <v>25.54</v>
      </c>
      <c r="DM6" s="35">
        <f t="shared" si="12"/>
        <v>27.88</v>
      </c>
      <c r="DN6" s="35">
        <f t="shared" si="12"/>
        <v>20.68</v>
      </c>
      <c r="DO6" s="35">
        <f t="shared" si="12"/>
        <v>22.41</v>
      </c>
      <c r="DP6" s="35">
        <f t="shared" si="12"/>
        <v>22.9</v>
      </c>
      <c r="DQ6" s="35">
        <f t="shared" si="12"/>
        <v>24.87</v>
      </c>
      <c r="DR6" s="35">
        <f t="shared" si="12"/>
        <v>24.13</v>
      </c>
      <c r="DS6" s="34" t="str">
        <f>IF(DS7="","",IF(DS7="-","【-】","【"&amp;SUBSTITUTE(TEXT(DS7,"#,##0.00"),"-","△")&amp;"】"))</f>
        <v>【24.12】</v>
      </c>
      <c r="DT6" s="34">
        <f>IF(DT7="",NA(),DT7)</f>
        <v>0</v>
      </c>
      <c r="DU6" s="34">
        <f t="shared" ref="DU6:EC6" si="13">IF(DU7="",NA(),DU7)</f>
        <v>0</v>
      </c>
      <c r="DV6" s="34">
        <f t="shared" si="13"/>
        <v>0</v>
      </c>
      <c r="DW6" s="34">
        <f t="shared" si="13"/>
        <v>0</v>
      </c>
      <c r="DX6" s="34">
        <f t="shared" si="13"/>
        <v>0</v>
      </c>
      <c r="DY6" s="35">
        <f t="shared" si="13"/>
        <v>0.08</v>
      </c>
      <c r="DZ6" s="34">
        <f t="shared" si="13"/>
        <v>0</v>
      </c>
      <c r="EA6" s="34">
        <f t="shared" si="13"/>
        <v>0</v>
      </c>
      <c r="EB6" s="34">
        <f t="shared" si="13"/>
        <v>0</v>
      </c>
      <c r="EC6" s="34">
        <f t="shared" si="13"/>
        <v>0</v>
      </c>
      <c r="ED6" s="34" t="str">
        <f>IF(ED7="","",IF(ED7="-","【-】","【"&amp;SUBSTITUTE(TEXT(ED7,"#,##0.00"),"-","△")&amp;"】"))</f>
        <v>【0.00】</v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0.02</v>
      </c>
      <c r="EK6" s="35">
        <f t="shared" si="14"/>
        <v>0.01</v>
      </c>
      <c r="EL6" s="35">
        <f t="shared" si="14"/>
        <v>2.0499999999999998</v>
      </c>
      <c r="EM6" s="35">
        <f t="shared" si="14"/>
        <v>0.01</v>
      </c>
      <c r="EN6" s="35">
        <f t="shared" si="14"/>
        <v>0.01</v>
      </c>
      <c r="EO6" s="34" t="str">
        <f>IF(EO7="","",IF(EO7="-","【-】","【"&amp;SUBSTITUTE(TEXT(EO7,"#,##0.00"),"-","△")&amp;"】"))</f>
        <v>【0.02】</v>
      </c>
    </row>
    <row r="7" spans="1:148" s="36" customFormat="1" x14ac:dyDescent="0.15">
      <c r="A7" s="28"/>
      <c r="B7" s="37">
        <v>2018</v>
      </c>
      <c r="C7" s="37">
        <v>331007</v>
      </c>
      <c r="D7" s="37">
        <v>46</v>
      </c>
      <c r="E7" s="37">
        <v>17</v>
      </c>
      <c r="F7" s="37">
        <v>5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38.19</v>
      </c>
      <c r="P7" s="38">
        <v>1.03</v>
      </c>
      <c r="Q7" s="38">
        <v>97.2</v>
      </c>
      <c r="R7" s="38">
        <v>2957</v>
      </c>
      <c r="S7" s="38">
        <v>709241</v>
      </c>
      <c r="T7" s="38">
        <v>789.95</v>
      </c>
      <c r="U7" s="38">
        <v>897.83</v>
      </c>
      <c r="V7" s="38">
        <v>7321</v>
      </c>
      <c r="W7" s="38">
        <v>2.34</v>
      </c>
      <c r="X7" s="38">
        <v>3128.63</v>
      </c>
      <c r="Y7" s="38">
        <v>100.06</v>
      </c>
      <c r="Z7" s="38">
        <v>99.84</v>
      </c>
      <c r="AA7" s="38">
        <v>99.99</v>
      </c>
      <c r="AB7" s="38">
        <v>100</v>
      </c>
      <c r="AC7" s="38">
        <v>100.01</v>
      </c>
      <c r="AD7" s="38">
        <v>97.53</v>
      </c>
      <c r="AE7" s="38">
        <v>99.64</v>
      </c>
      <c r="AF7" s="38">
        <v>99.66</v>
      </c>
      <c r="AG7" s="38">
        <v>100.95</v>
      </c>
      <c r="AH7" s="38">
        <v>101.77</v>
      </c>
      <c r="AI7" s="38">
        <v>101.6</v>
      </c>
      <c r="AJ7" s="38">
        <v>0</v>
      </c>
      <c r="AK7" s="38">
        <v>0</v>
      </c>
      <c r="AL7" s="38">
        <v>0</v>
      </c>
      <c r="AM7" s="38">
        <v>0</v>
      </c>
      <c r="AN7" s="38">
        <v>0</v>
      </c>
      <c r="AO7" s="38">
        <v>223.09</v>
      </c>
      <c r="AP7" s="38">
        <v>214.61</v>
      </c>
      <c r="AQ7" s="38">
        <v>225.39</v>
      </c>
      <c r="AR7" s="38">
        <v>224.04</v>
      </c>
      <c r="AS7" s="38">
        <v>227.4</v>
      </c>
      <c r="AT7" s="38">
        <v>195.44</v>
      </c>
      <c r="AU7" s="38">
        <v>17.34</v>
      </c>
      <c r="AV7" s="38">
        <v>18.66</v>
      </c>
      <c r="AW7" s="38">
        <v>25.99</v>
      </c>
      <c r="AX7" s="38">
        <v>26.98</v>
      </c>
      <c r="AY7" s="38">
        <v>24.26</v>
      </c>
      <c r="AZ7" s="38">
        <v>33.03</v>
      </c>
      <c r="BA7" s="38">
        <v>29.45</v>
      </c>
      <c r="BB7" s="38">
        <v>31.84</v>
      </c>
      <c r="BC7" s="38">
        <v>29.91</v>
      </c>
      <c r="BD7" s="38">
        <v>29.54</v>
      </c>
      <c r="BE7" s="38">
        <v>34.270000000000003</v>
      </c>
      <c r="BF7" s="38">
        <v>2125.02</v>
      </c>
      <c r="BG7" s="38">
        <v>2090.5</v>
      </c>
      <c r="BH7" s="38">
        <v>2026.83</v>
      </c>
      <c r="BI7" s="38">
        <v>1962.02</v>
      </c>
      <c r="BJ7" s="38">
        <v>1909.47</v>
      </c>
      <c r="BK7" s="38">
        <v>1044.8</v>
      </c>
      <c r="BL7" s="38">
        <v>1081.8</v>
      </c>
      <c r="BM7" s="38">
        <v>974.93</v>
      </c>
      <c r="BN7" s="38">
        <v>855.8</v>
      </c>
      <c r="BO7" s="38">
        <v>789.46</v>
      </c>
      <c r="BP7" s="38">
        <v>747.76</v>
      </c>
      <c r="BQ7" s="38">
        <v>33.28</v>
      </c>
      <c r="BR7" s="38">
        <v>32.42</v>
      </c>
      <c r="BS7" s="38">
        <v>31.88</v>
      </c>
      <c r="BT7" s="38">
        <v>30.83</v>
      </c>
      <c r="BU7" s="38">
        <v>30.11</v>
      </c>
      <c r="BV7" s="38">
        <v>50.82</v>
      </c>
      <c r="BW7" s="38">
        <v>52.19</v>
      </c>
      <c r="BX7" s="38">
        <v>55.32</v>
      </c>
      <c r="BY7" s="38">
        <v>59.8</v>
      </c>
      <c r="BZ7" s="38">
        <v>57.77</v>
      </c>
      <c r="CA7" s="38">
        <v>59.51</v>
      </c>
      <c r="CB7" s="38">
        <v>475</v>
      </c>
      <c r="CC7" s="38">
        <v>481.58</v>
      </c>
      <c r="CD7" s="38">
        <v>490.85</v>
      </c>
      <c r="CE7" s="38">
        <v>508.63</v>
      </c>
      <c r="CF7" s="38">
        <v>522.53</v>
      </c>
      <c r="CG7" s="38">
        <v>300.52</v>
      </c>
      <c r="CH7" s="38">
        <v>296.14</v>
      </c>
      <c r="CI7" s="38">
        <v>283.17</v>
      </c>
      <c r="CJ7" s="38">
        <v>263.76</v>
      </c>
      <c r="CK7" s="38">
        <v>274.35000000000002</v>
      </c>
      <c r="CL7" s="38">
        <v>261.45999999999998</v>
      </c>
      <c r="CM7" s="38">
        <v>53.35</v>
      </c>
      <c r="CN7" s="38">
        <v>53.08</v>
      </c>
      <c r="CO7" s="38">
        <v>53.24</v>
      </c>
      <c r="CP7" s="38">
        <v>51.43</v>
      </c>
      <c r="CQ7" s="38">
        <v>50.77</v>
      </c>
      <c r="CR7" s="38">
        <v>53.24</v>
      </c>
      <c r="CS7" s="38">
        <v>52.31</v>
      </c>
      <c r="CT7" s="38">
        <v>60.65</v>
      </c>
      <c r="CU7" s="38">
        <v>51.75</v>
      </c>
      <c r="CV7" s="38">
        <v>50.68</v>
      </c>
      <c r="CW7" s="38">
        <v>52.23</v>
      </c>
      <c r="CX7" s="38">
        <v>92.51</v>
      </c>
      <c r="CY7" s="38">
        <v>92.89</v>
      </c>
      <c r="CZ7" s="38">
        <v>93.18</v>
      </c>
      <c r="DA7" s="38">
        <v>93.41</v>
      </c>
      <c r="DB7" s="38">
        <v>94.1</v>
      </c>
      <c r="DC7" s="38">
        <v>84.07</v>
      </c>
      <c r="DD7" s="38">
        <v>84.32</v>
      </c>
      <c r="DE7" s="38">
        <v>84.58</v>
      </c>
      <c r="DF7" s="38">
        <v>84.84</v>
      </c>
      <c r="DG7" s="38">
        <v>84.86</v>
      </c>
      <c r="DH7" s="38">
        <v>85.82</v>
      </c>
      <c r="DI7" s="38">
        <v>16.97</v>
      </c>
      <c r="DJ7" s="38">
        <v>19.86</v>
      </c>
      <c r="DK7" s="38">
        <v>22.74</v>
      </c>
      <c r="DL7" s="38">
        <v>25.54</v>
      </c>
      <c r="DM7" s="38">
        <v>27.88</v>
      </c>
      <c r="DN7" s="38">
        <v>20.68</v>
      </c>
      <c r="DO7" s="38">
        <v>22.41</v>
      </c>
      <c r="DP7" s="38">
        <v>22.9</v>
      </c>
      <c r="DQ7" s="38">
        <v>24.87</v>
      </c>
      <c r="DR7" s="38">
        <v>24.13</v>
      </c>
      <c r="DS7" s="38">
        <v>24.12</v>
      </c>
      <c r="DT7" s="38">
        <v>0</v>
      </c>
      <c r="DU7" s="38">
        <v>0</v>
      </c>
      <c r="DV7" s="38">
        <v>0</v>
      </c>
      <c r="DW7" s="38">
        <v>0</v>
      </c>
      <c r="DX7" s="38">
        <v>0</v>
      </c>
      <c r="DY7" s="38">
        <v>0.08</v>
      </c>
      <c r="DZ7" s="38">
        <v>0</v>
      </c>
      <c r="EA7" s="38">
        <v>0</v>
      </c>
      <c r="EB7" s="38">
        <v>0</v>
      </c>
      <c r="EC7" s="38">
        <v>0</v>
      </c>
      <c r="ED7" s="38">
        <v>0</v>
      </c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0.02</v>
      </c>
      <c r="EK7" s="38">
        <v>0.01</v>
      </c>
      <c r="EL7" s="38">
        <v>2.0499999999999998</v>
      </c>
      <c r="EM7" s="38">
        <v>0.01</v>
      </c>
      <c r="EN7" s="38">
        <v>0.01</v>
      </c>
      <c r="EO7" s="38">
        <v>0.02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はらの　みきや</cp:lastModifiedBy>
  <cp:lastPrinted>2020-01-31T05:39:54Z</cp:lastPrinted>
  <dcterms:created xsi:type="dcterms:W3CDTF">2019-12-05T04:54:58Z</dcterms:created>
  <dcterms:modified xsi:type="dcterms:W3CDTF">2020-01-31T05:42:12Z</dcterms:modified>
  <cp:category/>
</cp:coreProperties>
</file>