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XTNAYNDd7ns9Gt8Exe/ogR6ko6c53ZAz7DvL3DbOYyUPWKhCAxn9K0Pa2xtM9zSbetb0Mofy6SDxI7kS0WcmQ==" workbookSaltValue="aHXCBArHTOnwgPfKpowSFA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76" i="4" l="1"/>
  <c r="BV30" i="4"/>
  <c r="IX52" i="4"/>
  <c r="BV76" i="4"/>
  <c r="FJ52" i="4"/>
  <c r="IX30" i="4"/>
  <c r="BV52" i="4"/>
  <c r="FJ30" i="4"/>
  <c r="ML52" i="4"/>
  <c r="ML76" i="4"/>
  <c r="C11" i="5"/>
  <c r="D11" i="5"/>
  <c r="E11" i="5"/>
  <c r="B11" i="5"/>
  <c r="AT76" i="4" l="1"/>
  <c r="LJ76" i="4"/>
  <c r="AT52" i="4"/>
  <c r="EH30" i="4"/>
  <c r="HV76" i="4"/>
  <c r="LJ52" i="4"/>
  <c r="AT30" i="4"/>
  <c r="HV52" i="4"/>
  <c r="EH52" i="4"/>
  <c r="HV30" i="4"/>
  <c r="HH52" i="4"/>
  <c r="AF76" i="4"/>
  <c r="DT52" i="4"/>
  <c r="HH30" i="4"/>
  <c r="KV76" i="4"/>
  <c r="AF52" i="4"/>
  <c r="DT30" i="4"/>
  <c r="AF30" i="4"/>
  <c r="HH76" i="4"/>
  <c r="KV52" i="4"/>
  <c r="GT76" i="4"/>
  <c r="GT52" i="4"/>
  <c r="R76" i="4"/>
  <c r="DF52" i="4"/>
  <c r="GT30" i="4"/>
  <c r="KH76" i="4"/>
  <c r="R52" i="4"/>
  <c r="DF30" i="4"/>
  <c r="KH52" i="4"/>
  <c r="R30" i="4"/>
  <c r="LX76" i="4"/>
  <c r="IJ76" i="4"/>
  <c r="LX52" i="4"/>
  <c r="BH30" i="4"/>
  <c r="EV30" i="4"/>
  <c r="IJ52" i="4"/>
  <c r="BH52" i="4"/>
  <c r="BH76" i="4"/>
  <c r="EV52" i="4"/>
  <c r="IJ30" i="4"/>
</calcChain>
</file>

<file path=xl/sharedStrings.xml><?xml version="1.0" encoding="utf-8"?>
<sst xmlns="http://schemas.openxmlformats.org/spreadsheetml/2006/main" count="333" uniqueCount="146">
  <si>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</si>
  <si>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</si>
  <si>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</si>
  <si>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</si>
  <si>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</si>
  <si>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</si>
  <si>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</si>
  <si>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</si>
  <si>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</si>
  <si>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</si>
  <si>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</si>
  <si>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</si>
  <si>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</si>
  <si>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</si>
  <si>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</si>
  <si>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</si>
  <si>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</si>
  <si>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</si>
  <si>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</si>
  <si>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</si>
  <si>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</si>
  <si>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</si>
  <si>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</si>
  <si>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</si>
  <si>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</si>
  <si>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</si>
  <si>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</si>
  <si>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</si>
  <si>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</si>
  <si>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</si>
  <si>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</si>
  <si>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</si>
  <si>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</si>
  <si>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</si>
  <si>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</si>
  <si>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</si>
  <si>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</si>
  <si>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</si>
  <si>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</si>
  <si>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</si>
  <si>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</si>
  <si>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</si>
  <si>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</si>
  <si>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</si>
  <si>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</si>
  <si>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</si>
  <si>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</si>
  <si>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</si>
  <si>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</si>
  <si>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</si>
  <si>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</si>
  <si>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</si>
  <si>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</si>
  <si>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</si>
  <si>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</si>
  <si>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</si>
  <si>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</si>
  <si>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</si>
  <si>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</si>
  <si>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</si>
  <si>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</si>
  <si>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</si>
  <si>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</si>
  <si>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</si>
  <si>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</si>
  <si>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</si>
  <si>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</si>
  <si>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</si>
  <si>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</si>
  <si>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</si>
  <si>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</si>
  <si>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</si>
  <si>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</si>
  <si>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</si>
  <si>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</si>
  <si>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</si>
  <si>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</si>
  <si>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</si>
  <si>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</si>
  <si>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</si>
  <si>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</si>
  <si>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</si>
  <si>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</si>
  <si>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</si>
  <si>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</si>
  <si>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</si>
  <si>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</si>
  <si>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</si>
  <si>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</si>
  <si>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</si>
  <si>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</si>
  <si>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</si>
  <si>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</si>
  <si>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</si>
  <si>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</si>
  <si>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</si>
  <si>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</si>
  <si>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</si>
  <si>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</si>
  <si>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</si>
  <si>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</si>
  <si>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</si>
  <si>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</si>
  <si>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</si>
  <si>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</si>
  <si>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</si>
  <si>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</si>
  <si>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</si>
  <si>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</si>
  <si>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</si>
  <si>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</si>
  <si>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</si>
  <si>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</si>
  <si>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</si>
  <si>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</si>
  <si>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</si>
  <si>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</si>
  <si>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</si>
  <si>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</si>
  <si>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</si>
  <si>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</si>
  <si>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</si>
  <si>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</si>
  <si>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</si>
  <si>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</si>
  <si>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</si>
  <si>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湯の山温泉館</t>
  </si>
  <si>
    <t>法非適用</t>
  </si>
  <si>
    <t>観光施設事業</t>
  </si>
  <si>
    <t>休養宿泊施設</t>
  </si>
  <si>
    <t>Ｃ</t>
  </si>
  <si>
    <t>非設置</t>
  </si>
  <si>
    <t>該当数値なし</t>
  </si>
  <si>
    <t>－</t>
  </si>
  <si>
    <t>利用料金制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</si>
  <si>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</si>
  <si>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</si>
  <si>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</si>
  <si>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</si>
  <si>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</si>
  <si>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</si>
  <si>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</si>
  <si>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⑬施設と周辺地域の宿泊客数動向
　宿泊施設ではないため、該当数値はありません。</t>
    <rPh sb="1" eb="3">
      <t>シセツ</t>
    </rPh>
    <rPh sb="4" eb="6">
      <t>シュウヘン</t>
    </rPh>
    <rPh sb="6" eb="8">
      <t>チイキ</t>
    </rPh>
    <rPh sb="9" eb="11">
      <t>シュクハク</t>
    </rPh>
    <rPh sb="11" eb="13">
      <t>キャクスウ</t>
    </rPh>
    <rPh sb="13" eb="15">
      <t>ドウコウ</t>
    </rPh>
    <rPh sb="17" eb="19">
      <t>シュクハク</t>
    </rPh>
    <rPh sb="19" eb="21">
      <t>シセツ</t>
    </rPh>
    <rPh sb="28" eb="30">
      <t>ガイトウ</t>
    </rPh>
    <rPh sb="30" eb="32">
      <t>スウチ</t>
    </rPh>
    <phoneticPr fontId="5"/>
  </si>
  <si>
    <t>　今後は、施設老朽化に伴う設備投資も必要と考えられるため、引き続き、経営改善や利用促進に向けた取組を行い、施設の収益性を継続して確保する必要があります。</t>
    <rPh sb="1" eb="3">
      <t>コンゴ</t>
    </rPh>
    <rPh sb="5" eb="7">
      <t>シセツ</t>
    </rPh>
    <rPh sb="7" eb="10">
      <t>ロウキュウカ</t>
    </rPh>
    <rPh sb="11" eb="12">
      <t>トモナ</t>
    </rPh>
    <rPh sb="13" eb="15">
      <t>セツビ</t>
    </rPh>
    <rPh sb="15" eb="17">
      <t>トウシ</t>
    </rPh>
    <rPh sb="18" eb="20">
      <t>ヒツヨウ</t>
    </rPh>
    <rPh sb="21" eb="22">
      <t>カンガ</t>
    </rPh>
    <rPh sb="29" eb="30">
      <t>ヒ</t>
    </rPh>
    <rPh sb="31" eb="32">
      <t>ツヅ</t>
    </rPh>
    <rPh sb="34" eb="36">
      <t>ケイエイ</t>
    </rPh>
    <rPh sb="36" eb="38">
      <t>カイゼン</t>
    </rPh>
    <rPh sb="39" eb="41">
      <t>リヨウ</t>
    </rPh>
    <rPh sb="41" eb="43">
      <t>ソクシン</t>
    </rPh>
    <rPh sb="44" eb="45">
      <t>ム</t>
    </rPh>
    <rPh sb="47" eb="49">
      <t>トリクミ</t>
    </rPh>
    <rPh sb="50" eb="51">
      <t>オコナ</t>
    </rPh>
    <rPh sb="53" eb="55">
      <t>シセツ</t>
    </rPh>
    <rPh sb="56" eb="59">
      <t>シュウエキセイ</t>
    </rPh>
    <rPh sb="60" eb="62">
      <t>ケイゾク</t>
    </rPh>
    <rPh sb="64" eb="66">
      <t>カクホ</t>
    </rPh>
    <rPh sb="68" eb="70">
      <t>ヒツヨウ</t>
    </rPh>
    <phoneticPr fontId="5"/>
  </si>
  <si>
    <t>①収益的収支比率
　近年は類似施設平均値と同程度ですが、減少傾向にあるため、収益改善に向けた取組を行う必要があります。
②他会計補助金比率
③宿泊者１人あたりの他会計補助金額
　他会計からの補助金はありません。
④定員稼働率
　該当数値はありません。
⑤売上高人件費比率
　平成26年度からは委託料として計上しているため、人件費数値はありません。
⑥売上高ＧＯＰ比率
　類似施設平均値を下回っており、数値が低いため、経営改善に向けた取組を行なう必要があります。
⑦ＥＢＩＴＤＡ
　類似施設平均値を上回っていますが、減少傾向にあるため、経営改善に向けた取組を行なう必要があります。</t>
    <rPh sb="1" eb="4">
      <t>シュウエキテキ</t>
    </rPh>
    <rPh sb="4" eb="6">
      <t>シュウシ</t>
    </rPh>
    <rPh sb="6" eb="8">
      <t>ヒリツ</t>
    </rPh>
    <rPh sb="10" eb="12">
      <t>キンネン</t>
    </rPh>
    <rPh sb="13" eb="15">
      <t>ルイジ</t>
    </rPh>
    <rPh sb="15" eb="17">
      <t>シセツ</t>
    </rPh>
    <rPh sb="17" eb="20">
      <t>ヘイキンチ</t>
    </rPh>
    <rPh sb="22" eb="24">
      <t>テイド</t>
    </rPh>
    <rPh sb="28" eb="30">
      <t>ゲンショウ</t>
    </rPh>
    <rPh sb="30" eb="32">
      <t>ケイコウ</t>
    </rPh>
    <rPh sb="38" eb="40">
      <t>シュウエキ</t>
    </rPh>
    <rPh sb="40" eb="42">
      <t>カイゼン</t>
    </rPh>
    <rPh sb="43" eb="44">
      <t>ム</t>
    </rPh>
    <rPh sb="46" eb="48">
      <t>トリクミ</t>
    </rPh>
    <rPh sb="49" eb="50">
      <t>オコナ</t>
    </rPh>
    <rPh sb="51" eb="53">
      <t>ヒツヨウ</t>
    </rPh>
    <rPh sb="61" eb="62">
      <t>タ</t>
    </rPh>
    <rPh sb="62" eb="64">
      <t>カイケイ</t>
    </rPh>
    <rPh sb="64" eb="67">
      <t>ホジョキン</t>
    </rPh>
    <rPh sb="67" eb="69">
      <t>ヒリツ</t>
    </rPh>
    <rPh sb="71" eb="74">
      <t>シュクハクシャ</t>
    </rPh>
    <rPh sb="74" eb="76">
      <t>ヒトリ</t>
    </rPh>
    <rPh sb="80" eb="81">
      <t>タ</t>
    </rPh>
    <rPh sb="81" eb="83">
      <t>カイケイ</t>
    </rPh>
    <rPh sb="83" eb="85">
      <t>ホジョ</t>
    </rPh>
    <rPh sb="85" eb="87">
      <t>キンガク</t>
    </rPh>
    <rPh sb="107" eb="109">
      <t>テイイン</t>
    </rPh>
    <rPh sb="109" eb="111">
      <t>カドウ</t>
    </rPh>
    <rPh sb="111" eb="112">
      <t>リツ</t>
    </rPh>
    <rPh sb="114" eb="116">
      <t>ガイトウ</t>
    </rPh>
    <rPh sb="116" eb="118">
      <t>スウチ</t>
    </rPh>
    <rPh sb="127" eb="129">
      <t>ウリアゲ</t>
    </rPh>
    <rPh sb="129" eb="130">
      <t>ダカ</t>
    </rPh>
    <rPh sb="130" eb="133">
      <t>ジンケンヒ</t>
    </rPh>
    <rPh sb="133" eb="135">
      <t>ヒリツ</t>
    </rPh>
    <rPh sb="137" eb="139">
      <t>ヘイセイ</t>
    </rPh>
    <rPh sb="141" eb="142">
      <t>ネン</t>
    </rPh>
    <rPh sb="142" eb="143">
      <t>ド</t>
    </rPh>
    <rPh sb="146" eb="149">
      <t>イタクリョウ</t>
    </rPh>
    <rPh sb="152" eb="154">
      <t>ケイジョウ</t>
    </rPh>
    <rPh sb="161" eb="164">
      <t>ジンケンヒ</t>
    </rPh>
    <rPh sb="164" eb="166">
      <t>スウチ</t>
    </rPh>
    <rPh sb="175" eb="177">
      <t>ウリアゲ</t>
    </rPh>
    <rPh sb="177" eb="178">
      <t>ダカ</t>
    </rPh>
    <rPh sb="181" eb="183">
      <t>ヒリツ</t>
    </rPh>
    <rPh sb="185" eb="187">
      <t>ルイジ</t>
    </rPh>
    <rPh sb="187" eb="189">
      <t>シセツ</t>
    </rPh>
    <rPh sb="189" eb="192">
      <t>ヘイキンチ</t>
    </rPh>
    <rPh sb="193" eb="195">
      <t>シタマワ</t>
    </rPh>
    <rPh sb="200" eb="202">
      <t>スウチ</t>
    </rPh>
    <rPh sb="203" eb="204">
      <t>ヒク</t>
    </rPh>
    <rPh sb="208" eb="210">
      <t>ケイエイ</t>
    </rPh>
    <rPh sb="210" eb="212">
      <t>カイゼン</t>
    </rPh>
    <rPh sb="213" eb="214">
      <t>ム</t>
    </rPh>
    <rPh sb="216" eb="218">
      <t>トリクミ</t>
    </rPh>
    <rPh sb="219" eb="220">
      <t>オコ</t>
    </rPh>
    <rPh sb="222" eb="224">
      <t>ヒツヨウ</t>
    </rPh>
    <rPh sb="240" eb="242">
      <t>ルイジ</t>
    </rPh>
    <rPh sb="242" eb="244">
      <t>シセツ</t>
    </rPh>
    <rPh sb="244" eb="247">
      <t>ヘイキンチ</t>
    </rPh>
    <rPh sb="248" eb="250">
      <t>ウワマワ</t>
    </rPh>
    <rPh sb="257" eb="259">
      <t>ゲンショウ</t>
    </rPh>
    <rPh sb="259" eb="261">
      <t>ケイコウ</t>
    </rPh>
    <rPh sb="267" eb="269">
      <t>ケイエイ</t>
    </rPh>
    <rPh sb="269" eb="271">
      <t>カイゼン</t>
    </rPh>
    <rPh sb="272" eb="273">
      <t>ム</t>
    </rPh>
    <rPh sb="275" eb="277">
      <t>トリクミ</t>
    </rPh>
    <rPh sb="278" eb="279">
      <t>オコ</t>
    </rPh>
    <rPh sb="281" eb="283">
      <t>ヒツヨウ</t>
    </rPh>
    <phoneticPr fontId="5"/>
  </si>
  <si>
    <t>⑧有形固定資産減価償却率
　該当数値はありません。
⑨施設の資産価値
　民有地上に設置している施設であり、昭和48年の開業であることから、現在では施設の老朽化も進んでいます。
⑩設備投資見込額
　老朽化した設備については、適宜、改修等を行う見込みです。
⑪累積欠損金比率
　該当数値はありません。
⑫企業債残高対料金収入比率
　企業債残高はありません。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ガイトウ</t>
    </rPh>
    <rPh sb="16" eb="18">
      <t>スウチ</t>
    </rPh>
    <rPh sb="27" eb="29">
      <t>シセツ</t>
    </rPh>
    <rPh sb="30" eb="32">
      <t>シサン</t>
    </rPh>
    <rPh sb="32" eb="34">
      <t>カチ</t>
    </rPh>
    <rPh sb="36" eb="39">
      <t>ミンユウチ</t>
    </rPh>
    <rPh sb="39" eb="40">
      <t>ジョウ</t>
    </rPh>
    <rPh sb="41" eb="43">
      <t>セッチ</t>
    </rPh>
    <rPh sb="47" eb="49">
      <t>シセツ</t>
    </rPh>
    <rPh sb="53" eb="55">
      <t>ショウワ</t>
    </rPh>
    <rPh sb="57" eb="58">
      <t>ネン</t>
    </rPh>
    <rPh sb="69" eb="71">
      <t>ゲンザイ</t>
    </rPh>
    <rPh sb="73" eb="75">
      <t>シセツ</t>
    </rPh>
    <rPh sb="76" eb="79">
      <t>ロウキュウカ</t>
    </rPh>
    <rPh sb="80" eb="81">
      <t>スス</t>
    </rPh>
    <rPh sb="89" eb="91">
      <t>セツビ</t>
    </rPh>
    <rPh sb="91" eb="93">
      <t>トウシ</t>
    </rPh>
    <rPh sb="93" eb="95">
      <t>ミコ</t>
    </rPh>
    <rPh sb="95" eb="96">
      <t>ガク</t>
    </rPh>
    <rPh sb="98" eb="101">
      <t>ロウキュウカ</t>
    </rPh>
    <rPh sb="103" eb="105">
      <t>セツビ</t>
    </rPh>
    <rPh sb="111" eb="113">
      <t>テキギ</t>
    </rPh>
    <rPh sb="114" eb="116">
      <t>カイシュウ</t>
    </rPh>
    <rPh sb="116" eb="117">
      <t>トウ</t>
    </rPh>
    <rPh sb="118" eb="119">
      <t>オコナ</t>
    </rPh>
    <rPh sb="120" eb="122">
      <t>ミコ</t>
    </rPh>
    <rPh sb="128" eb="130">
      <t>ルイセキ</t>
    </rPh>
    <rPh sb="130" eb="133">
      <t>ケッソンキン</t>
    </rPh>
    <rPh sb="133" eb="135">
      <t>ヒリツ</t>
    </rPh>
    <rPh sb="137" eb="139">
      <t>ガイトウ</t>
    </rPh>
    <rPh sb="139" eb="141">
      <t>スウチ</t>
    </rPh>
    <rPh sb="150" eb="152">
      <t>キギョウ</t>
    </rPh>
    <rPh sb="152" eb="153">
      <t>サイ</t>
    </rPh>
    <rPh sb="153" eb="155">
      <t>ザンダカ</t>
    </rPh>
    <rPh sb="155" eb="156">
      <t>タイ</t>
    </rPh>
    <rPh sb="156" eb="158">
      <t>リョウキン</t>
    </rPh>
    <rPh sb="158" eb="160">
      <t>シュウニュウ</t>
    </rPh>
    <rPh sb="160" eb="162">
      <t>ヒリツ</t>
    </rPh>
    <rPh sb="164" eb="166">
      <t>キギョウ</t>
    </rPh>
    <rPh sb="166" eb="167">
      <t>サイ</t>
    </rPh>
    <rPh sb="167" eb="169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</si>
</sst>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left" vertical="top" shrinkToFit="1"/>
      <protection hidden="1"/>
    </xf>
    <xf numFmtId="0" fontId="16" fillId="0" borderId="7" xfId="0" applyFont="1" applyBorder="1" applyAlignment="1" applyProtection="1">
      <alignment horizontal="left" vertical="top" shrinkToFit="1"/>
      <protection hidden="1"/>
    </xf>
    <xf numFmtId="0" fontId="16" fillId="0" borderId="8" xfId="0" applyFont="1" applyBorder="1" applyAlignment="1" applyProtection="1">
      <alignment horizontal="left" vertical="top" shrinkToFit="1"/>
      <protection hidden="1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F-4F7A-B78F-B6F1A33F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48160"/>
        <c:axId val="21276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6F-4F7A-B78F-B6F1A33F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8160"/>
        <c:axId val="212762624"/>
      </c:lineChart>
      <c:dateAx>
        <c:axId val="21274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762624"/>
        <c:crosses val="autoZero"/>
        <c:auto val="1"/>
        <c:lblOffset val="100"/>
        <c:baseTimeUnit val="years"/>
      </c:dateAx>
      <c:valAx>
        <c:axId val="212762624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2748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E9-4DF8-B67B-5E177284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96512"/>
        <c:axId val="2141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E9-4DF8-B67B-5E177284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96512"/>
        <c:axId val="214176512"/>
      </c:lineChart>
      <c:dateAx>
        <c:axId val="21409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176512"/>
        <c:crosses val="autoZero"/>
        <c:auto val="1"/>
        <c:lblOffset val="100"/>
        <c:baseTimeUnit val="years"/>
      </c:dateAx>
      <c:valAx>
        <c:axId val="2141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409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4C-4D56-9D27-243D5DE04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20160"/>
        <c:axId val="21422604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4C-4D56-9D27-243D5DE04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41664"/>
        <c:axId val="214227584"/>
      </c:lineChart>
      <c:dateAx>
        <c:axId val="21422016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226048"/>
        <c:crosses val="autoZero"/>
        <c:auto val="1"/>
        <c:lblOffset val="100"/>
        <c:baseTimeUnit val="years"/>
      </c:dateAx>
      <c:valAx>
        <c:axId val="21422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220160"/>
        <c:crosses val="autoZero"/>
        <c:crossBetween val="between"/>
      </c:valAx>
      <c:valAx>
        <c:axId val="21422758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4241664"/>
        <c:crosses val="max"/>
        <c:crossBetween val="between"/>
      </c:valAx>
      <c:dateAx>
        <c:axId val="21424166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214227584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2-489B-B3A3-7E3F9DC49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91936"/>
        <c:axId val="21359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8</c:v>
                </c:pt>
                <c:pt idx="1">
                  <c:v>5.7</c:v>
                </c:pt>
                <c:pt idx="2">
                  <c:v>34.799999999999997</c:v>
                </c:pt>
                <c:pt idx="3">
                  <c:v>28.4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52-489B-B3A3-7E3F9DC49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1936"/>
        <c:axId val="213598208"/>
      </c:lineChart>
      <c:dateAx>
        <c:axId val="21359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598208"/>
        <c:crosses val="autoZero"/>
        <c:auto val="1"/>
        <c:lblOffset val="100"/>
        <c:baseTimeUnit val="years"/>
      </c:dateAx>
      <c:valAx>
        <c:axId val="21359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591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95.6</c:v>
                </c:pt>
                <c:pt idx="1">
                  <c:v>110.2</c:v>
                </c:pt>
                <c:pt idx="2">
                  <c:v>109.7</c:v>
                </c:pt>
                <c:pt idx="3">
                  <c:v>100.3</c:v>
                </c:pt>
                <c:pt idx="4">
                  <c:v>93.4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43-42A8-9B1B-BBC36A204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48896"/>
        <c:axId val="21365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100.7</c:v>
                </c:pt>
                <c:pt idx="1">
                  <c:v>122.4</c:v>
                </c:pt>
                <c:pt idx="2">
                  <c:v>157.1</c:v>
                </c:pt>
                <c:pt idx="3">
                  <c:v>103</c:v>
                </c:pt>
                <c:pt idx="4">
                  <c:v>94.7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43-42A8-9B1B-BBC36A204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48896"/>
        <c:axId val="213650816"/>
      </c:lineChart>
      <c:dateAx>
        <c:axId val="21364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50816"/>
        <c:crosses val="autoZero"/>
        <c:auto val="1"/>
        <c:lblOffset val="100"/>
        <c:baseTimeUnit val="years"/>
      </c:dateAx>
      <c:valAx>
        <c:axId val="21365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648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-646</c:v>
                </c:pt>
                <c:pt idx="1">
                  <c:v>1299</c:v>
                </c:pt>
                <c:pt idx="2">
                  <c:v>1151</c:v>
                </c:pt>
                <c:pt idx="3">
                  <c:v>32</c:v>
                </c:pt>
                <c:pt idx="4">
                  <c:v>-871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0C-48E8-9171-D6E5554E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01760"/>
        <c:axId val="21370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773</c:v>
                </c:pt>
                <c:pt idx="1">
                  <c:v>126</c:v>
                </c:pt>
                <c:pt idx="2">
                  <c:v>-4620</c:v>
                </c:pt>
                <c:pt idx="3">
                  <c:v>-16835</c:v>
                </c:pt>
                <c:pt idx="4">
                  <c:v>-1007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0C-48E8-9171-D6E5554E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1760"/>
        <c:axId val="213703680"/>
      </c:lineChart>
      <c:dateAx>
        <c:axId val="21370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703680"/>
        <c:crosses val="autoZero"/>
        <c:auto val="1"/>
        <c:lblOffset val="100"/>
        <c:baseTimeUnit val="years"/>
      </c:dateAx>
      <c:valAx>
        <c:axId val="21370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370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-19.8</c:v>
                </c:pt>
                <c:pt idx="1">
                  <c:v>-0.7</c:v>
                </c:pt>
                <c:pt idx="2">
                  <c:v>0.7</c:v>
                </c:pt>
                <c:pt idx="3">
                  <c:v>-9.6999999999999993</c:v>
                </c:pt>
                <c:pt idx="4">
                  <c:v>-18.7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5C-468F-A1AD-343735C6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44256"/>
        <c:axId val="21376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-29.8</c:v>
                </c:pt>
                <c:pt idx="1">
                  <c:v>2.4</c:v>
                </c:pt>
                <c:pt idx="2">
                  <c:v>4</c:v>
                </c:pt>
                <c:pt idx="3">
                  <c:v>-91</c:v>
                </c:pt>
                <c:pt idx="4">
                  <c:v>92.9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5C-468F-A1AD-343735C6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44256"/>
        <c:axId val="213766912"/>
      </c:lineChart>
      <c:dateAx>
        <c:axId val="21374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766912"/>
        <c:crosses val="autoZero"/>
        <c:auto val="1"/>
        <c:lblOffset val="100"/>
        <c:baseTimeUnit val="years"/>
      </c:dateAx>
      <c:valAx>
        <c:axId val="21376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74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8-4E20-B5DD-F0EE61D9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62656"/>
        <c:axId val="21387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10.199999999999999</c:v>
                </c:pt>
                <c:pt idx="1">
                  <c:v>12</c:v>
                </c:pt>
                <c:pt idx="2">
                  <c:v>12.7</c:v>
                </c:pt>
                <c:pt idx="3">
                  <c:v>64.5</c:v>
                </c:pt>
                <c:pt idx="4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58-4E20-B5DD-F0EE61D9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62656"/>
        <c:axId val="213873024"/>
      </c:lineChart>
      <c:dateAx>
        <c:axId val="21386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873024"/>
        <c:crosses val="autoZero"/>
        <c:auto val="1"/>
        <c:lblOffset val="100"/>
        <c:baseTimeUnit val="years"/>
      </c:dateAx>
      <c:valAx>
        <c:axId val="21387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862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E9-4ACA-94D1-9743F51B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06944"/>
        <c:axId val="21390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E9-4ACA-94D1-9743F51B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06944"/>
        <c:axId val="213908864"/>
      </c:lineChart>
      <c:dateAx>
        <c:axId val="21390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908864"/>
        <c:crosses val="autoZero"/>
        <c:auto val="1"/>
        <c:lblOffset val="100"/>
        <c:baseTimeUnit val="years"/>
      </c:dateAx>
      <c:valAx>
        <c:axId val="21390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390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E8-4BCF-81B8-7B08B330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42336"/>
        <c:axId val="21415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E8-4BCF-81B8-7B08B330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42336"/>
        <c:axId val="214156800"/>
      </c:lineChart>
      <c:dateAx>
        <c:axId val="2141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156800"/>
        <c:crosses val="autoZero"/>
        <c:auto val="1"/>
        <c:lblOffset val="100"/>
        <c:baseTimeUnit val="years"/>
      </c:dateAx>
      <c:valAx>
        <c:axId val="21415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4142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DD-4632-8D5F-65880617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60032"/>
        <c:axId val="2140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DD-4632-8D5F-65880617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60032"/>
        <c:axId val="214070400"/>
      </c:lineChart>
      <c:dateAx>
        <c:axId val="21406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70400"/>
        <c:crosses val="autoZero"/>
        <c:auto val="1"/>
        <c:lblOffset val="100"/>
        <c:baseTimeUnit val="years"/>
      </c:dateAx>
      <c:valAx>
        <c:axId val="2140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4060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IW17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</row>
    <row r="3" spans="1:387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</row>
    <row r="4" spans="1:387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43" t="str">
        <f>データ!H6&amp;"　"&amp;データ!I6</f>
        <v>広島県広島市　湯の山温泉館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6" t="s">
        <v>4</v>
      </c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36" t="s">
        <v>6</v>
      </c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6" t="s">
        <v>7</v>
      </c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 t="s">
        <v>8</v>
      </c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37" t="str">
        <f>データ!J7</f>
        <v>法非適用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9"/>
      <c r="AQ8" s="137" t="str">
        <f>データ!K7</f>
        <v>観光施設事業</v>
      </c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9"/>
      <c r="CF8" s="137" t="str">
        <f>データ!L7</f>
        <v>休養宿泊施設</v>
      </c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9"/>
      <c r="DU8" s="125" t="str">
        <f>データ!M7</f>
        <v>Ｃ</v>
      </c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 t="str">
        <f>データ!N7</f>
        <v>非設置</v>
      </c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24">
        <f>データ!S7</f>
        <v>281</v>
      </c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/>
      <c r="JR8" s="124"/>
      <c r="JS8" s="124"/>
      <c r="JT8" s="124"/>
      <c r="JU8" s="124"/>
      <c r="JV8" s="125" t="str">
        <f>データ!T7</f>
        <v>利用料金制</v>
      </c>
      <c r="JW8" s="125"/>
      <c r="JX8" s="125"/>
      <c r="JY8" s="125"/>
      <c r="JZ8" s="125"/>
      <c r="KA8" s="125"/>
      <c r="KB8" s="125"/>
      <c r="KC8" s="125"/>
      <c r="KD8" s="125"/>
      <c r="KE8" s="125"/>
      <c r="KF8" s="125"/>
      <c r="KG8" s="125"/>
      <c r="KH8" s="125"/>
      <c r="KI8" s="125"/>
      <c r="KJ8" s="125"/>
      <c r="KK8" s="125"/>
      <c r="KL8" s="125"/>
      <c r="KM8" s="125"/>
      <c r="KN8" s="125"/>
      <c r="KO8" s="125"/>
      <c r="KP8" s="125"/>
      <c r="KQ8" s="125"/>
      <c r="KR8" s="125"/>
      <c r="KS8" s="125"/>
      <c r="KT8" s="125"/>
      <c r="KU8" s="125"/>
      <c r="KV8" s="125"/>
      <c r="KW8" s="125"/>
      <c r="KX8" s="125"/>
      <c r="KY8" s="125"/>
      <c r="KZ8" s="125"/>
      <c r="LA8" s="125"/>
      <c r="LB8" s="125"/>
      <c r="LC8" s="125"/>
      <c r="LD8" s="125"/>
      <c r="LE8" s="125"/>
      <c r="LF8" s="125"/>
      <c r="LG8" s="125"/>
      <c r="LH8" s="125"/>
      <c r="LI8" s="125"/>
      <c r="LJ8" s="125"/>
      <c r="LK8" s="125"/>
      <c r="LL8" s="125"/>
      <c r="LM8" s="125"/>
      <c r="LN8" s="125"/>
      <c r="LO8" s="126" t="str">
        <f>データ!U7</f>
        <v>－</v>
      </c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126"/>
      <c r="ND8" s="126"/>
      <c r="NE8" s="126"/>
      <c r="NF8" s="126"/>
      <c r="NG8" s="126"/>
      <c r="NH8" s="3"/>
      <c r="NI8" s="131" t="s">
        <v>10</v>
      </c>
      <c r="NJ8" s="13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36" t="s">
        <v>16</v>
      </c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6" t="s">
        <v>17</v>
      </c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6" t="s">
        <v>18</v>
      </c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3"/>
      <c r="NI9" s="140" t="s">
        <v>19</v>
      </c>
      <c r="NJ9" s="141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18" t="str">
        <f>データ!P7</f>
        <v>該当数値なし</v>
      </c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20"/>
      <c r="CF10" s="121">
        <f>データ!Q7</f>
        <v>327</v>
      </c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3"/>
      <c r="DU10" s="124" t="str">
        <f>データ!R7</f>
        <v>－</v>
      </c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25" t="str">
        <f>データ!V7</f>
        <v>無</v>
      </c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6">
        <f>データ!W7</f>
        <v>100</v>
      </c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6"/>
      <c r="LK10" s="126"/>
      <c r="LL10" s="126"/>
      <c r="LM10" s="126"/>
      <c r="LN10" s="126"/>
      <c r="LO10" s="125" t="str">
        <f>データ!X7</f>
        <v>無</v>
      </c>
      <c r="LP10" s="125"/>
      <c r="LQ10" s="125"/>
      <c r="LR10" s="125"/>
      <c r="LS10" s="125"/>
      <c r="LT10" s="125"/>
      <c r="LU10" s="125"/>
      <c r="LV10" s="125"/>
      <c r="LW10" s="125"/>
      <c r="LX10" s="125"/>
      <c r="LY10" s="125"/>
      <c r="LZ10" s="125"/>
      <c r="MA10" s="125"/>
      <c r="MB10" s="125"/>
      <c r="MC10" s="125"/>
      <c r="MD10" s="125"/>
      <c r="ME10" s="125"/>
      <c r="MF10" s="125"/>
      <c r="MG10" s="125"/>
      <c r="MH10" s="125"/>
      <c r="MI10" s="125"/>
      <c r="MJ10" s="125"/>
      <c r="MK10" s="125"/>
      <c r="ML10" s="125"/>
      <c r="MM10" s="125"/>
      <c r="MN10" s="125"/>
      <c r="MO10" s="125"/>
      <c r="MP10" s="125"/>
      <c r="MQ10" s="125"/>
      <c r="MR10" s="125"/>
      <c r="MS10" s="125"/>
      <c r="MT10" s="125"/>
      <c r="MU10" s="125"/>
      <c r="MV10" s="125"/>
      <c r="MW10" s="125"/>
      <c r="MX10" s="125"/>
      <c r="MY10" s="125"/>
      <c r="MZ10" s="125"/>
      <c r="NA10" s="125"/>
      <c r="NB10" s="125"/>
      <c r="NC10" s="125"/>
      <c r="ND10" s="125"/>
      <c r="NE10" s="125"/>
      <c r="NF10" s="125"/>
      <c r="NG10" s="125"/>
      <c r="NH10" s="2"/>
      <c r="NI10" s="127" t="s">
        <v>21</v>
      </c>
      <c r="NJ10" s="128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9" t="s">
        <v>23</v>
      </c>
      <c r="NJ11" s="129"/>
      <c r="NK11" s="129"/>
      <c r="NL11" s="129"/>
      <c r="NM11" s="129"/>
      <c r="NN11" s="129"/>
      <c r="NO11" s="129"/>
      <c r="NP11" s="129"/>
      <c r="NQ11" s="129"/>
      <c r="NR11" s="129"/>
      <c r="NS11" s="129"/>
      <c r="NT11" s="129"/>
      <c r="NU11" s="129"/>
      <c r="NV11" s="129"/>
      <c r="NW11" s="129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9"/>
      <c r="NJ12" s="129"/>
      <c r="NK12" s="129"/>
      <c r="NL12" s="129"/>
      <c r="NM12" s="129"/>
      <c r="NN12" s="129"/>
      <c r="NO12" s="129"/>
      <c r="NP12" s="129"/>
      <c r="NQ12" s="129"/>
      <c r="NR12" s="129"/>
      <c r="NS12" s="129"/>
      <c r="NT12" s="129"/>
      <c r="NU12" s="129"/>
      <c r="NV12" s="129"/>
      <c r="NW12" s="129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30"/>
      <c r="NJ13" s="130"/>
      <c r="NK13" s="130"/>
      <c r="NL13" s="130"/>
      <c r="NM13" s="130"/>
      <c r="NN13" s="130"/>
      <c r="NO13" s="130"/>
      <c r="NP13" s="130"/>
      <c r="NQ13" s="130"/>
      <c r="NR13" s="130"/>
      <c r="NS13" s="130"/>
      <c r="NT13" s="130"/>
      <c r="NU13" s="130"/>
      <c r="NV13" s="130"/>
      <c r="NW13" s="130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5" t="s">
        <v>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6"/>
      <c r="NH14" s="2"/>
      <c r="NI14" s="109" t="s">
        <v>26</v>
      </c>
      <c r="NJ14" s="110"/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1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7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8"/>
      <c r="NH15" s="2"/>
      <c r="NI15" s="94" t="s">
        <v>144</v>
      </c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3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4"/>
      <c r="NJ16" s="112"/>
      <c r="NK16" s="112"/>
      <c r="NL16" s="112"/>
      <c r="NM16" s="112"/>
      <c r="NN16" s="112"/>
      <c r="NO16" s="112"/>
      <c r="NP16" s="112"/>
      <c r="NQ16" s="112"/>
      <c r="NR16" s="112"/>
      <c r="NS16" s="112"/>
      <c r="NT16" s="112"/>
      <c r="NU16" s="112"/>
      <c r="NV16" s="112"/>
      <c r="NW16" s="113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4"/>
      <c r="NJ17" s="112"/>
      <c r="NK17" s="112"/>
      <c r="NL17" s="112"/>
      <c r="NM17" s="112"/>
      <c r="NN17" s="112"/>
      <c r="NO17" s="112"/>
      <c r="NP17" s="112"/>
      <c r="NQ17" s="112"/>
      <c r="NR17" s="112"/>
      <c r="NS17" s="112"/>
      <c r="NT17" s="112"/>
      <c r="NU17" s="112"/>
      <c r="NV17" s="112"/>
      <c r="NW17" s="113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4"/>
      <c r="NJ18" s="112"/>
      <c r="NK18" s="112"/>
      <c r="NL18" s="112"/>
      <c r="NM18" s="112"/>
      <c r="NN18" s="112"/>
      <c r="NO18" s="112"/>
      <c r="NP18" s="112"/>
      <c r="NQ18" s="112"/>
      <c r="NR18" s="112"/>
      <c r="NS18" s="112"/>
      <c r="NT18" s="112"/>
      <c r="NU18" s="112"/>
      <c r="NV18" s="112"/>
      <c r="NW18" s="113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4"/>
      <c r="NJ19" s="112"/>
      <c r="NK19" s="112"/>
      <c r="NL19" s="112"/>
      <c r="NM19" s="112"/>
      <c r="NN19" s="112"/>
      <c r="NO19" s="112"/>
      <c r="NP19" s="112"/>
      <c r="NQ19" s="112"/>
      <c r="NR19" s="112"/>
      <c r="NS19" s="112"/>
      <c r="NT19" s="112"/>
      <c r="NU19" s="112"/>
      <c r="NV19" s="112"/>
      <c r="NW19" s="113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4"/>
      <c r="NJ20" s="112"/>
      <c r="NK20" s="112"/>
      <c r="NL20" s="112"/>
      <c r="NM20" s="112"/>
      <c r="NN20" s="112"/>
      <c r="NO20" s="112"/>
      <c r="NP20" s="112"/>
      <c r="NQ20" s="112"/>
      <c r="NR20" s="112"/>
      <c r="NS20" s="112"/>
      <c r="NT20" s="112"/>
      <c r="NU20" s="112"/>
      <c r="NV20" s="112"/>
      <c r="NW20" s="113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4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3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4"/>
      <c r="NJ22" s="112"/>
      <c r="NK22" s="112"/>
      <c r="NL22" s="112"/>
      <c r="NM22" s="112"/>
      <c r="NN22" s="112"/>
      <c r="NO22" s="112"/>
      <c r="NP22" s="112"/>
      <c r="NQ22" s="112"/>
      <c r="NR22" s="112"/>
      <c r="NS22" s="112"/>
      <c r="NT22" s="112"/>
      <c r="NU22" s="112"/>
      <c r="NV22" s="112"/>
      <c r="NW22" s="113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4"/>
      <c r="NJ23" s="112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3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4"/>
      <c r="NJ24" s="112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3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4"/>
      <c r="NJ25" s="112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3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4"/>
      <c r="NJ26" s="112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3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4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3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4"/>
      <c r="NJ28" s="112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3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4"/>
      <c r="NJ29" s="112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3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7">
        <f>データ!$B$11</f>
        <v>41640</v>
      </c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>
        <f>データ!$C$11</f>
        <v>42005</v>
      </c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>
        <f>データ!$D$11</f>
        <v>42370</v>
      </c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>
        <f>データ!$E$11</f>
        <v>42736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>
        <f>データ!$F$11</f>
        <v>43101</v>
      </c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7">
        <f>データ!$B$11</f>
        <v>41640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>
        <f>データ!$C$11</f>
        <v>42005</v>
      </c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>
        <f>データ!$D$11</f>
        <v>42370</v>
      </c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>
        <f>データ!$E$11</f>
        <v>42736</v>
      </c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>
        <f>データ!$F$11</f>
        <v>43101</v>
      </c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7">
        <f>データ!$B$11</f>
        <v>41640</v>
      </c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>
        <f>データ!$C$11</f>
        <v>42005</v>
      </c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>
        <f>データ!$D$11</f>
        <v>42370</v>
      </c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>
        <f>データ!$E$11</f>
        <v>42736</v>
      </c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>
        <f>データ!$F$11</f>
        <v>43101</v>
      </c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15"/>
      <c r="NJ30" s="116"/>
      <c r="NK30" s="116"/>
      <c r="NL30" s="116"/>
      <c r="NM30" s="116"/>
      <c r="NN30" s="116"/>
      <c r="NO30" s="116"/>
      <c r="NP30" s="116"/>
      <c r="NQ30" s="116"/>
      <c r="NR30" s="116"/>
      <c r="NS30" s="116"/>
      <c r="NT30" s="116"/>
      <c r="NU30" s="116"/>
      <c r="NV30" s="116"/>
      <c r="NW30" s="117"/>
    </row>
    <row r="31" spans="1:387" ht="13.5" customHeight="1" x14ac:dyDescent="0.15">
      <c r="A31" s="2"/>
      <c r="B31" s="21"/>
      <c r="C31" s="4"/>
      <c r="D31" s="4"/>
      <c r="E31" s="4"/>
      <c r="F31" s="4"/>
      <c r="I31" s="86" t="s">
        <v>27</v>
      </c>
      <c r="J31" s="86"/>
      <c r="K31" s="86"/>
      <c r="L31" s="86"/>
      <c r="M31" s="86"/>
      <c r="N31" s="86"/>
      <c r="O31" s="86"/>
      <c r="P31" s="86"/>
      <c r="Q31" s="86"/>
      <c r="R31" s="84">
        <f>データ!Y7</f>
        <v>95.6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110.2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109.7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100.3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93.4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6" t="s">
        <v>27</v>
      </c>
      <c r="CX31" s="86"/>
      <c r="CY31" s="86"/>
      <c r="CZ31" s="86"/>
      <c r="DA31" s="86"/>
      <c r="DB31" s="86"/>
      <c r="DC31" s="86"/>
      <c r="DD31" s="86"/>
      <c r="DE31" s="86"/>
      <c r="DF31" s="84">
        <f>データ!AJ7</f>
        <v>0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0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0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0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0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6" t="s">
        <v>27</v>
      </c>
      <c r="GL31" s="86"/>
      <c r="GM31" s="86"/>
      <c r="GN31" s="86"/>
      <c r="GO31" s="86"/>
      <c r="GP31" s="86"/>
      <c r="GQ31" s="86"/>
      <c r="GR31" s="86"/>
      <c r="GS31" s="86"/>
      <c r="GT31" s="101" t="str">
        <f>データ!AU7</f>
        <v>-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 t="str">
        <f>データ!AV7</f>
        <v>-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 t="str">
        <f>データ!AW7</f>
        <v>-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 t="str">
        <f>データ!AX7</f>
        <v>-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 t="str">
        <f>データ!AY7</f>
        <v>-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6" t="s">
        <v>29</v>
      </c>
      <c r="J32" s="86"/>
      <c r="K32" s="86"/>
      <c r="L32" s="86"/>
      <c r="M32" s="86"/>
      <c r="N32" s="86"/>
      <c r="O32" s="86"/>
      <c r="P32" s="86"/>
      <c r="Q32" s="86"/>
      <c r="R32" s="84">
        <f>データ!AD7</f>
        <v>100.7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122.4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157.1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103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94.7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6" t="s">
        <v>29</v>
      </c>
      <c r="CX32" s="86"/>
      <c r="CY32" s="86"/>
      <c r="CZ32" s="86"/>
      <c r="DA32" s="86"/>
      <c r="DB32" s="86"/>
      <c r="DC32" s="86"/>
      <c r="DD32" s="86"/>
      <c r="DE32" s="86"/>
      <c r="DF32" s="84">
        <f>データ!AO7</f>
        <v>8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5.7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34.799999999999997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28.4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0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6" t="s">
        <v>29</v>
      </c>
      <c r="GL32" s="86"/>
      <c r="GM32" s="86"/>
      <c r="GN32" s="86"/>
      <c r="GO32" s="86"/>
      <c r="GP32" s="86"/>
      <c r="GQ32" s="86"/>
      <c r="GR32" s="86"/>
      <c r="GS32" s="86"/>
      <c r="GT32" s="101" t="str">
        <f>データ!AZ7</f>
        <v>-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 t="str">
        <f>データ!BA7</f>
        <v>-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 t="str">
        <f>データ!BB7</f>
        <v>-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 t="str">
        <f>データ!BC7</f>
        <v>-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 t="str">
        <f>データ!BD7</f>
        <v>-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145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142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7">
        <f>データ!$B$11</f>
        <v>41640</v>
      </c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>
        <f>データ!$C$11</f>
        <v>42005</v>
      </c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>
        <f>データ!$D$11</f>
        <v>42370</v>
      </c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>
        <f>データ!$E$11</f>
        <v>42736</v>
      </c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>
        <f>データ!$F$11</f>
        <v>43101</v>
      </c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7">
        <f>データ!$B$11</f>
        <v>41640</v>
      </c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>
        <f>データ!$C$11</f>
        <v>42005</v>
      </c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>
        <f>データ!$D$11</f>
        <v>42370</v>
      </c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>
        <f>データ!$E$11</f>
        <v>42736</v>
      </c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>
        <f>データ!$F$11</f>
        <v>43101</v>
      </c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7">
        <f>データ!$B$11</f>
        <v>41640</v>
      </c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>
        <f>データ!$C$11</f>
        <v>42005</v>
      </c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>
        <f>データ!$D$11</f>
        <v>42370</v>
      </c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>
        <f>データ!$E$11</f>
        <v>42736</v>
      </c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>
        <f>データ!$F$11</f>
        <v>43101</v>
      </c>
      <c r="IY52" s="87"/>
      <c r="IZ52" s="87"/>
      <c r="JA52" s="87"/>
      <c r="JB52" s="87"/>
      <c r="JC52" s="87"/>
      <c r="JD52" s="87"/>
      <c r="JE52" s="87"/>
      <c r="JF52" s="87"/>
      <c r="JG52" s="87"/>
      <c r="JH52" s="87"/>
      <c r="JI52" s="87"/>
      <c r="JJ52" s="87"/>
      <c r="JK52" s="87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7">
        <f>データ!$B$11</f>
        <v>41640</v>
      </c>
      <c r="KI52" s="87"/>
      <c r="KJ52" s="87"/>
      <c r="KK52" s="87"/>
      <c r="KL52" s="87"/>
      <c r="KM52" s="87"/>
      <c r="KN52" s="87"/>
      <c r="KO52" s="87"/>
      <c r="KP52" s="87"/>
      <c r="KQ52" s="87"/>
      <c r="KR52" s="87"/>
      <c r="KS52" s="87"/>
      <c r="KT52" s="87"/>
      <c r="KU52" s="87"/>
      <c r="KV52" s="87">
        <f>データ!$C$11</f>
        <v>42005</v>
      </c>
      <c r="KW52" s="87"/>
      <c r="KX52" s="87"/>
      <c r="KY52" s="87"/>
      <c r="KZ52" s="87"/>
      <c r="LA52" s="87"/>
      <c r="LB52" s="87"/>
      <c r="LC52" s="87"/>
      <c r="LD52" s="87"/>
      <c r="LE52" s="87"/>
      <c r="LF52" s="87"/>
      <c r="LG52" s="87"/>
      <c r="LH52" s="87"/>
      <c r="LI52" s="87"/>
      <c r="LJ52" s="87">
        <f>データ!$D$11</f>
        <v>42370</v>
      </c>
      <c r="LK52" s="87"/>
      <c r="LL52" s="87"/>
      <c r="LM52" s="87"/>
      <c r="LN52" s="87"/>
      <c r="LO52" s="87"/>
      <c r="LP52" s="87"/>
      <c r="LQ52" s="87"/>
      <c r="LR52" s="87"/>
      <c r="LS52" s="87"/>
      <c r="LT52" s="87"/>
      <c r="LU52" s="87"/>
      <c r="LV52" s="87"/>
      <c r="LW52" s="87"/>
      <c r="LX52" s="87">
        <f>データ!$E$11</f>
        <v>42736</v>
      </c>
      <c r="LY52" s="87"/>
      <c r="LZ52" s="87"/>
      <c r="MA52" s="87"/>
      <c r="MB52" s="87"/>
      <c r="MC52" s="87"/>
      <c r="MD52" s="87"/>
      <c r="ME52" s="87"/>
      <c r="MF52" s="87"/>
      <c r="MG52" s="87"/>
      <c r="MH52" s="87"/>
      <c r="MI52" s="87"/>
      <c r="MJ52" s="87"/>
      <c r="MK52" s="87"/>
      <c r="ML52" s="87">
        <f>データ!$F$11</f>
        <v>43101</v>
      </c>
      <c r="MM52" s="87"/>
      <c r="MN52" s="87"/>
      <c r="MO52" s="87"/>
      <c r="MP52" s="87"/>
      <c r="MQ52" s="87"/>
      <c r="MR52" s="87"/>
      <c r="MS52" s="87"/>
      <c r="MT52" s="87"/>
      <c r="MU52" s="87"/>
      <c r="MV52" s="87"/>
      <c r="MW52" s="87"/>
      <c r="MX52" s="87"/>
      <c r="MY52" s="87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6" t="s">
        <v>27</v>
      </c>
      <c r="J53" s="86"/>
      <c r="K53" s="86"/>
      <c r="L53" s="86"/>
      <c r="M53" s="86"/>
      <c r="N53" s="86"/>
      <c r="O53" s="86"/>
      <c r="P53" s="86"/>
      <c r="Q53" s="86"/>
      <c r="R53" s="84" t="str">
        <f>データ!BF7</f>
        <v>-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 t="str">
        <f>データ!BG7</f>
        <v>-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 t="str">
        <f>データ!BH7</f>
        <v>-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 t="str">
        <f>データ!BI7</f>
        <v>-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 t="str">
        <f>データ!BJ7</f>
        <v>-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6" t="s">
        <v>27</v>
      </c>
      <c r="CX53" s="86"/>
      <c r="CY53" s="86"/>
      <c r="CZ53" s="86"/>
      <c r="DA53" s="86"/>
      <c r="DB53" s="86"/>
      <c r="DC53" s="86"/>
      <c r="DD53" s="86"/>
      <c r="DE53" s="86"/>
      <c r="DF53" s="84">
        <f>データ!BQ7</f>
        <v>0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0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0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0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0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6" t="s">
        <v>27</v>
      </c>
      <c r="GL53" s="86"/>
      <c r="GM53" s="86"/>
      <c r="GN53" s="86"/>
      <c r="GO53" s="86"/>
      <c r="GP53" s="86"/>
      <c r="GQ53" s="86"/>
      <c r="GR53" s="86"/>
      <c r="GS53" s="86"/>
      <c r="GT53" s="84">
        <f>データ!CB7</f>
        <v>-19.8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-0.7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0.7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-9.6999999999999993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-18.7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6" t="s">
        <v>27</v>
      </c>
      <c r="JZ53" s="86"/>
      <c r="KA53" s="86"/>
      <c r="KB53" s="86"/>
      <c r="KC53" s="86"/>
      <c r="KD53" s="86"/>
      <c r="KE53" s="86"/>
      <c r="KF53" s="86"/>
      <c r="KG53" s="86"/>
      <c r="KH53" s="101">
        <f>データ!CM7</f>
        <v>-646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1299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1151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32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-871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6" t="s">
        <v>29</v>
      </c>
      <c r="J54" s="86"/>
      <c r="K54" s="86"/>
      <c r="L54" s="86"/>
      <c r="M54" s="86"/>
      <c r="N54" s="86"/>
      <c r="O54" s="86"/>
      <c r="P54" s="86"/>
      <c r="Q54" s="86"/>
      <c r="R54" s="84" t="str">
        <f>データ!BK7</f>
        <v>-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 t="str">
        <f>データ!BL7</f>
        <v>-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 t="str">
        <f>データ!BM7</f>
        <v>-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 t="str">
        <f>データ!BN7</f>
        <v>-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 t="str">
        <f>データ!BO7</f>
        <v>-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6" t="s">
        <v>29</v>
      </c>
      <c r="CX54" s="86"/>
      <c r="CY54" s="86"/>
      <c r="CZ54" s="86"/>
      <c r="DA54" s="86"/>
      <c r="DB54" s="86"/>
      <c r="DC54" s="86"/>
      <c r="DD54" s="86"/>
      <c r="DE54" s="86"/>
      <c r="DF54" s="84">
        <f>データ!BV7</f>
        <v>10.199999999999999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12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12.7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64.5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16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6" t="s">
        <v>29</v>
      </c>
      <c r="GL54" s="86"/>
      <c r="GM54" s="86"/>
      <c r="GN54" s="86"/>
      <c r="GO54" s="86"/>
      <c r="GP54" s="86"/>
      <c r="GQ54" s="86"/>
      <c r="GR54" s="86"/>
      <c r="GS54" s="86"/>
      <c r="GT54" s="84">
        <f>データ!CG7</f>
        <v>-29.8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2.4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4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-91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92.9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6" t="s">
        <v>29</v>
      </c>
      <c r="JZ54" s="86"/>
      <c r="KA54" s="86"/>
      <c r="KB54" s="86"/>
      <c r="KC54" s="86"/>
      <c r="KD54" s="86"/>
      <c r="KE54" s="86"/>
      <c r="KF54" s="86"/>
      <c r="KG54" s="86"/>
      <c r="KH54" s="102">
        <f>データ!CR7</f>
        <v>773</v>
      </c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4"/>
      <c r="KV54" s="102">
        <f>データ!CS7</f>
        <v>126</v>
      </c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データ!CT7</f>
        <v>-4620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4"/>
      <c r="LX54" s="102">
        <f>データ!CU7</f>
        <v>-16835</v>
      </c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4"/>
      <c r="ML54" s="102">
        <f>データ!CV7</f>
        <v>-1007</v>
      </c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4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143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00">
        <f>データ!DI6</f>
        <v>10029</v>
      </c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7">
        <f>データ!$B$11</f>
        <v>41640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>
        <f>データ!$C$11</f>
        <v>42005</v>
      </c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>
        <f>データ!$D$11</f>
        <v>42370</v>
      </c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>
        <f>データ!$E$11</f>
        <v>42736</v>
      </c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>
        <f>データ!$F$11</f>
        <v>43101</v>
      </c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00">
        <f>データ!DJ6</f>
        <v>8105</v>
      </c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7">
        <f>データ!$B$11</f>
        <v>41640</v>
      </c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>
        <f>データ!$C$11</f>
        <v>42005</v>
      </c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>
        <f>データ!$D$11</f>
        <v>42370</v>
      </c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>
        <f>データ!$E$11</f>
        <v>42736</v>
      </c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  <c r="IV76" s="87"/>
      <c r="IW76" s="87"/>
      <c r="IX76" s="87">
        <f>データ!$F$11</f>
        <v>43101</v>
      </c>
      <c r="IY76" s="87"/>
      <c r="IZ76" s="87"/>
      <c r="JA76" s="87"/>
      <c r="JB76" s="87"/>
      <c r="JC76" s="87"/>
      <c r="JD76" s="87"/>
      <c r="JE76" s="87"/>
      <c r="JF76" s="87"/>
      <c r="JG76" s="87"/>
      <c r="JH76" s="87"/>
      <c r="JI76" s="87"/>
      <c r="JJ76" s="87"/>
      <c r="JK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7">
        <f>データ!$B$11</f>
        <v>41640</v>
      </c>
      <c r="KI76" s="87"/>
      <c r="KJ76" s="87"/>
      <c r="KK76" s="87"/>
      <c r="KL76" s="87"/>
      <c r="KM76" s="87"/>
      <c r="KN76" s="87"/>
      <c r="KO76" s="87"/>
      <c r="KP76" s="87"/>
      <c r="KQ76" s="87"/>
      <c r="KR76" s="87"/>
      <c r="KS76" s="87"/>
      <c r="KT76" s="87"/>
      <c r="KU76" s="87"/>
      <c r="KV76" s="87">
        <f>データ!$C$11</f>
        <v>42005</v>
      </c>
      <c r="KW76" s="87"/>
      <c r="KX76" s="87"/>
      <c r="KY76" s="87"/>
      <c r="KZ76" s="87"/>
      <c r="LA76" s="87"/>
      <c r="LB76" s="87"/>
      <c r="LC76" s="87"/>
      <c r="LD76" s="87"/>
      <c r="LE76" s="87"/>
      <c r="LF76" s="87"/>
      <c r="LG76" s="87"/>
      <c r="LH76" s="87"/>
      <c r="LI76" s="87"/>
      <c r="LJ76" s="87">
        <f>データ!$D$11</f>
        <v>42370</v>
      </c>
      <c r="LK76" s="87"/>
      <c r="LL76" s="87"/>
      <c r="LM76" s="87"/>
      <c r="LN76" s="87"/>
      <c r="LO76" s="87"/>
      <c r="LP76" s="87"/>
      <c r="LQ76" s="87"/>
      <c r="LR76" s="87"/>
      <c r="LS76" s="87"/>
      <c r="LT76" s="87"/>
      <c r="LU76" s="87"/>
      <c r="LV76" s="87"/>
      <c r="LW76" s="87"/>
      <c r="LX76" s="87">
        <f>データ!$E$11</f>
        <v>42736</v>
      </c>
      <c r="LY76" s="87"/>
      <c r="LZ76" s="87"/>
      <c r="MA76" s="87"/>
      <c r="MB76" s="87"/>
      <c r="MC76" s="87"/>
      <c r="MD76" s="87"/>
      <c r="ME76" s="87"/>
      <c r="MF76" s="87"/>
      <c r="MG76" s="87"/>
      <c r="MH76" s="87"/>
      <c r="MI76" s="87"/>
      <c r="MJ76" s="87"/>
      <c r="MK76" s="87"/>
      <c r="ML76" s="87">
        <f>データ!$F$11</f>
        <v>43101</v>
      </c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7"/>
      <c r="MX76" s="87"/>
      <c r="MY76" s="87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6" t="s">
        <v>27</v>
      </c>
      <c r="J77" s="86"/>
      <c r="K77" s="86"/>
      <c r="L77" s="86"/>
      <c r="M77" s="86"/>
      <c r="N77" s="86"/>
      <c r="O77" s="86"/>
      <c r="P77" s="86"/>
      <c r="Q77" s="86"/>
      <c r="R77" s="85" t="str">
        <f>データ!CX7</f>
        <v xml:space="preserve"> </v>
      </c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 t="str">
        <f>データ!CY7</f>
        <v xml:space="preserve"> </v>
      </c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 t="str">
        <f>データ!CZ7</f>
        <v xml:space="preserve"> </v>
      </c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 t="str">
        <f>データ!DA7</f>
        <v xml:space="preserve"> </v>
      </c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 t="str">
        <f>データ!DB7</f>
        <v xml:space="preserve"> </v>
      </c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6" t="s">
        <v>27</v>
      </c>
      <c r="GL77" s="86"/>
      <c r="GM77" s="86"/>
      <c r="GN77" s="86"/>
      <c r="GO77" s="86"/>
      <c r="GP77" s="86"/>
      <c r="GQ77" s="86"/>
      <c r="GR77" s="86"/>
      <c r="GS77" s="86"/>
      <c r="GT77" s="85" t="str">
        <f>データ!DK7</f>
        <v xml:space="preserve"> </v>
      </c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 t="str">
        <f>データ!DL7</f>
        <v xml:space="preserve"> </v>
      </c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 t="str">
        <f>データ!DM7</f>
        <v xml:space="preserve"> </v>
      </c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 t="str">
        <f>データ!DN7</f>
        <v xml:space="preserve"> </v>
      </c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 t="str">
        <f>データ!DO7</f>
        <v xml:space="preserve"> </v>
      </c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6" t="s">
        <v>27</v>
      </c>
      <c r="JZ77" s="86"/>
      <c r="KA77" s="86"/>
      <c r="KB77" s="86"/>
      <c r="KC77" s="86"/>
      <c r="KD77" s="86"/>
      <c r="KE77" s="86"/>
      <c r="KF77" s="86"/>
      <c r="KG77" s="86"/>
      <c r="KH77" s="84">
        <f>データ!DV7</f>
        <v>0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0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0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0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0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6" t="s">
        <v>29</v>
      </c>
      <c r="J78" s="86"/>
      <c r="K78" s="86"/>
      <c r="L78" s="86"/>
      <c r="M78" s="86"/>
      <c r="N78" s="86"/>
      <c r="O78" s="86"/>
      <c r="P78" s="86"/>
      <c r="Q78" s="86"/>
      <c r="R78" s="85" t="str">
        <f>データ!DC7</f>
        <v xml:space="preserve"> </v>
      </c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 t="str">
        <f>データ!DD7</f>
        <v xml:space="preserve"> </v>
      </c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 t="str">
        <f>データ!DE7</f>
        <v xml:space="preserve"> </v>
      </c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 t="str">
        <f>データ!DF7</f>
        <v xml:space="preserve"> </v>
      </c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 t="str">
        <f>データ!DG7</f>
        <v xml:space="preserve"> </v>
      </c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6" t="s">
        <v>29</v>
      </c>
      <c r="GL78" s="86"/>
      <c r="GM78" s="86"/>
      <c r="GN78" s="86"/>
      <c r="GO78" s="86"/>
      <c r="GP78" s="86"/>
      <c r="GQ78" s="86"/>
      <c r="GR78" s="86"/>
      <c r="GS78" s="86"/>
      <c r="GT78" s="85" t="str">
        <f>データ!DP7</f>
        <v xml:space="preserve"> 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 t="str">
        <f>データ!DQ7</f>
        <v xml:space="preserve"> </v>
      </c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 t="str">
        <f>データ!DR7</f>
        <v xml:space="preserve"> </v>
      </c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 t="str">
        <f>データ!DS7</f>
        <v xml:space="preserve"> </v>
      </c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 t="str">
        <f>データ!DT7</f>
        <v xml:space="preserve"> </v>
      </c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6" t="s">
        <v>29</v>
      </c>
      <c r="JZ78" s="86"/>
      <c r="KA78" s="86"/>
      <c r="KB78" s="86"/>
      <c r="KC78" s="86"/>
      <c r="KD78" s="86"/>
      <c r="KE78" s="86"/>
      <c r="KF78" s="86"/>
      <c r="KG78" s="86"/>
      <c r="KH78" s="84">
        <f>データ!EA7</f>
        <v>0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0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0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0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49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g0nUVQq4Bo24j+KJWkJEhLTZ+yRYOkkZz+HIwlSB7G/cKcHemjnJp+/9SxrLcKfo1a+kVkSgeXHh6pnpkcEtaQ==" saltValue="YYMotw/Unxci/qhi3H3DnA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DT52:EG52"/>
    <mergeCell ref="EH52:EU52"/>
    <mergeCell ref="EV52:FI52"/>
    <mergeCell ref="DT53:EG53"/>
    <mergeCell ref="EH53:EU53"/>
    <mergeCell ref="EV53:FI53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51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52</v>
      </c>
      <c r="B3" s="43" t="s">
        <v>53</v>
      </c>
      <c r="C3" s="43" t="s">
        <v>54</v>
      </c>
      <c r="D3" s="43" t="s">
        <v>55</v>
      </c>
      <c r="E3" s="43" t="s">
        <v>56</v>
      </c>
      <c r="F3" s="43" t="s">
        <v>57</v>
      </c>
      <c r="G3" s="43" t="s">
        <v>58</v>
      </c>
      <c r="H3" s="151" t="s">
        <v>59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44" t="s">
        <v>60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61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25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53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46" t="s">
        <v>63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44" t="s">
        <v>64</v>
      </c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5" t="s">
        <v>65</v>
      </c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6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8"/>
      <c r="BQ4" s="144" t="s">
        <v>67</v>
      </c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5" t="s">
        <v>68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 t="s">
        <v>69</v>
      </c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6" t="s">
        <v>70</v>
      </c>
      <c r="CY4" s="147"/>
      <c r="CZ4" s="147"/>
      <c r="DA4" s="147"/>
      <c r="DB4" s="147"/>
      <c r="DC4" s="147"/>
      <c r="DD4" s="147"/>
      <c r="DE4" s="147"/>
      <c r="DF4" s="147"/>
      <c r="DG4" s="147"/>
      <c r="DH4" s="148"/>
      <c r="DI4" s="149" t="s">
        <v>71</v>
      </c>
      <c r="DJ4" s="149" t="s">
        <v>72</v>
      </c>
      <c r="DK4" s="144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 t="s">
        <v>74</v>
      </c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91</v>
      </c>
      <c r="AL5" s="56" t="s">
        <v>101</v>
      </c>
      <c r="AM5" s="56" t="s">
        <v>93</v>
      </c>
      <c r="AN5" s="56" t="s">
        <v>94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91</v>
      </c>
      <c r="AW5" s="56" t="s">
        <v>101</v>
      </c>
      <c r="AX5" s="56" t="s">
        <v>93</v>
      </c>
      <c r="AY5" s="56" t="s">
        <v>94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91</v>
      </c>
      <c r="BH5" s="56" t="s">
        <v>102</v>
      </c>
      <c r="BI5" s="56" t="s">
        <v>103</v>
      </c>
      <c r="BJ5" s="56" t="s">
        <v>94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90</v>
      </c>
      <c r="BR5" s="56" t="s">
        <v>104</v>
      </c>
      <c r="BS5" s="56" t="s">
        <v>101</v>
      </c>
      <c r="BT5" s="56" t="s">
        <v>105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91</v>
      </c>
      <c r="CD5" s="56" t="s">
        <v>101</v>
      </c>
      <c r="CE5" s="56" t="s">
        <v>93</v>
      </c>
      <c r="CF5" s="56" t="s">
        <v>94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90</v>
      </c>
      <c r="CN5" s="56" t="s">
        <v>91</v>
      </c>
      <c r="CO5" s="56" t="s">
        <v>101</v>
      </c>
      <c r="CP5" s="56" t="s">
        <v>103</v>
      </c>
      <c r="CQ5" s="56" t="s">
        <v>94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91</v>
      </c>
      <c r="CZ5" s="56" t="s">
        <v>101</v>
      </c>
      <c r="DA5" s="56" t="s">
        <v>93</v>
      </c>
      <c r="DB5" s="56" t="s">
        <v>94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50"/>
      <c r="DJ5" s="150"/>
      <c r="DK5" s="56" t="s">
        <v>90</v>
      </c>
      <c r="DL5" s="56" t="s">
        <v>91</v>
      </c>
      <c r="DM5" s="56" t="s">
        <v>101</v>
      </c>
      <c r="DN5" s="56" t="s">
        <v>93</v>
      </c>
      <c r="DO5" s="56" t="s">
        <v>106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90</v>
      </c>
      <c r="DW5" s="56" t="s">
        <v>91</v>
      </c>
      <c r="DX5" s="56" t="s">
        <v>107</v>
      </c>
      <c r="DY5" s="56" t="s">
        <v>93</v>
      </c>
      <c r="DZ5" s="56" t="s">
        <v>94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108</v>
      </c>
      <c r="EH5" s="56" t="s">
        <v>109</v>
      </c>
      <c r="EI5" s="56" t="s">
        <v>110</v>
      </c>
      <c r="EJ5" s="56" t="s">
        <v>111</v>
      </c>
      <c r="EK5" s="56" t="s">
        <v>112</v>
      </c>
      <c r="EL5" s="56" t="s">
        <v>113</v>
      </c>
      <c r="EM5" s="56" t="s">
        <v>114</v>
      </c>
      <c r="EN5" s="56" t="s">
        <v>115</v>
      </c>
      <c r="EO5" s="56" t="s">
        <v>116</v>
      </c>
      <c r="EP5" s="56" t="s">
        <v>117</v>
      </c>
    </row>
    <row r="6" spans="1:146" s="66" customFormat="1" x14ac:dyDescent="0.15">
      <c r="A6" s="42" t="s">
        <v>118</v>
      </c>
      <c r="B6" s="57">
        <f>B8</f>
        <v>2018</v>
      </c>
      <c r="C6" s="57">
        <f t="shared" ref="C6:X6" si="2">C8</f>
        <v>341002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3</v>
      </c>
      <c r="H6" s="57" t="str">
        <f>SUBSTITUTE(H8,"　","")</f>
        <v>広島県広島市</v>
      </c>
      <c r="I6" s="57" t="str">
        <f t="shared" si="2"/>
        <v>湯の山温泉館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Ｃ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327</v>
      </c>
      <c r="R6" s="60" t="str">
        <f t="shared" si="2"/>
        <v>－</v>
      </c>
      <c r="S6" s="61">
        <f t="shared" si="2"/>
        <v>281</v>
      </c>
      <c r="T6" s="62" t="str">
        <f t="shared" si="2"/>
        <v>利用料金制</v>
      </c>
      <c r="U6" s="58" t="str">
        <f t="shared" si="2"/>
        <v>－</v>
      </c>
      <c r="V6" s="62" t="str">
        <f t="shared" si="2"/>
        <v>無</v>
      </c>
      <c r="W6" s="63">
        <f t="shared" si="2"/>
        <v>100</v>
      </c>
      <c r="X6" s="62" t="str">
        <f t="shared" si="2"/>
        <v>無</v>
      </c>
      <c r="Y6" s="64">
        <f>IF(Y8="-",NA(),Y8)</f>
        <v>95.6</v>
      </c>
      <c r="Z6" s="64">
        <f t="shared" ref="Z6:AH6" si="3">IF(Z8="-",NA(),Z8)</f>
        <v>110.2</v>
      </c>
      <c r="AA6" s="64">
        <f t="shared" si="3"/>
        <v>109.7</v>
      </c>
      <c r="AB6" s="64">
        <f t="shared" si="3"/>
        <v>100.3</v>
      </c>
      <c r="AC6" s="64">
        <f t="shared" si="3"/>
        <v>93.4</v>
      </c>
      <c r="AD6" s="64">
        <f t="shared" si="3"/>
        <v>100.7</v>
      </c>
      <c r="AE6" s="64">
        <f t="shared" si="3"/>
        <v>122.4</v>
      </c>
      <c r="AF6" s="64">
        <f t="shared" si="3"/>
        <v>157.1</v>
      </c>
      <c r="AG6" s="64">
        <f t="shared" si="3"/>
        <v>103</v>
      </c>
      <c r="AH6" s="64">
        <f t="shared" si="3"/>
        <v>94.7</v>
      </c>
      <c r="AI6" s="64" t="str">
        <f>IF(AI8="-","【-】","【"&amp;SUBSTITUTE(TEXT(AI8,"#,##0.0"),"-","△")&amp;"】")</f>
        <v>【112.0】</v>
      </c>
      <c r="AJ6" s="64">
        <f>IF(AJ8="-",NA(),AJ8)</f>
        <v>0</v>
      </c>
      <c r="AK6" s="64">
        <f t="shared" ref="AK6:AS6" si="4">IF(AK8="-",NA(),AK8)</f>
        <v>0</v>
      </c>
      <c r="AL6" s="64">
        <f t="shared" si="4"/>
        <v>0</v>
      </c>
      <c r="AM6" s="64">
        <f t="shared" si="4"/>
        <v>0</v>
      </c>
      <c r="AN6" s="64">
        <f t="shared" si="4"/>
        <v>0</v>
      </c>
      <c r="AO6" s="64">
        <f t="shared" si="4"/>
        <v>8</v>
      </c>
      <c r="AP6" s="64">
        <f t="shared" si="4"/>
        <v>5.7</v>
      </c>
      <c r="AQ6" s="64">
        <f t="shared" si="4"/>
        <v>34.799999999999997</v>
      </c>
      <c r="AR6" s="64">
        <f t="shared" si="4"/>
        <v>28.4</v>
      </c>
      <c r="AS6" s="64">
        <f t="shared" si="4"/>
        <v>0</v>
      </c>
      <c r="AT6" s="64" t="str">
        <f>IF(AT8="-","【-】","【"&amp;SUBSTITUTE(TEXT(AT8,"#,##0.0"),"-","△")&amp;"】")</f>
        <v>【19.5】</v>
      </c>
      <c r="AU6" s="59" t="e">
        <f>IF(AU8="-",NA(),AU8)</f>
        <v>#N/A</v>
      </c>
      <c r="AV6" s="59" t="e">
        <f t="shared" ref="AV6:BD6" si="5">IF(AV8="-",NA(),AV8)</f>
        <v>#N/A</v>
      </c>
      <c r="AW6" s="59" t="e">
        <f t="shared" si="5"/>
        <v>#N/A</v>
      </c>
      <c r="AX6" s="59" t="e">
        <f t="shared" si="5"/>
        <v>#N/A</v>
      </c>
      <c r="AY6" s="59" t="e">
        <f t="shared" si="5"/>
        <v>#N/A</v>
      </c>
      <c r="AZ6" s="59" t="e">
        <f t="shared" si="5"/>
        <v>#N/A</v>
      </c>
      <c r="BA6" s="59" t="e">
        <f t="shared" si="5"/>
        <v>#N/A</v>
      </c>
      <c r="BB6" s="59" t="e">
        <f t="shared" si="5"/>
        <v>#N/A</v>
      </c>
      <c r="BC6" s="59" t="e">
        <f t="shared" si="5"/>
        <v>#N/A</v>
      </c>
      <c r="BD6" s="59" t="e">
        <f t="shared" si="5"/>
        <v>#N/A</v>
      </c>
      <c r="BE6" s="59" t="str">
        <f>IF(BE8="-","【-】","【"&amp;SUBSTITUTE(TEXT(BE8,"#,##0"),"-","△")&amp;"】")</f>
        <v>【4,220】</v>
      </c>
      <c r="BF6" s="64" t="e">
        <f>IF(BF8="-",NA(),BF8)</f>
        <v>#N/A</v>
      </c>
      <c r="BG6" s="64" t="e">
        <f t="shared" ref="BG6:BO6" si="6">IF(BG8="-",NA(),BG8)</f>
        <v>#N/A</v>
      </c>
      <c r="BH6" s="64" t="e">
        <f t="shared" si="6"/>
        <v>#N/A</v>
      </c>
      <c r="BI6" s="64" t="e">
        <f t="shared" si="6"/>
        <v>#N/A</v>
      </c>
      <c r="BJ6" s="64" t="e">
        <f t="shared" si="6"/>
        <v>#N/A</v>
      </c>
      <c r="BK6" s="64" t="e">
        <f t="shared" si="6"/>
        <v>#N/A</v>
      </c>
      <c r="BL6" s="64" t="e">
        <f t="shared" si="6"/>
        <v>#N/A</v>
      </c>
      <c r="BM6" s="64" t="e">
        <f t="shared" si="6"/>
        <v>#N/A</v>
      </c>
      <c r="BN6" s="64" t="e">
        <f t="shared" si="6"/>
        <v>#N/A</v>
      </c>
      <c r="BO6" s="64" t="e">
        <f t="shared" si="6"/>
        <v>#N/A</v>
      </c>
      <c r="BP6" s="64" t="str">
        <f>IF(BP8="-","【-】","【"&amp;SUBSTITUTE(TEXT(BP8,"#,##0.0"),"-","△")&amp;"】")</f>
        <v>【22.1】</v>
      </c>
      <c r="BQ6" s="64">
        <f>IF(BQ8="-",NA(),BQ8)</f>
        <v>0</v>
      </c>
      <c r="BR6" s="64">
        <f t="shared" ref="BR6:BZ6" si="7">IF(BR8="-",NA(),BR8)</f>
        <v>0</v>
      </c>
      <c r="BS6" s="64">
        <f t="shared" si="7"/>
        <v>0</v>
      </c>
      <c r="BT6" s="64">
        <f t="shared" si="7"/>
        <v>0</v>
      </c>
      <c r="BU6" s="64">
        <f t="shared" si="7"/>
        <v>0</v>
      </c>
      <c r="BV6" s="64">
        <f t="shared" si="7"/>
        <v>10.199999999999999</v>
      </c>
      <c r="BW6" s="64">
        <f t="shared" si="7"/>
        <v>12</v>
      </c>
      <c r="BX6" s="64">
        <f t="shared" si="7"/>
        <v>12.7</v>
      </c>
      <c r="BY6" s="64">
        <f t="shared" si="7"/>
        <v>64.5</v>
      </c>
      <c r="BZ6" s="64">
        <f t="shared" si="7"/>
        <v>16</v>
      </c>
      <c r="CA6" s="64" t="str">
        <f>IF(CA8="-","【-】","【"&amp;SUBSTITUTE(TEXT(CA8,"#,##0.0"),"-","△")&amp;"】")</f>
        <v>【32.5】</v>
      </c>
      <c r="CB6" s="64">
        <f>IF(CB8="-",NA(),CB8)</f>
        <v>-19.8</v>
      </c>
      <c r="CC6" s="64">
        <f t="shared" ref="CC6:CK6" si="8">IF(CC8="-",NA(),CC8)</f>
        <v>-0.7</v>
      </c>
      <c r="CD6" s="64">
        <f t="shared" si="8"/>
        <v>0.7</v>
      </c>
      <c r="CE6" s="64">
        <f t="shared" si="8"/>
        <v>-9.6999999999999993</v>
      </c>
      <c r="CF6" s="64">
        <f t="shared" si="8"/>
        <v>-18.7</v>
      </c>
      <c r="CG6" s="64">
        <f t="shared" si="8"/>
        <v>-29.8</v>
      </c>
      <c r="CH6" s="64">
        <f t="shared" si="8"/>
        <v>2.4</v>
      </c>
      <c r="CI6" s="64">
        <f t="shared" si="8"/>
        <v>4</v>
      </c>
      <c r="CJ6" s="64">
        <f t="shared" si="8"/>
        <v>-91</v>
      </c>
      <c r="CK6" s="64">
        <f t="shared" si="8"/>
        <v>92.9</v>
      </c>
      <c r="CL6" s="64" t="str">
        <f>IF(CL8="-","【-】","【"&amp;SUBSTITUTE(TEXT(CL8,"#,##0.0"),"-","△")&amp;"】")</f>
        <v>【△106.0】</v>
      </c>
      <c r="CM6" s="59">
        <f>IF(CM8="-",NA(),CM8)</f>
        <v>-646</v>
      </c>
      <c r="CN6" s="59">
        <f t="shared" ref="CN6:CV6" si="9">IF(CN8="-",NA(),CN8)</f>
        <v>1299</v>
      </c>
      <c r="CO6" s="59">
        <f t="shared" si="9"/>
        <v>1151</v>
      </c>
      <c r="CP6" s="59">
        <f t="shared" si="9"/>
        <v>32</v>
      </c>
      <c r="CQ6" s="59">
        <f t="shared" si="9"/>
        <v>-871</v>
      </c>
      <c r="CR6" s="59">
        <f t="shared" si="9"/>
        <v>773</v>
      </c>
      <c r="CS6" s="59">
        <f t="shared" si="9"/>
        <v>126</v>
      </c>
      <c r="CT6" s="59">
        <f t="shared" si="9"/>
        <v>-4620</v>
      </c>
      <c r="CU6" s="59">
        <f t="shared" si="9"/>
        <v>-16835</v>
      </c>
      <c r="CV6" s="59">
        <f t="shared" si="9"/>
        <v>-1007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119</v>
      </c>
      <c r="DI6" s="60">
        <f t="shared" ref="DI6:DJ6" si="10">DI8</f>
        <v>10029</v>
      </c>
      <c r="DJ6" s="60">
        <f t="shared" si="10"/>
        <v>8105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120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0</v>
      </c>
      <c r="EB6" s="64">
        <f t="shared" si="11"/>
        <v>0</v>
      </c>
      <c r="EC6" s="64">
        <f t="shared" si="11"/>
        <v>0</v>
      </c>
      <c r="ED6" s="64">
        <f t="shared" si="11"/>
        <v>0</v>
      </c>
      <c r="EE6" s="64">
        <f t="shared" si="11"/>
        <v>0</v>
      </c>
      <c r="EF6" s="64" t="str">
        <f>IF(EF8="-","【-】","【"&amp;SUBSTITUTE(TEXT(EF8,"#,##0.0"),"-","△")&amp;"】")</f>
        <v>【167.7】</v>
      </c>
      <c r="EG6" s="65" t="e">
        <f>IF(EG8="-",NA(),EG8)</f>
        <v>#N/A</v>
      </c>
      <c r="EH6" s="65" t="e">
        <f t="shared" ref="EH6:EP6" si="12">IF(EH8="-",NA(),EH8)</f>
        <v>#N/A</v>
      </c>
      <c r="EI6" s="65" t="e">
        <f t="shared" si="12"/>
        <v>#N/A</v>
      </c>
      <c r="EJ6" s="65" t="e">
        <f t="shared" si="12"/>
        <v>#N/A</v>
      </c>
      <c r="EK6" s="65" t="e">
        <f t="shared" si="12"/>
        <v>#N/A</v>
      </c>
      <c r="EL6" s="65" t="e">
        <f t="shared" si="12"/>
        <v>#N/A</v>
      </c>
      <c r="EM6" s="65" t="e">
        <f t="shared" si="12"/>
        <v>#N/A</v>
      </c>
      <c r="EN6" s="65" t="e">
        <f t="shared" si="12"/>
        <v>#N/A</v>
      </c>
      <c r="EO6" s="65" t="e">
        <f t="shared" si="12"/>
        <v>#N/A</v>
      </c>
      <c r="EP6" s="65" t="e">
        <f t="shared" si="12"/>
        <v>#N/A</v>
      </c>
    </row>
    <row r="7" spans="1:146" s="66" customFormat="1" x14ac:dyDescent="0.15">
      <c r="A7" s="42" t="s">
        <v>121</v>
      </c>
      <c r="B7" s="57">
        <f t="shared" ref="B7:X7" si="13">B8</f>
        <v>2018</v>
      </c>
      <c r="C7" s="57">
        <f t="shared" si="13"/>
        <v>341002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3</v>
      </c>
      <c r="H7" s="57" t="str">
        <f t="shared" si="13"/>
        <v>広島県　広島市</v>
      </c>
      <c r="I7" s="57" t="str">
        <f t="shared" si="13"/>
        <v>湯の山温泉館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Ｃ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327</v>
      </c>
      <c r="R7" s="60" t="str">
        <f t="shared" si="13"/>
        <v>－</v>
      </c>
      <c r="S7" s="61">
        <f t="shared" si="13"/>
        <v>281</v>
      </c>
      <c r="T7" s="62" t="str">
        <f t="shared" si="13"/>
        <v>利用料金制</v>
      </c>
      <c r="U7" s="58" t="str">
        <f t="shared" si="13"/>
        <v>－</v>
      </c>
      <c r="V7" s="62" t="str">
        <f t="shared" si="13"/>
        <v>無</v>
      </c>
      <c r="W7" s="63">
        <f t="shared" si="13"/>
        <v>100</v>
      </c>
      <c r="X7" s="62" t="str">
        <f t="shared" si="13"/>
        <v>無</v>
      </c>
      <c r="Y7" s="64">
        <f>Y8</f>
        <v>95.6</v>
      </c>
      <c r="Z7" s="64">
        <f t="shared" ref="Z7:AH7" si="14">Z8</f>
        <v>110.2</v>
      </c>
      <c r="AA7" s="64">
        <f t="shared" si="14"/>
        <v>109.7</v>
      </c>
      <c r="AB7" s="64">
        <f t="shared" si="14"/>
        <v>100.3</v>
      </c>
      <c r="AC7" s="64">
        <f t="shared" si="14"/>
        <v>93.4</v>
      </c>
      <c r="AD7" s="64">
        <f t="shared" si="14"/>
        <v>100.7</v>
      </c>
      <c r="AE7" s="64">
        <f t="shared" si="14"/>
        <v>122.4</v>
      </c>
      <c r="AF7" s="64">
        <f t="shared" si="14"/>
        <v>157.1</v>
      </c>
      <c r="AG7" s="64">
        <f t="shared" si="14"/>
        <v>103</v>
      </c>
      <c r="AH7" s="64">
        <f t="shared" si="14"/>
        <v>94.7</v>
      </c>
      <c r="AI7" s="64"/>
      <c r="AJ7" s="64">
        <f>AJ8</f>
        <v>0</v>
      </c>
      <c r="AK7" s="64">
        <f t="shared" ref="AK7:AS7" si="15">AK8</f>
        <v>0</v>
      </c>
      <c r="AL7" s="64">
        <f t="shared" si="15"/>
        <v>0</v>
      </c>
      <c r="AM7" s="64">
        <f t="shared" si="15"/>
        <v>0</v>
      </c>
      <c r="AN7" s="64">
        <f t="shared" si="15"/>
        <v>0</v>
      </c>
      <c r="AO7" s="64">
        <f t="shared" si="15"/>
        <v>8</v>
      </c>
      <c r="AP7" s="64">
        <f t="shared" si="15"/>
        <v>5.7</v>
      </c>
      <c r="AQ7" s="64">
        <f t="shared" si="15"/>
        <v>34.799999999999997</v>
      </c>
      <c r="AR7" s="64">
        <f t="shared" si="15"/>
        <v>28.4</v>
      </c>
      <c r="AS7" s="64">
        <f t="shared" si="15"/>
        <v>0</v>
      </c>
      <c r="AT7" s="64"/>
      <c r="AU7" s="59" t="str">
        <f>AU8</f>
        <v>-</v>
      </c>
      <c r="AV7" s="59" t="str">
        <f t="shared" ref="AV7:BD7" si="16">AV8</f>
        <v>-</v>
      </c>
      <c r="AW7" s="59" t="str">
        <f t="shared" si="16"/>
        <v>-</v>
      </c>
      <c r="AX7" s="59" t="str">
        <f t="shared" si="16"/>
        <v>-</v>
      </c>
      <c r="AY7" s="59" t="str">
        <f t="shared" si="16"/>
        <v>-</v>
      </c>
      <c r="AZ7" s="59" t="str">
        <f t="shared" si="16"/>
        <v>-</v>
      </c>
      <c r="BA7" s="59" t="str">
        <f t="shared" si="16"/>
        <v>-</v>
      </c>
      <c r="BB7" s="59" t="str">
        <f t="shared" si="16"/>
        <v>-</v>
      </c>
      <c r="BC7" s="59" t="str">
        <f t="shared" si="16"/>
        <v>-</v>
      </c>
      <c r="BD7" s="59" t="str">
        <f t="shared" si="16"/>
        <v>-</v>
      </c>
      <c r="BE7" s="59"/>
      <c r="BF7" s="64" t="str">
        <f>BF8</f>
        <v>-</v>
      </c>
      <c r="BG7" s="64" t="str">
        <f t="shared" ref="BG7:BO7" si="17">BG8</f>
        <v>-</v>
      </c>
      <c r="BH7" s="64" t="str">
        <f t="shared" si="17"/>
        <v>-</v>
      </c>
      <c r="BI7" s="64" t="str">
        <f t="shared" si="17"/>
        <v>-</v>
      </c>
      <c r="BJ7" s="64" t="str">
        <f t="shared" si="17"/>
        <v>-</v>
      </c>
      <c r="BK7" s="64" t="str">
        <f t="shared" si="17"/>
        <v>-</v>
      </c>
      <c r="BL7" s="64" t="str">
        <f t="shared" si="17"/>
        <v>-</v>
      </c>
      <c r="BM7" s="64" t="str">
        <f t="shared" si="17"/>
        <v>-</v>
      </c>
      <c r="BN7" s="64" t="str">
        <f t="shared" si="17"/>
        <v>-</v>
      </c>
      <c r="BO7" s="64" t="str">
        <f t="shared" si="17"/>
        <v>-</v>
      </c>
      <c r="BP7" s="64"/>
      <c r="BQ7" s="64">
        <f>BQ8</f>
        <v>0</v>
      </c>
      <c r="BR7" s="64">
        <f t="shared" ref="BR7:BZ7" si="18">BR8</f>
        <v>0</v>
      </c>
      <c r="BS7" s="64">
        <f t="shared" si="18"/>
        <v>0</v>
      </c>
      <c r="BT7" s="64">
        <f t="shared" si="18"/>
        <v>0</v>
      </c>
      <c r="BU7" s="64">
        <f t="shared" si="18"/>
        <v>0</v>
      </c>
      <c r="BV7" s="64">
        <f t="shared" si="18"/>
        <v>10.199999999999999</v>
      </c>
      <c r="BW7" s="64">
        <f t="shared" si="18"/>
        <v>12</v>
      </c>
      <c r="BX7" s="64">
        <f t="shared" si="18"/>
        <v>12.7</v>
      </c>
      <c r="BY7" s="64">
        <f t="shared" si="18"/>
        <v>64.5</v>
      </c>
      <c r="BZ7" s="64">
        <f t="shared" si="18"/>
        <v>16</v>
      </c>
      <c r="CA7" s="64"/>
      <c r="CB7" s="64">
        <f>CB8</f>
        <v>-19.8</v>
      </c>
      <c r="CC7" s="64">
        <f t="shared" ref="CC7:CK7" si="19">CC8</f>
        <v>-0.7</v>
      </c>
      <c r="CD7" s="64">
        <f t="shared" si="19"/>
        <v>0.7</v>
      </c>
      <c r="CE7" s="64">
        <f t="shared" si="19"/>
        <v>-9.6999999999999993</v>
      </c>
      <c r="CF7" s="64">
        <f t="shared" si="19"/>
        <v>-18.7</v>
      </c>
      <c r="CG7" s="64">
        <f t="shared" si="19"/>
        <v>-29.8</v>
      </c>
      <c r="CH7" s="64">
        <f t="shared" si="19"/>
        <v>2.4</v>
      </c>
      <c r="CI7" s="64">
        <f t="shared" si="19"/>
        <v>4</v>
      </c>
      <c r="CJ7" s="64">
        <f t="shared" si="19"/>
        <v>-91</v>
      </c>
      <c r="CK7" s="64">
        <f t="shared" si="19"/>
        <v>92.9</v>
      </c>
      <c r="CL7" s="64"/>
      <c r="CM7" s="59">
        <f>CM8</f>
        <v>-646</v>
      </c>
      <c r="CN7" s="59">
        <f t="shared" ref="CN7:CV7" si="20">CN8</f>
        <v>1299</v>
      </c>
      <c r="CO7" s="59">
        <f t="shared" si="20"/>
        <v>1151</v>
      </c>
      <c r="CP7" s="59">
        <f t="shared" si="20"/>
        <v>32</v>
      </c>
      <c r="CQ7" s="59">
        <f t="shared" si="20"/>
        <v>-871</v>
      </c>
      <c r="CR7" s="59">
        <f t="shared" si="20"/>
        <v>773</v>
      </c>
      <c r="CS7" s="59">
        <f t="shared" si="20"/>
        <v>126</v>
      </c>
      <c r="CT7" s="59">
        <f t="shared" si="20"/>
        <v>-4620</v>
      </c>
      <c r="CU7" s="59">
        <f t="shared" si="20"/>
        <v>-16835</v>
      </c>
      <c r="CV7" s="59">
        <f t="shared" si="20"/>
        <v>-1007</v>
      </c>
      <c r="CW7" s="59"/>
      <c r="CX7" s="64" t="s">
        <v>122</v>
      </c>
      <c r="CY7" s="64" t="s">
        <v>122</v>
      </c>
      <c r="CZ7" s="64" t="s">
        <v>122</v>
      </c>
      <c r="DA7" s="64" t="s">
        <v>122</v>
      </c>
      <c r="DB7" s="64" t="s">
        <v>122</v>
      </c>
      <c r="DC7" s="64" t="s">
        <v>122</v>
      </c>
      <c r="DD7" s="64" t="s">
        <v>122</v>
      </c>
      <c r="DE7" s="64" t="s">
        <v>122</v>
      </c>
      <c r="DF7" s="64" t="s">
        <v>122</v>
      </c>
      <c r="DG7" s="64" t="s">
        <v>123</v>
      </c>
      <c r="DH7" s="64"/>
      <c r="DI7" s="60">
        <f>DI8</f>
        <v>10029</v>
      </c>
      <c r="DJ7" s="60">
        <f>DJ8</f>
        <v>8105</v>
      </c>
      <c r="DK7" s="64" t="s">
        <v>122</v>
      </c>
      <c r="DL7" s="64" t="s">
        <v>122</v>
      </c>
      <c r="DM7" s="64" t="s">
        <v>122</v>
      </c>
      <c r="DN7" s="64" t="s">
        <v>122</v>
      </c>
      <c r="DO7" s="64" t="s">
        <v>122</v>
      </c>
      <c r="DP7" s="64" t="s">
        <v>122</v>
      </c>
      <c r="DQ7" s="64" t="s">
        <v>122</v>
      </c>
      <c r="DR7" s="64" t="s">
        <v>122</v>
      </c>
      <c r="DS7" s="64" t="s">
        <v>122</v>
      </c>
      <c r="DT7" s="64" t="s">
        <v>124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0</v>
      </c>
      <c r="EB7" s="64">
        <f t="shared" si="21"/>
        <v>0</v>
      </c>
      <c r="EC7" s="64">
        <f t="shared" si="21"/>
        <v>0</v>
      </c>
      <c r="ED7" s="64">
        <f t="shared" si="21"/>
        <v>0</v>
      </c>
      <c r="EE7" s="64">
        <f t="shared" si="21"/>
        <v>0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341002</v>
      </c>
      <c r="D8" s="67">
        <v>47</v>
      </c>
      <c r="E8" s="67">
        <v>11</v>
      </c>
      <c r="F8" s="67">
        <v>1</v>
      </c>
      <c r="G8" s="67">
        <v>3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8" t="s">
        <v>132</v>
      </c>
      <c r="Q8" s="69">
        <v>327</v>
      </c>
      <c r="R8" s="69" t="s">
        <v>133</v>
      </c>
      <c r="S8" s="70">
        <v>281</v>
      </c>
      <c r="T8" s="71" t="s">
        <v>134</v>
      </c>
      <c r="U8" s="68" t="s">
        <v>133</v>
      </c>
      <c r="V8" s="71" t="s">
        <v>135</v>
      </c>
      <c r="W8" s="72">
        <v>100</v>
      </c>
      <c r="X8" s="71" t="s">
        <v>135</v>
      </c>
      <c r="Y8" s="73">
        <v>95.6</v>
      </c>
      <c r="Z8" s="73">
        <v>110.2</v>
      </c>
      <c r="AA8" s="73">
        <v>109.7</v>
      </c>
      <c r="AB8" s="73">
        <v>100.3</v>
      </c>
      <c r="AC8" s="73">
        <v>93.4</v>
      </c>
      <c r="AD8" s="73">
        <v>100.7</v>
      </c>
      <c r="AE8" s="73">
        <v>122.4</v>
      </c>
      <c r="AF8" s="73">
        <v>157.1</v>
      </c>
      <c r="AG8" s="73">
        <v>103</v>
      </c>
      <c r="AH8" s="73">
        <v>94.7</v>
      </c>
      <c r="AI8" s="73">
        <v>112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8</v>
      </c>
      <c r="AP8" s="73">
        <v>5.7</v>
      </c>
      <c r="AQ8" s="73">
        <v>34.799999999999997</v>
      </c>
      <c r="AR8" s="73">
        <v>28.4</v>
      </c>
      <c r="AS8" s="73">
        <v>0</v>
      </c>
      <c r="AT8" s="73">
        <v>19.5</v>
      </c>
      <c r="AU8" s="74" t="s">
        <v>136</v>
      </c>
      <c r="AV8" s="74" t="s">
        <v>136</v>
      </c>
      <c r="AW8" s="74" t="s">
        <v>136</v>
      </c>
      <c r="AX8" s="74" t="s">
        <v>136</v>
      </c>
      <c r="AY8" s="74" t="s">
        <v>136</v>
      </c>
      <c r="AZ8" s="74" t="s">
        <v>136</v>
      </c>
      <c r="BA8" s="74" t="s">
        <v>136</v>
      </c>
      <c r="BB8" s="74" t="s">
        <v>136</v>
      </c>
      <c r="BC8" s="74" t="s">
        <v>136</v>
      </c>
      <c r="BD8" s="74" t="s">
        <v>136</v>
      </c>
      <c r="BE8" s="74">
        <v>4220</v>
      </c>
      <c r="BF8" s="73" t="s">
        <v>136</v>
      </c>
      <c r="BG8" s="73" t="s">
        <v>136</v>
      </c>
      <c r="BH8" s="73" t="s">
        <v>136</v>
      </c>
      <c r="BI8" s="73" t="s">
        <v>136</v>
      </c>
      <c r="BJ8" s="73" t="s">
        <v>136</v>
      </c>
      <c r="BK8" s="73" t="s">
        <v>136</v>
      </c>
      <c r="BL8" s="73" t="s">
        <v>136</v>
      </c>
      <c r="BM8" s="73" t="s">
        <v>136</v>
      </c>
      <c r="BN8" s="73" t="s">
        <v>136</v>
      </c>
      <c r="BO8" s="73" t="s">
        <v>136</v>
      </c>
      <c r="BP8" s="73">
        <v>22.1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10.199999999999999</v>
      </c>
      <c r="BW8" s="73">
        <v>12</v>
      </c>
      <c r="BX8" s="73">
        <v>12.7</v>
      </c>
      <c r="BY8" s="73">
        <v>64.5</v>
      </c>
      <c r="BZ8" s="73">
        <v>16</v>
      </c>
      <c r="CA8" s="73">
        <v>32.5</v>
      </c>
      <c r="CB8" s="73">
        <v>-19.8</v>
      </c>
      <c r="CC8" s="73">
        <v>-0.7</v>
      </c>
      <c r="CD8" s="73">
        <v>0.7</v>
      </c>
      <c r="CE8" s="75">
        <v>-9.6999999999999993</v>
      </c>
      <c r="CF8" s="75">
        <v>-18.7</v>
      </c>
      <c r="CG8" s="73">
        <v>-29.8</v>
      </c>
      <c r="CH8" s="73">
        <v>2.4</v>
      </c>
      <c r="CI8" s="73">
        <v>4</v>
      </c>
      <c r="CJ8" s="73">
        <v>-91</v>
      </c>
      <c r="CK8" s="73">
        <v>92.9</v>
      </c>
      <c r="CL8" s="73">
        <v>-106</v>
      </c>
      <c r="CM8" s="74">
        <v>-646</v>
      </c>
      <c r="CN8" s="74">
        <v>1299</v>
      </c>
      <c r="CO8" s="74">
        <v>1151</v>
      </c>
      <c r="CP8" s="74">
        <v>32</v>
      </c>
      <c r="CQ8" s="74">
        <v>-871</v>
      </c>
      <c r="CR8" s="74">
        <v>773</v>
      </c>
      <c r="CS8" s="74">
        <v>126</v>
      </c>
      <c r="CT8" s="74">
        <v>-4620</v>
      </c>
      <c r="CU8" s="74">
        <v>-16835</v>
      </c>
      <c r="CV8" s="74">
        <v>-1007</v>
      </c>
      <c r="CW8" s="74">
        <v>-5790</v>
      </c>
      <c r="CX8" s="73" t="s">
        <v>136</v>
      </c>
      <c r="CY8" s="73" t="s">
        <v>136</v>
      </c>
      <c r="CZ8" s="73" t="s">
        <v>136</v>
      </c>
      <c r="DA8" s="73" t="s">
        <v>136</v>
      </c>
      <c r="DB8" s="73" t="s">
        <v>136</v>
      </c>
      <c r="DC8" s="73" t="s">
        <v>136</v>
      </c>
      <c r="DD8" s="73" t="s">
        <v>136</v>
      </c>
      <c r="DE8" s="73" t="s">
        <v>136</v>
      </c>
      <c r="DF8" s="73" t="s">
        <v>136</v>
      </c>
      <c r="DG8" s="73" t="s">
        <v>136</v>
      </c>
      <c r="DH8" s="73" t="s">
        <v>136</v>
      </c>
      <c r="DI8" s="69">
        <v>10029</v>
      </c>
      <c r="DJ8" s="69">
        <v>8105</v>
      </c>
      <c r="DK8" s="73" t="s">
        <v>136</v>
      </c>
      <c r="DL8" s="73" t="s">
        <v>136</v>
      </c>
      <c r="DM8" s="73" t="s">
        <v>136</v>
      </c>
      <c r="DN8" s="73" t="s">
        <v>136</v>
      </c>
      <c r="DO8" s="73" t="s">
        <v>136</v>
      </c>
      <c r="DP8" s="73" t="s">
        <v>136</v>
      </c>
      <c r="DQ8" s="73" t="s">
        <v>136</v>
      </c>
      <c r="DR8" s="73" t="s">
        <v>136</v>
      </c>
      <c r="DS8" s="73" t="s">
        <v>136</v>
      </c>
      <c r="DT8" s="73" t="s">
        <v>136</v>
      </c>
      <c r="DU8" s="73" t="s">
        <v>136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0</v>
      </c>
      <c r="EB8" s="73">
        <v>0</v>
      </c>
      <c r="EC8" s="73">
        <v>0</v>
      </c>
      <c r="ED8" s="73">
        <v>0</v>
      </c>
      <c r="EE8" s="73">
        <v>0</v>
      </c>
      <c r="EF8" s="73">
        <v>167.7</v>
      </c>
      <c r="EG8" s="76" t="s">
        <v>136</v>
      </c>
      <c r="EH8" s="77" t="s">
        <v>136</v>
      </c>
      <c r="EI8" s="77" t="s">
        <v>136</v>
      </c>
      <c r="EJ8" s="77" t="s">
        <v>136</v>
      </c>
      <c r="EK8" s="77" t="s">
        <v>136</v>
      </c>
      <c r="EL8" s="77" t="s">
        <v>136</v>
      </c>
      <c r="EM8" s="77" t="s">
        <v>136</v>
      </c>
      <c r="EN8" s="77" t="s">
        <v>136</v>
      </c>
      <c r="EO8" s="77" t="s">
        <v>136</v>
      </c>
      <c r="EP8" s="77" t="s">
        <v>136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137</v>
      </c>
      <c r="C10" s="82" t="s">
        <v>138</v>
      </c>
      <c r="D10" s="82" t="s">
        <v>139</v>
      </c>
      <c r="E10" s="82" t="s">
        <v>140</v>
      </c>
      <c r="F10" s="82" t="s">
        <v>141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53</v>
      </c>
      <c r="B11" s="83">
        <f>DATEVALUE($B$6-4&amp;"年1月1日")</f>
        <v>41640</v>
      </c>
      <c r="C11" s="83">
        <f>DATEVALUE($B$6-3&amp;"年1月1日")</f>
        <v>42005</v>
      </c>
      <c r="D11" s="83">
        <f>DATEVALUE($B$6-2&amp;"年1月1日")</f>
        <v>42370</v>
      </c>
      <c r="E11" s="83">
        <f>DATEVALUE($B$6-1&amp;"年1月1日")</f>
        <v>42736</v>
      </c>
      <c r="F11" s="83">
        <f>DATEVALUE($B$6&amp;"年1月1日")</f>
        <v>43101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小川 礼恵</cp:lastModifiedBy>
  <cp:lastPrinted>2020-01-23T08:41:55Z</cp:lastPrinted>
  <dcterms:created xsi:type="dcterms:W3CDTF">2019-12-05T07:18:44Z</dcterms:created>
  <dcterms:modified xsi:type="dcterms:W3CDTF">2020-01-30T02:57:56Z</dcterms:modified>
  <cp:category/>
</cp:coreProperties>
</file>