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ogsvr\総務部共有フォルダ\経営計画課共有フォルダ\所属共有\【平成31年度】\28_経営比較分析表\総務省県経由経営比較分析表分析等依頼\"/>
    </mc:Choice>
  </mc:AlternateContent>
  <workbookProtection workbookAlgorithmName="SHA-512" workbookHashValue="gk9vwqGKb115hDP9+Yjz/M0SS/IQmDFnmycHKgJ/krcgflj49Zg5Ylk3aaeGJQZ5j0fDnuOBTnary+q3y2W3Og==" workbookSaltValue="BYVdCLKza+l4CLho8mTJg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<sst xmlns="http://schemas.openxmlformats.org/spreadsheetml/2006/main" count="223" uniqueCount="108">
  <si>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</si>
  <si>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</si>
  <si>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</si>
  <si>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</si>
  <si>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</si>
  <si>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</si>
  <si>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</si>
  <si>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</si>
  <si>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</si>
  <si>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</si>
  <si>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</si>
  <si>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</si>
  <si>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</si>
  <si>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</si>
  <si>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</si>
  <si>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</si>
  <si>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</si>
  <si>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</si>
  <si>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</si>
  <si>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</si>
  <si>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</si>
  <si>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</si>
  <si>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</si>
  <si>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</si>
  <si>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</si>
  <si>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</si>
  <si>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</si>
  <si>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</si>
  <si>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</si>
  <si>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</si>
  <si>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</si>
  <si>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</si>
  <si>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</si>
  <si>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</si>
  <si>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</si>
  <si>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</si>
  <si>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</si>
  <si>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</si>
  <si>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</si>
  <si>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</si>
  <si>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</si>
  <si>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</si>
  <si>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</si>
  <si>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</si>
  <si>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</si>
  <si>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</si>
  <si>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</si>
  <si>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</si>
  <si>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</si>
  <si>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</si>
  <si>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</si>
  <si>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</si>
  <si>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</si>
  <si>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</si>
  <si>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</si>
  <si>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</si>
  <si>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</si>
  <si>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</si>
  <si>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</si>
  <si>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</si>
  <si>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</si>
  <si>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</si>
  <si>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</si>
  <si>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</si>
  <si>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</si>
  <si>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</si>
  <si>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</si>
  <si>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</si>
  <si>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</si>
  <si>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</si>
  <si>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</si>
  <si>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</si>
  <si>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</si>
  <si>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</si>
  <si>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</si>
  <si>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</si>
  <si>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</si>
  <si>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</si>
  <si>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</si>
  <si>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</si>
  <si>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</si>
  <si>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</si>
  <si>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</si>
  <si>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</si>
  <si>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</si>
  <si>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</si>
  <si>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</si>
  <si>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</si>
  <si>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</si>
  <si>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</si>
  <si>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</si>
  <si>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</si>
  <si>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</si>
  <si>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神奈川県内広域水道企業団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</si>
  <si>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</si>
  <si>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</si>
  <si>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</si>
  <si>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</si>
  <si>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</si>
  <si>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</si>
  <si>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</si>
  <si>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</si>
  <si>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</si>
  <si>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</si>
  <si>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</si>
  <si>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【①経常収支比率・⑤料金回収率】
　両指標とも100％超であるが、類似団体平均値を下回っている。H28年度は構成団体（神奈川県、横浜市、川崎市及び横須賀市）の受水費負担軽減（料金引下げ改定）を図ったこと等により給水収益が減少し両指標の率は低下したが、29年度は供給水量の増加により上昇した。30年度は給水収益が減となったものの費用も減となったことにより引き続き上昇している。
【②累積欠損金比率】
　企業債利息・減価償却費の逓減、人件費削減、経費縮減などの経営改善努力等により損益の改善が図られた結果、H26年度に累積欠損金を解消している。
【③流動比率】
　類似団体平均値を下回っている。H26年度以降新会計制度の適用に伴い借入資本金として整理されていた企業債が負債計上となった影響から100％を下回っているが、流動負債の大部分が計画的に償還を行っている企業債であり、支払能力に不足は生じていない。
【④企業債残高対給水収益率】
　類似団体平均値と比較し高いが、着実に企業債元金の償還を進めていることに加え、事業費の精査による平準化や計画的な企業債発行により、企業債残高は減少傾向にある。
【⑥給水原価】
　類似団体平均値を若干上回っている。支払利息等の漸減により経常費用は減少しているが、それを上回る供給水量の減少により、H28年度まで給水原価は上昇傾向にあった。29年度は供給水量の増により低下したが、30年度は供給水量の減により再び上昇している。
【⑦施設利用率・⑧有収率】
　施設利用率は類似団体平均値を下回っている。H26～28年度は構成団体の工事完了及び水需要の減少傾向により、供給水量が減となり低下した。29年度は供給水量の増加により上昇に転じたが、30年度は供給水量の減により再び低下した。有収率は構成団体へ水量の受渡しをする給水地点で配水量の算定を行うことから100％である。</t>
    <phoneticPr fontId="4"/>
  </si>
  <si>
    <t>〇　県内水需要の減少という厳しい経営環境にある中で、構成団体受水費の軽減を図ってきた。財務状況として、流動比率が低く、企業債残高の割合が高い傾向にあるが、人件費等経費や計画的な企業債発行を進めてきた結果、比較的健全な財政状況を維持している。また、水道施設の老朽化対策と耐震化対策に特に重点を置いた事業運営を行っているところである。
〇　今後については、管路や浄水場等の大規模な更新需要が予定されていることから、中長期的な観点に立って料金収入や補助金（交付金）等の財源の確保を図ると同時に、財政収支の均衡を図っていくことが大きな課題となっている。
〇　現在、令和3年度以降の新ビジョン及び実施計画の策定に向けた検討を進めており、上記の課題のほか、人口減少・水需要の減少、管路等老朽化した施設の更新需要の増加、災害への備えなどといった課題への対応を図るため、これらを支える財政・人材面での基盤強化策の検討もあわせて進めているところである。</t>
    <phoneticPr fontId="4"/>
  </si>
  <si>
    <t xml:space="preserve">【①有形固定資産減価償却率】
　類似団体平均値を若干上回っている。創設時に整備した電気機械設備のほか、拡張事業で整備した浄水場等の電気機械設備が稼動開始から20年近くを経て、老朽化が進行している。改正水道法の施設台帳の整備等による適切な資産管理の推進という立法趣旨を踏まえ、現在導入を進めている施設管理システムによりアセットマネジメントの実践に取り組み、中長期的な更新需要の把握及び事業費の平準化、ひいては適切な施設更新の実施を図っていく。
【②管路経年化率・③管路更新率】
　管路経年化率については、類似団体平均値を上回っている。導水管・送水管合わせて延長200kmを超える管路を有しているが、更新の実績はない状況にある。しかし、創設事業で布設された管路が順次法定耐用年数を迎えていることから経年化率は増加傾向にあり、管路更新を行うための検討を行っている。今後は具体的な管路更新の実施について、構成団体との協議を進め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</si>
</sst>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CE-455E-B205-2D803F1FC36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DCCE-455E-B205-2D803F1FC36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54.62</c:v>
                </c:pt>
                <c:pt idx="1">
                  <c:v>52.2</c:v>
                </c:pt>
                <c:pt idx="2">
                  <c:v>50.11</c:v>
                </c:pt>
                <c:pt idx="3">
                  <c:v>52.34</c:v>
                </c:pt>
                <c:pt idx="4">
                  <c:v>49.01</c:v>
                </c:pt>
              </c:numCache>
            </c:numRef>
          </c:val>
          <c:extLst>
            <c:ext xmlns:c16="http://schemas.microsoft.com/office/drawing/2014/chart" uri="{C3380CC4-5D6E-409C-BE32-E72D297353CC}">
              <c16:uniqueId val="{00000000-0D9F-488F-A748-BC3D0B5ED2A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0D9F-488F-A748-BC3D0B5ED2A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AF1-4E60-8272-B408E66CA77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FAF1-4E60-8272-B408E66CA77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108.61</c:v>
                </c:pt>
                <c:pt idx="1">
                  <c:v>110.24</c:v>
                </c:pt>
                <c:pt idx="2">
                  <c:v>102.38</c:v>
                </c:pt>
                <c:pt idx="3">
                  <c:v>104.21</c:v>
                </c:pt>
                <c:pt idx="4">
                  <c:v>105.24</c:v>
                </c:pt>
              </c:numCache>
            </c:numRef>
          </c:val>
          <c:extLst>
            <c:ext xmlns:c16="http://schemas.microsoft.com/office/drawing/2014/chart" uri="{C3380CC4-5D6E-409C-BE32-E72D297353CC}">
              <c16:uniqueId val="{00000000-2CFD-4EAD-A7BE-7FD5058405F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2CFD-4EAD-A7BE-7FD5058405F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57.63</c:v>
                </c:pt>
                <c:pt idx="1">
                  <c:v>58.45</c:v>
                </c:pt>
                <c:pt idx="2">
                  <c:v>58.95</c:v>
                </c:pt>
                <c:pt idx="3">
                  <c:v>60.26</c:v>
                </c:pt>
                <c:pt idx="4">
                  <c:v>61.9</c:v>
                </c:pt>
              </c:numCache>
            </c:numRef>
          </c:val>
          <c:extLst>
            <c:ext xmlns:c16="http://schemas.microsoft.com/office/drawing/2014/chart" uri="{C3380CC4-5D6E-409C-BE32-E72D297353CC}">
              <c16:uniqueId val="{00000000-6710-420A-B74D-3A066F6E614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6710-420A-B74D-3A066F6E614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13.58</c:v>
                </c:pt>
                <c:pt idx="1">
                  <c:v>20.010000000000002</c:v>
                </c:pt>
                <c:pt idx="2">
                  <c:v>27.24</c:v>
                </c:pt>
                <c:pt idx="3">
                  <c:v>35.43</c:v>
                </c:pt>
                <c:pt idx="4">
                  <c:v>42.3</c:v>
                </c:pt>
              </c:numCache>
            </c:numRef>
          </c:val>
          <c:extLst>
            <c:ext xmlns:c16="http://schemas.microsoft.com/office/drawing/2014/chart" uri="{C3380CC4-5D6E-409C-BE32-E72D297353CC}">
              <c16:uniqueId val="{00000000-914D-4BDF-A94B-A5091EBF5C6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914D-4BDF-A94B-A5091EBF5C6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49-4D58-9289-18675A0F52F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E949-4D58-9289-18675A0F52F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73.83</c:v>
                </c:pt>
                <c:pt idx="1">
                  <c:v>74.84</c:v>
                </c:pt>
                <c:pt idx="2">
                  <c:v>71.58</c:v>
                </c:pt>
                <c:pt idx="3">
                  <c:v>74.14</c:v>
                </c:pt>
                <c:pt idx="4">
                  <c:v>77.540000000000006</c:v>
                </c:pt>
              </c:numCache>
            </c:numRef>
          </c:val>
          <c:extLst>
            <c:ext xmlns:c16="http://schemas.microsoft.com/office/drawing/2014/chart" uri="{C3380CC4-5D6E-409C-BE32-E72D297353CC}">
              <c16:uniqueId val="{00000000-1DDC-44D0-9A0D-5F77DFBDDEC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1DDC-44D0-9A0D-5F77DFBDDEC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415.62</c:v>
                </c:pt>
                <c:pt idx="1">
                  <c:v>382.45</c:v>
                </c:pt>
                <c:pt idx="2">
                  <c:v>379.72</c:v>
                </c:pt>
                <c:pt idx="3">
                  <c:v>338.95</c:v>
                </c:pt>
                <c:pt idx="4">
                  <c:v>305.25</c:v>
                </c:pt>
              </c:numCache>
            </c:numRef>
          </c:val>
          <c:extLst>
            <c:ext xmlns:c16="http://schemas.microsoft.com/office/drawing/2014/chart" uri="{C3380CC4-5D6E-409C-BE32-E72D297353CC}">
              <c16:uniqueId val="{00000000-54E5-49DC-AA87-9D36ED0B47F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54E5-49DC-AA87-9D36ED0B47F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108.7</c:v>
                </c:pt>
                <c:pt idx="1">
                  <c:v>110.46</c:v>
                </c:pt>
                <c:pt idx="2">
                  <c:v>102.1</c:v>
                </c:pt>
                <c:pt idx="3">
                  <c:v>103.93</c:v>
                </c:pt>
                <c:pt idx="4">
                  <c:v>105.39</c:v>
                </c:pt>
              </c:numCache>
            </c:numRef>
          </c:val>
          <c:extLst>
            <c:ext xmlns:c16="http://schemas.microsoft.com/office/drawing/2014/chart" uri="{C3380CC4-5D6E-409C-BE32-E72D297353CC}">
              <c16:uniqueId val="{00000000-C104-41C1-A8A2-41A676A0CC6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C104-41C1-A8A2-41A676A0CC6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73.33</c:v>
                </c:pt>
                <c:pt idx="1">
                  <c:v>74.95</c:v>
                </c:pt>
                <c:pt idx="2">
                  <c:v>78.069999999999993</c:v>
                </c:pt>
                <c:pt idx="3">
                  <c:v>74.03</c:v>
                </c:pt>
                <c:pt idx="4">
                  <c:v>77.02</c:v>
                </c:pt>
              </c:numCache>
            </c:numRef>
          </c:val>
          <c:extLst>
            <c:ext xmlns:c16="http://schemas.microsoft.com/office/drawing/2014/chart" uri="{C3380CC4-5D6E-409C-BE32-E72D297353CC}">
              <c16:uniqueId val="{00000000-D627-4AC0-ACBD-5A53781B6FC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D627-4AC0-ACBD-5A53781B6FC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4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神奈川県　神奈川県内広域水道企業団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59" t="str">
        <f>データ!$M$6</f>
        <v>自治体職員</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74.819999999999993</v>
      </c>
      <c r="J10" s="52"/>
      <c r="K10" s="52"/>
      <c r="L10" s="52"/>
      <c r="M10" s="52"/>
      <c r="N10" s="52"/>
      <c r="O10" s="63"/>
      <c r="P10" s="53">
        <f>データ!$P$6</f>
        <v>97.5</v>
      </c>
      <c r="Q10" s="53"/>
      <c r="R10" s="53"/>
      <c r="S10" s="53"/>
      <c r="T10" s="53"/>
      <c r="U10" s="53"/>
      <c r="V10" s="53"/>
      <c r="W10" s="60">
        <f>データ!$Q$6</f>
        <v>0</v>
      </c>
      <c r="X10" s="60"/>
      <c r="Y10" s="60"/>
      <c r="Z10" s="60"/>
      <c r="AA10" s="60"/>
      <c r="AB10" s="60"/>
      <c r="AC10" s="60"/>
      <c r="AD10" s="2"/>
      <c r="AE10" s="2"/>
      <c r="AF10" s="2"/>
      <c r="AG10" s="2"/>
      <c r="AH10" s="4"/>
      <c r="AI10" s="4"/>
      <c r="AJ10" s="4"/>
      <c r="AK10" s="4"/>
      <c r="AL10" s="60">
        <f>データ!$U$6</f>
        <v>8473410</v>
      </c>
      <c r="AM10" s="60"/>
      <c r="AN10" s="60"/>
      <c r="AO10" s="60"/>
      <c r="AP10" s="60"/>
      <c r="AQ10" s="60"/>
      <c r="AR10" s="60"/>
      <c r="AS10" s="60"/>
      <c r="AT10" s="51">
        <f>データ!$V$6</f>
        <v>1456.42</v>
      </c>
      <c r="AU10" s="52"/>
      <c r="AV10" s="52"/>
      <c r="AW10" s="52"/>
      <c r="AX10" s="52"/>
      <c r="AY10" s="52"/>
      <c r="AZ10" s="52"/>
      <c r="BA10" s="52"/>
      <c r="BB10" s="53">
        <f>データ!$W$6</f>
        <v>5817.97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AAj5fFP8EEWZKwdUscuguVN6UIsMhmo6Sx8hVkOZTVFpxhzOJd6MVpk1FPU+64OGk0BUv01CY+laihGQNIiZaA==" saltValue="L/hh0XpMs9jwkr+4kazPs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148253</v>
      </c>
      <c r="D6" s="34">
        <f t="shared" si="3"/>
        <v>46</v>
      </c>
      <c r="E6" s="34">
        <f t="shared" si="3"/>
        <v>1</v>
      </c>
      <c r="F6" s="34">
        <f t="shared" si="3"/>
        <v>0</v>
      </c>
      <c r="G6" s="34">
        <f t="shared" si="3"/>
        <v>2</v>
      </c>
      <c r="H6" s="34" t="str">
        <f t="shared" si="3"/>
        <v>神奈川県　神奈川県内広域水道企業団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74.819999999999993</v>
      </c>
      <c r="P6" s="35">
        <f t="shared" si="3"/>
        <v>97.5</v>
      </c>
      <c r="Q6" s="35">
        <f t="shared" si="3"/>
        <v>0</v>
      </c>
      <c r="R6" s="35" t="str">
        <f t="shared" si="3"/>
        <v>-</v>
      </c>
      <c r="S6" s="35" t="str">
        <f t="shared" si="3"/>
        <v>-</v>
      </c>
      <c r="T6" s="35" t="str">
        <f t="shared" si="3"/>
        <v>-</v>
      </c>
      <c r="U6" s="35">
        <f t="shared" si="3"/>
        <v>8473410</v>
      </c>
      <c r="V6" s="35">
        <f t="shared" si="3"/>
        <v>1456.42</v>
      </c>
      <c r="W6" s="35">
        <f t="shared" si="3"/>
        <v>5817.97</v>
      </c>
      <c r="X6" s="36">
        <f>IF(X7="",NA(),X7)</f>
        <v>108.61</v>
      </c>
      <c r="Y6" s="36">
        <f t="shared" ref="Y6:AG6" si="4">IF(Y7="",NA(),Y7)</f>
        <v>110.24</v>
      </c>
      <c r="Z6" s="36">
        <f t="shared" si="4"/>
        <v>102.38</v>
      </c>
      <c r="AA6" s="36">
        <f t="shared" si="4"/>
        <v>104.21</v>
      </c>
      <c r="AB6" s="36">
        <f t="shared" si="4"/>
        <v>105.24</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73.83</v>
      </c>
      <c r="AU6" s="36">
        <f t="shared" ref="AU6:BC6" si="6">IF(AU7="",NA(),AU7)</f>
        <v>74.84</v>
      </c>
      <c r="AV6" s="36">
        <f t="shared" si="6"/>
        <v>71.58</v>
      </c>
      <c r="AW6" s="36">
        <f t="shared" si="6"/>
        <v>74.14</v>
      </c>
      <c r="AX6" s="36">
        <f t="shared" si="6"/>
        <v>77.540000000000006</v>
      </c>
      <c r="AY6" s="36">
        <f t="shared" si="6"/>
        <v>200.22</v>
      </c>
      <c r="AZ6" s="36">
        <f t="shared" si="6"/>
        <v>212.95</v>
      </c>
      <c r="BA6" s="36">
        <f t="shared" si="6"/>
        <v>224.41</v>
      </c>
      <c r="BB6" s="36">
        <f t="shared" si="6"/>
        <v>243.44</v>
      </c>
      <c r="BC6" s="36">
        <f t="shared" si="6"/>
        <v>258.49</v>
      </c>
      <c r="BD6" s="35" t="str">
        <f>IF(BD7="","",IF(BD7="-","【-】","【"&amp;SUBSTITUTE(TEXT(BD7,"#,##0.00"),"-","△")&amp;"】"))</f>
        <v>【258.49】</v>
      </c>
      <c r="BE6" s="36">
        <f>IF(BE7="",NA(),BE7)</f>
        <v>415.62</v>
      </c>
      <c r="BF6" s="36">
        <f t="shared" ref="BF6:BN6" si="7">IF(BF7="",NA(),BF7)</f>
        <v>382.45</v>
      </c>
      <c r="BG6" s="36">
        <f t="shared" si="7"/>
        <v>379.72</v>
      </c>
      <c r="BH6" s="36">
        <f t="shared" si="7"/>
        <v>338.95</v>
      </c>
      <c r="BI6" s="36">
        <f t="shared" si="7"/>
        <v>305.25</v>
      </c>
      <c r="BJ6" s="36">
        <f t="shared" si="7"/>
        <v>351.06</v>
      </c>
      <c r="BK6" s="36">
        <f t="shared" si="7"/>
        <v>333.48</v>
      </c>
      <c r="BL6" s="36">
        <f t="shared" si="7"/>
        <v>320.31</v>
      </c>
      <c r="BM6" s="36">
        <f t="shared" si="7"/>
        <v>303.26</v>
      </c>
      <c r="BN6" s="36">
        <f t="shared" si="7"/>
        <v>290.31</v>
      </c>
      <c r="BO6" s="35" t="str">
        <f>IF(BO7="","",IF(BO7="-","【-】","【"&amp;SUBSTITUTE(TEXT(BO7,"#,##0.00"),"-","△")&amp;"】"))</f>
        <v>【290.31】</v>
      </c>
      <c r="BP6" s="36">
        <f>IF(BP7="",NA(),BP7)</f>
        <v>108.7</v>
      </c>
      <c r="BQ6" s="36">
        <f t="shared" ref="BQ6:BY6" si="8">IF(BQ7="",NA(),BQ7)</f>
        <v>110.46</v>
      </c>
      <c r="BR6" s="36">
        <f t="shared" si="8"/>
        <v>102.1</v>
      </c>
      <c r="BS6" s="36">
        <f t="shared" si="8"/>
        <v>103.93</v>
      </c>
      <c r="BT6" s="36">
        <f t="shared" si="8"/>
        <v>105.39</v>
      </c>
      <c r="BU6" s="36">
        <f t="shared" si="8"/>
        <v>112.92</v>
      </c>
      <c r="BV6" s="36">
        <f t="shared" si="8"/>
        <v>112.81</v>
      </c>
      <c r="BW6" s="36">
        <f t="shared" si="8"/>
        <v>113.88</v>
      </c>
      <c r="BX6" s="36">
        <f t="shared" si="8"/>
        <v>114.14</v>
      </c>
      <c r="BY6" s="36">
        <f t="shared" si="8"/>
        <v>112.83</v>
      </c>
      <c r="BZ6" s="35" t="str">
        <f>IF(BZ7="","",IF(BZ7="-","【-】","【"&amp;SUBSTITUTE(TEXT(BZ7,"#,##0.00"),"-","△")&amp;"】"))</f>
        <v>【112.83】</v>
      </c>
      <c r="CA6" s="36">
        <f>IF(CA7="",NA(),CA7)</f>
        <v>73.33</v>
      </c>
      <c r="CB6" s="36">
        <f t="shared" ref="CB6:CJ6" si="9">IF(CB7="",NA(),CB7)</f>
        <v>74.95</v>
      </c>
      <c r="CC6" s="36">
        <f t="shared" si="9"/>
        <v>78.069999999999993</v>
      </c>
      <c r="CD6" s="36">
        <f t="shared" si="9"/>
        <v>74.03</v>
      </c>
      <c r="CE6" s="36">
        <f t="shared" si="9"/>
        <v>77.02</v>
      </c>
      <c r="CF6" s="36">
        <f t="shared" si="9"/>
        <v>75.3</v>
      </c>
      <c r="CG6" s="36">
        <f t="shared" si="9"/>
        <v>75.3</v>
      </c>
      <c r="CH6" s="36">
        <f t="shared" si="9"/>
        <v>74.02</v>
      </c>
      <c r="CI6" s="36">
        <f t="shared" si="9"/>
        <v>73.03</v>
      </c>
      <c r="CJ6" s="36">
        <f t="shared" si="9"/>
        <v>73.86</v>
      </c>
      <c r="CK6" s="35" t="str">
        <f>IF(CK7="","",IF(CK7="-","【-】","【"&amp;SUBSTITUTE(TEXT(CK7,"#,##0.00"),"-","△")&amp;"】"))</f>
        <v>【73.86】</v>
      </c>
      <c r="CL6" s="36">
        <f>IF(CL7="",NA(),CL7)</f>
        <v>54.62</v>
      </c>
      <c r="CM6" s="36">
        <f t="shared" ref="CM6:CU6" si="10">IF(CM7="",NA(),CM7)</f>
        <v>52.2</v>
      </c>
      <c r="CN6" s="36">
        <f t="shared" si="10"/>
        <v>50.11</v>
      </c>
      <c r="CO6" s="36">
        <f t="shared" si="10"/>
        <v>52.34</v>
      </c>
      <c r="CP6" s="36">
        <f t="shared" si="10"/>
        <v>49.01</v>
      </c>
      <c r="CQ6" s="36">
        <f t="shared" si="10"/>
        <v>62.69</v>
      </c>
      <c r="CR6" s="36">
        <f t="shared" si="10"/>
        <v>61.82</v>
      </c>
      <c r="CS6" s="36">
        <f t="shared" si="10"/>
        <v>61.66</v>
      </c>
      <c r="CT6" s="36">
        <f t="shared" si="10"/>
        <v>62.19</v>
      </c>
      <c r="CU6" s="36">
        <f t="shared" si="10"/>
        <v>61.77</v>
      </c>
      <c r="CV6" s="35" t="str">
        <f>IF(CV7="","",IF(CV7="-","【-】","【"&amp;SUBSTITUTE(TEXT(CV7,"#,##0.00"),"-","△")&amp;"】"))</f>
        <v>【61.77】</v>
      </c>
      <c r="CW6" s="36">
        <f>IF(CW7="",NA(),CW7)</f>
        <v>100</v>
      </c>
      <c r="CX6" s="36">
        <f t="shared" ref="CX6:DF6" si="11">IF(CX7="",NA(),CX7)</f>
        <v>100</v>
      </c>
      <c r="CY6" s="36">
        <f t="shared" si="11"/>
        <v>100</v>
      </c>
      <c r="CZ6" s="36">
        <f t="shared" si="11"/>
        <v>100</v>
      </c>
      <c r="DA6" s="36">
        <f t="shared" si="11"/>
        <v>100</v>
      </c>
      <c r="DB6" s="36">
        <f t="shared" si="11"/>
        <v>100.12</v>
      </c>
      <c r="DC6" s="36">
        <f t="shared" si="11"/>
        <v>100.03</v>
      </c>
      <c r="DD6" s="36">
        <f t="shared" si="11"/>
        <v>100.05</v>
      </c>
      <c r="DE6" s="36">
        <f t="shared" si="11"/>
        <v>100.05</v>
      </c>
      <c r="DF6" s="36">
        <f t="shared" si="11"/>
        <v>100.08</v>
      </c>
      <c r="DG6" s="35" t="str">
        <f>IF(DG7="","",IF(DG7="-","【-】","【"&amp;SUBSTITUTE(TEXT(DG7,"#,##0.00"),"-","△")&amp;"】"))</f>
        <v>【100.08】</v>
      </c>
      <c r="DH6" s="36">
        <f>IF(DH7="",NA(),DH7)</f>
        <v>57.63</v>
      </c>
      <c r="DI6" s="36">
        <f t="shared" ref="DI6:DQ6" si="12">IF(DI7="",NA(),DI7)</f>
        <v>58.45</v>
      </c>
      <c r="DJ6" s="36">
        <f t="shared" si="12"/>
        <v>58.95</v>
      </c>
      <c r="DK6" s="36">
        <f t="shared" si="12"/>
        <v>60.26</v>
      </c>
      <c r="DL6" s="36">
        <f t="shared" si="12"/>
        <v>61.9</v>
      </c>
      <c r="DM6" s="36">
        <f t="shared" si="12"/>
        <v>51.44</v>
      </c>
      <c r="DN6" s="36">
        <f t="shared" si="12"/>
        <v>52.4</v>
      </c>
      <c r="DO6" s="36">
        <f t="shared" si="12"/>
        <v>53.56</v>
      </c>
      <c r="DP6" s="36">
        <f t="shared" si="12"/>
        <v>54.73</v>
      </c>
      <c r="DQ6" s="36">
        <f t="shared" si="12"/>
        <v>55.77</v>
      </c>
      <c r="DR6" s="35" t="str">
        <f>IF(DR7="","",IF(DR7="-","【-】","【"&amp;SUBSTITUTE(TEXT(DR7,"#,##0.00"),"-","△")&amp;"】"))</f>
        <v>【55.77】</v>
      </c>
      <c r="DS6" s="36">
        <f>IF(DS7="",NA(),DS7)</f>
        <v>13.58</v>
      </c>
      <c r="DT6" s="36">
        <f t="shared" ref="DT6:EB6" si="13">IF(DT7="",NA(),DT7)</f>
        <v>20.010000000000002</v>
      </c>
      <c r="DU6" s="36">
        <f t="shared" si="13"/>
        <v>27.24</v>
      </c>
      <c r="DV6" s="36">
        <f t="shared" si="13"/>
        <v>35.43</v>
      </c>
      <c r="DW6" s="36">
        <f t="shared" si="13"/>
        <v>42.3</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148253</v>
      </c>
      <c r="D7" s="38">
        <v>46</v>
      </c>
      <c r="E7" s="38">
        <v>1</v>
      </c>
      <c r="F7" s="38">
        <v>0</v>
      </c>
      <c r="G7" s="38">
        <v>2</v>
      </c>
      <c r="H7" s="38" t="s">
        <v>93</v>
      </c>
      <c r="I7" s="38" t="s">
        <v>94</v>
      </c>
      <c r="J7" s="38" t="s">
        <v>95</v>
      </c>
      <c r="K7" s="38" t="s">
        <v>96</v>
      </c>
      <c r="L7" s="38" t="s">
        <v>97</v>
      </c>
      <c r="M7" s="38" t="s">
        <v>98</v>
      </c>
      <c r="N7" s="39" t="s">
        <v>99</v>
      </c>
      <c r="O7" s="39">
        <v>74.819999999999993</v>
      </c>
      <c r="P7" s="39">
        <v>97.5</v>
      </c>
      <c r="Q7" s="39">
        <v>0</v>
      </c>
      <c r="R7" s="39" t="s">
        <v>99</v>
      </c>
      <c r="S7" s="39" t="s">
        <v>99</v>
      </c>
      <c r="T7" s="39" t="s">
        <v>99</v>
      </c>
      <c r="U7" s="39">
        <v>8473410</v>
      </c>
      <c r="V7" s="39">
        <v>1456.42</v>
      </c>
      <c r="W7" s="39">
        <v>5817.97</v>
      </c>
      <c r="X7" s="39">
        <v>108.61</v>
      </c>
      <c r="Y7" s="39">
        <v>110.24</v>
      </c>
      <c r="Z7" s="39">
        <v>102.38</v>
      </c>
      <c r="AA7" s="39">
        <v>104.21</v>
      </c>
      <c r="AB7" s="39">
        <v>105.24</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73.83</v>
      </c>
      <c r="AU7" s="39">
        <v>74.84</v>
      </c>
      <c r="AV7" s="39">
        <v>71.58</v>
      </c>
      <c r="AW7" s="39">
        <v>74.14</v>
      </c>
      <c r="AX7" s="39">
        <v>77.540000000000006</v>
      </c>
      <c r="AY7" s="39">
        <v>200.22</v>
      </c>
      <c r="AZ7" s="39">
        <v>212.95</v>
      </c>
      <c r="BA7" s="39">
        <v>224.41</v>
      </c>
      <c r="BB7" s="39">
        <v>243.44</v>
      </c>
      <c r="BC7" s="39">
        <v>258.49</v>
      </c>
      <c r="BD7" s="39">
        <v>258.49</v>
      </c>
      <c r="BE7" s="39">
        <v>415.62</v>
      </c>
      <c r="BF7" s="39">
        <v>382.45</v>
      </c>
      <c r="BG7" s="39">
        <v>379.72</v>
      </c>
      <c r="BH7" s="39">
        <v>338.95</v>
      </c>
      <c r="BI7" s="39">
        <v>305.25</v>
      </c>
      <c r="BJ7" s="39">
        <v>351.06</v>
      </c>
      <c r="BK7" s="39">
        <v>333.48</v>
      </c>
      <c r="BL7" s="39">
        <v>320.31</v>
      </c>
      <c r="BM7" s="39">
        <v>303.26</v>
      </c>
      <c r="BN7" s="39">
        <v>290.31</v>
      </c>
      <c r="BO7" s="39">
        <v>290.31</v>
      </c>
      <c r="BP7" s="39">
        <v>108.7</v>
      </c>
      <c r="BQ7" s="39">
        <v>110.46</v>
      </c>
      <c r="BR7" s="39">
        <v>102.1</v>
      </c>
      <c r="BS7" s="39">
        <v>103.93</v>
      </c>
      <c r="BT7" s="39">
        <v>105.39</v>
      </c>
      <c r="BU7" s="39">
        <v>112.92</v>
      </c>
      <c r="BV7" s="39">
        <v>112.81</v>
      </c>
      <c r="BW7" s="39">
        <v>113.88</v>
      </c>
      <c r="BX7" s="39">
        <v>114.14</v>
      </c>
      <c r="BY7" s="39">
        <v>112.83</v>
      </c>
      <c r="BZ7" s="39">
        <v>112.83</v>
      </c>
      <c r="CA7" s="39">
        <v>73.33</v>
      </c>
      <c r="CB7" s="39">
        <v>74.95</v>
      </c>
      <c r="CC7" s="39">
        <v>78.069999999999993</v>
      </c>
      <c r="CD7" s="39">
        <v>74.03</v>
      </c>
      <c r="CE7" s="39">
        <v>77.02</v>
      </c>
      <c r="CF7" s="39">
        <v>75.3</v>
      </c>
      <c r="CG7" s="39">
        <v>75.3</v>
      </c>
      <c r="CH7" s="39">
        <v>74.02</v>
      </c>
      <c r="CI7" s="39">
        <v>73.03</v>
      </c>
      <c r="CJ7" s="39">
        <v>73.86</v>
      </c>
      <c r="CK7" s="39">
        <v>73.86</v>
      </c>
      <c r="CL7" s="39">
        <v>54.62</v>
      </c>
      <c r="CM7" s="39">
        <v>52.2</v>
      </c>
      <c r="CN7" s="39">
        <v>50.11</v>
      </c>
      <c r="CO7" s="39">
        <v>52.34</v>
      </c>
      <c r="CP7" s="39">
        <v>49.01</v>
      </c>
      <c r="CQ7" s="39">
        <v>62.69</v>
      </c>
      <c r="CR7" s="39">
        <v>61.82</v>
      </c>
      <c r="CS7" s="39">
        <v>61.66</v>
      </c>
      <c r="CT7" s="39">
        <v>62.19</v>
      </c>
      <c r="CU7" s="39">
        <v>61.77</v>
      </c>
      <c r="CV7" s="39">
        <v>61.77</v>
      </c>
      <c r="CW7" s="39">
        <v>100</v>
      </c>
      <c r="CX7" s="39">
        <v>100</v>
      </c>
      <c r="CY7" s="39">
        <v>100</v>
      </c>
      <c r="CZ7" s="39">
        <v>100</v>
      </c>
      <c r="DA7" s="39">
        <v>100</v>
      </c>
      <c r="DB7" s="39">
        <v>100.12</v>
      </c>
      <c r="DC7" s="39">
        <v>100.03</v>
      </c>
      <c r="DD7" s="39">
        <v>100.05</v>
      </c>
      <c r="DE7" s="39">
        <v>100.05</v>
      </c>
      <c r="DF7" s="39">
        <v>100.08</v>
      </c>
      <c r="DG7" s="39">
        <v>100.08</v>
      </c>
      <c r="DH7" s="39">
        <v>57.63</v>
      </c>
      <c r="DI7" s="39">
        <v>58.45</v>
      </c>
      <c r="DJ7" s="39">
        <v>58.95</v>
      </c>
      <c r="DK7" s="39">
        <v>60.26</v>
      </c>
      <c r="DL7" s="39">
        <v>61.9</v>
      </c>
      <c r="DM7" s="39">
        <v>51.44</v>
      </c>
      <c r="DN7" s="39">
        <v>52.4</v>
      </c>
      <c r="DO7" s="39">
        <v>53.56</v>
      </c>
      <c r="DP7" s="39">
        <v>54.73</v>
      </c>
      <c r="DQ7" s="39">
        <v>55.77</v>
      </c>
      <c r="DR7" s="39">
        <v>55.77</v>
      </c>
      <c r="DS7" s="39">
        <v>13.58</v>
      </c>
      <c r="DT7" s="39">
        <v>20.010000000000002</v>
      </c>
      <c r="DU7" s="39">
        <v>27.24</v>
      </c>
      <c r="DV7" s="39">
        <v>35.43</v>
      </c>
      <c r="DW7" s="39">
        <v>42.3</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