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4uXuGo5LyRi8osU9RzryNRvhg6EYpeK/oK/sZdBOG1b/6JfePBTc83yjYhH88jwFtGrWa/p9fcbdeieeTqb4g==" workbookSaltValue="ADrQlPD3sj+9lkzS/VKdVA=="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<sst xmlns="http://schemas.openxmlformats.org/spreadsheetml/2006/main" xmlns:r="http://schemas.openxmlformats.org/officeDocument/2006/relationships" count="107" uniqueCount="107">
  <si>
    <t>人口密度</t>
    <rPh sb="0" eb="2">
      <t>ジンコウ</t>
    </rPh>
    <rPh sb="2" eb="4">
      <t>ミツド</t>
    </rPh>
    <phoneticPr fontId="1"/>
  </si>
  <si>
    <t>⑦施設利用率(％)</t>
    <rPh sb="1" eb="3">
      <t>シセツ</t>
    </rPh>
    <rPh sb="3" eb="6">
      <t>リヨウリツ</t>
    </rPh>
    <phoneticPr fontId="1"/>
  </si>
  <si>
    <t>経営比較分析表（平成30年度決算）</t>
  </si>
  <si>
    <t>　有形固定資産減価償却率は、類似団体と比較して低いが、これは類似団体と比較して供給開始から日が浅い（平成５年度一部供給開始）ためと考えられる。
　同様の理由により、法定耐用年数を経過した管路はない。</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</si>
  <si>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</si>
  <si>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</si>
  <si>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</si>
  <si>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</si>
  <si>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</si>
  <si>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</si>
  <si>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</si>
  <si>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</si>
  <si>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</si>
  <si>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</si>
  <si>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</si>
  <si>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</si>
  <si>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</si>
  <si>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</si>
  <si>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</si>
  <si>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</si>
  <si>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</si>
  <si>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</si>
  <si>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</si>
  <si>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</si>
  <si>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</si>
  <si>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</si>
  <si>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</si>
  <si>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</si>
  <si>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</si>
  <si>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</si>
  <si>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</si>
  <si>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</si>
  <si>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</si>
  <si>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</si>
  <si>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</si>
  <si>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</si>
  <si>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</si>
  <si>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</si>
  <si>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平成30年度全国平均</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</si>
  <si>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</si>
  <si>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</si>
  <si>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</si>
  <si>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</si>
  <si>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</si>
  <si>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</si>
  <si>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</si>
  <si>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</si>
  <si>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</si>
  <si>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</si>
  <si>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</si>
  <si>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</si>
  <si>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</si>
  <si>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</si>
  <si>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</si>
  <si>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</si>
  <si>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</si>
  <si>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</si>
  <si>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</si>
  <si>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</si>
  <si>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</si>
  <si>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</si>
  <si>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</si>
  <si>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</si>
  <si>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</si>
  <si>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</si>
  <si>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</si>
  <si>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</si>
  <si>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</si>
  <si>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</si>
  <si>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</si>
  <si>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</si>
  <si>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</si>
  <si>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</si>
  <si>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</si>
  <si>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</si>
  <si>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</si>
  <si>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</si>
  <si>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</si>
  <si>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</si>
  <si>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</si>
  <si>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</si>
  <si>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</si>
  <si>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</si>
  <si>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</si>
  <si>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</si>
  <si>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</si>
  <si>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</si>
  <si>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</si>
  <si>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</si>
  <si>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岡山県　岡山県広域水道企業団</t>
  </si>
  <si>
    <t>類似団体平均(N-3)</t>
  </si>
  <si>
    <t>類似団体平均(N-2)</t>
  </si>
  <si>
    <t>類似団体平均(N-1)</t>
  </si>
  <si>
    <t>類似団体平均(N)</t>
  </si>
  <si>
    <t>参照用</t>
    <rPh sb="0" eb="3">
      <t>サンショウヨウ</t>
    </rPh>
    <phoneticPr fontId="1"/>
  </si>
  <si>
    <t>法適用</t>
  </si>
  <si>
    <t>水道事業</t>
  </si>
  <si>
    <t>用水供給事業</t>
  </si>
  <si>
    <t>B</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</si>
  <si>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</si>
  <si>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</si>
  <si>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</si>
  <si>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</si>
  <si>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</si>
  <si>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</si>
  <si>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施設利用率は類似団体平均値を上回るとともに、有収率はほぼ100％に近い値であることから、施設の稼働状況は良好であると言える。
　経常収支比率は、前年度と比べて2.77%減少しているが、5年間の推移をみると若干の改善傾向と考えている。しかしながら、依然として100%を下回っており、累積欠損金比率が年々増加している。
　さらに、給水原価は類似団体と比べて高水準であるとともに、料金回収率は100％を下回っており、事業に必要な経費を料金で賄うことができていない状況である。
　また、ダムの建設負担金や浄水場、送水管路等の施設を建設するために多額の企業債の借入をおこなっており、企業債残高対給水収益比率は高い水準にある。
　短期の支払い能力については、流動比率が100％を上回っており、問題ないと言える。</t>
    <rPh sb="105" eb="107">
      <t>ジャッカン</t>
    </rPh>
    <rPh sb="110" eb="112">
      <t>ケイコウ</t>
    </rPh>
    <rPh sb="113" eb="114">
      <t>カンガ</t>
    </rPh>
    <phoneticPr fontId="1"/>
  </si>
  <si>
    <t>　年々、累積欠損金比率が増加するなど非常に厳しい経営状況が続いている。
　また、管路の更新時期は当分先となるものの、電気・計装設備等については、すでに更新時期に入っていることから、平成28年度に今後20年間の事業計画（建設・修繕・更新事業）を策定し、それに基づき事業実施し、毎年度進捗状況等のフォローアップも行っている（計画自体は5年ごとに見直し）。
　今後も、引き続き維持管理費の削減に務めながら、事業の進捗状況等を注視し、適切な資金確保を行っていく。</t>
    <rPh sb="91" eb="93">
      <t>ヘイセイ</t>
    </rPh>
    <rPh sb="95" eb="97">
      <t>ネンド</t>
    </rPh>
    <rPh sb="98" eb="100">
      <t>コンゴ</t>
    </rPh>
    <rPh sb="102" eb="104">
      <t>ネンカン</t>
    </rPh>
    <rPh sb="105" eb="107">
      <t>ジギョウ</t>
    </rPh>
    <rPh sb="107" eb="109">
      <t>ケイカク</t>
    </rPh>
    <rPh sb="110" eb="112">
      <t>ケンセツ</t>
    </rPh>
    <rPh sb="113" eb="115">
      <t>シュウゼン</t>
    </rPh>
    <rPh sb="116" eb="118">
      <t>コウシン</t>
    </rPh>
    <rPh sb="118" eb="120">
      <t>ジギョウ</t>
    </rPh>
    <rPh sb="122" eb="124">
      <t>サクテイ</t>
    </rPh>
    <rPh sb="129" eb="130">
      <t>モト</t>
    </rPh>
    <rPh sb="132" eb="134">
      <t>ジギョウ</t>
    </rPh>
    <rPh sb="134" eb="136">
      <t>ジッシ</t>
    </rPh>
    <rPh sb="138" eb="141">
      <t>マイネンド</t>
    </rPh>
    <rPh sb="141" eb="143">
      <t>シンチョク</t>
    </rPh>
    <rPh sb="143" eb="145">
      <t>ジョウキョウ</t>
    </rPh>
    <rPh sb="145" eb="146">
      <t>トウ</t>
    </rPh>
    <rPh sb="155" eb="156">
      <t>オコナ</t>
    </rPh>
    <rPh sb="161" eb="163">
      <t>ケイカク</t>
    </rPh>
    <rPh sb="163" eb="165">
      <t>ジタイ</t>
    </rPh>
    <rPh sb="167" eb="168">
      <t>ネン</t>
    </rPh>
    <rPh sb="171" eb="173">
      <t>ミナオ</t>
    </rPh>
    <rPh sb="180" eb="182">
      <t>コンゴ</t>
    </rPh>
    <rPh sb="184" eb="185">
      <t>ヒ</t>
    </rPh>
    <rPh sb="186" eb="187">
      <t>ツヅ</t>
    </rPh>
    <rPh sb="188" eb="190">
      <t>イジ</t>
    </rPh>
    <rPh sb="190" eb="193">
      <t>カンリヒ</t>
    </rPh>
    <rPh sb="194" eb="196">
      <t>サクゲン</t>
    </rPh>
    <rPh sb="197" eb="198">
      <t>ツト</t>
    </rPh>
    <rPh sb="203" eb="205">
      <t>ジギョウ</t>
    </rPh>
    <rPh sb="206" eb="208">
      <t>シンチョク</t>
    </rPh>
    <rPh sb="208" eb="210">
      <t>ジョウキョウ</t>
    </rPh>
    <rPh sb="210" eb="211">
      <t>トウ</t>
    </rPh>
    <rPh sb="212" eb="214">
      <t>チュウシ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</si>
</sst>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80" formatCode="#,##0.00;&quot;△ &quot;#,##0.00"/>
    <numFmt numFmtId="176" formatCode="#,##0.00;&quot;△&quot;#,##0.00"/>
    <numFmt numFmtId="179" formatCode="#,##0.00;&quot;△&quot;#,##0.00;&quot;-&quot;"/>
    <numFmt numFmtId="177" formatCode="#,##0;&quot;△&quot;#,##0"/>
    <numFmt numFmtId="178" formatCode="ge"/>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0.13</c:v>
                </c:pt>
                <c:pt idx="1">
                  <c:v>0.26</c:v>
                </c:pt>
                <c:pt idx="2">
                  <c:v>0.24</c:v>
                </c:pt>
                <c:pt idx="3">
                  <c:v>0.27</c:v>
                </c:pt>
                <c:pt idx="4">
                  <c:v>0.24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66.47</c:v>
                </c:pt>
                <c:pt idx="1">
                  <c:v>67.66</c:v>
                </c:pt>
                <c:pt idx="2">
                  <c:v>68.819999999999993</c:v>
                </c:pt>
                <c:pt idx="3">
                  <c:v>69.55</c:v>
                </c:pt>
                <c:pt idx="4">
                  <c:v>68.900000000000006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62.69</c:v>
                </c:pt>
                <c:pt idx="1">
                  <c:v>61.82</c:v>
                </c:pt>
                <c:pt idx="2">
                  <c:v>61.66</c:v>
                </c:pt>
                <c:pt idx="3">
                  <c:v>62.19</c:v>
                </c:pt>
                <c:pt idx="4">
                  <c:v>61.77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99.67</c:v>
                </c:pt>
                <c:pt idx="1">
                  <c:v>99.75</c:v>
                </c:pt>
                <c:pt idx="2">
                  <c:v>99.56</c:v>
                </c:pt>
                <c:pt idx="3">
                  <c:v>99.11</c:v>
                </c:pt>
                <c:pt idx="4">
                  <c:v>99.12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100.12</c:v>
                </c:pt>
                <c:pt idx="1">
                  <c:v>100.03</c:v>
                </c:pt>
                <c:pt idx="2">
                  <c:v>100.05</c:v>
                </c:pt>
                <c:pt idx="3">
                  <c:v>100.05</c:v>
                </c:pt>
                <c:pt idx="4">
                  <c:v>100.08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86.56</c:v>
                </c:pt>
                <c:pt idx="1">
                  <c:v>90.5</c:v>
                </c:pt>
                <c:pt idx="2">
                  <c:v>90.64</c:v>
                </c:pt>
                <c:pt idx="3">
                  <c:v>90.26</c:v>
                </c:pt>
                <c:pt idx="4">
                  <c:v>87.49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113.47</c:v>
                </c:pt>
                <c:pt idx="1">
                  <c:v>113.33</c:v>
                </c:pt>
                <c:pt idx="2">
                  <c:v>114.05</c:v>
                </c:pt>
                <c:pt idx="3">
                  <c:v>114.26</c:v>
                </c:pt>
                <c:pt idx="4">
                  <c:v>112.98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41.87</c:v>
                </c:pt>
                <c:pt idx="1">
                  <c:v>43.58</c:v>
                </c:pt>
                <c:pt idx="2">
                  <c:v>45.57</c:v>
                </c:pt>
                <c:pt idx="3">
                  <c:v>47.62</c:v>
                </c:pt>
                <c:pt idx="4">
                  <c:v>49.19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51.44</c:v>
                </c:pt>
                <c:pt idx="1">
                  <c:v>52.4</c:v>
                </c:pt>
                <c:pt idx="2">
                  <c:v>53.56</c:v>
                </c:pt>
                <c:pt idx="3">
                  <c:v>54.73</c:v>
                </c:pt>
                <c:pt idx="4">
                  <c:v>55.77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16.77</c:v>
                </c:pt>
                <c:pt idx="1">
                  <c:v>18.05</c:v>
                </c:pt>
                <c:pt idx="2">
                  <c:v>19.440000000000001</c:v>
                </c:pt>
                <c:pt idx="3">
                  <c:v>22.46</c:v>
                </c:pt>
                <c:pt idx="4">
                  <c:v>25.84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430.41</c:v>
                </c:pt>
                <c:pt idx="1">
                  <c:v>437.45</c:v>
                </c:pt>
                <c:pt idx="2">
                  <c:v>455.74</c:v>
                </c:pt>
                <c:pt idx="3">
                  <c:v>470.49</c:v>
                </c:pt>
                <c:pt idx="4">
                  <c:v>494.75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16.89</c:v>
                </c:pt>
                <c:pt idx="1">
                  <c:v>17.39</c:v>
                </c:pt>
                <c:pt idx="2">
                  <c:v>12.65</c:v>
                </c:pt>
                <c:pt idx="3">
                  <c:v>10.58</c:v>
                </c:pt>
                <c:pt idx="4">
                  <c:v>10.49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110.59</c:v>
                </c:pt>
                <c:pt idx="1">
                  <c:v>110.49</c:v>
                </c:pt>
                <c:pt idx="2">
                  <c:v>121.25</c:v>
                </c:pt>
                <c:pt idx="3">
                  <c:v>122.51</c:v>
                </c:pt>
                <c:pt idx="4">
                  <c:v>121.37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200.22</c:v>
                </c:pt>
                <c:pt idx="1">
                  <c:v>212.95</c:v>
                </c:pt>
                <c:pt idx="2">
                  <c:v>224.41</c:v>
                </c:pt>
                <c:pt idx="3">
                  <c:v>243.44</c:v>
                </c:pt>
                <c:pt idx="4">
                  <c:v>258.49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810.74</c:v>
                </c:pt>
                <c:pt idx="1">
                  <c:v>749.7</c:v>
                </c:pt>
                <c:pt idx="2">
                  <c:v>690.41</c:v>
                </c:pt>
                <c:pt idx="3">
                  <c:v>636.69000000000005</c:v>
                </c:pt>
                <c:pt idx="4">
                  <c:v>596.71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351.06</c:v>
                </c:pt>
                <c:pt idx="1">
                  <c:v>333.48</c:v>
                </c:pt>
                <c:pt idx="2">
                  <c:v>320.31</c:v>
                </c:pt>
                <c:pt idx="3">
                  <c:v>303.26</c:v>
                </c:pt>
                <c:pt idx="4">
                  <c:v>290.31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73.56</c:v>
                </c:pt>
                <c:pt idx="1">
                  <c:v>77.650000000000006</c:v>
                </c:pt>
                <c:pt idx="2">
                  <c:v>78.709999999999994</c:v>
                </c:pt>
                <c:pt idx="3">
                  <c:v>78.400000000000006</c:v>
                </c:pt>
                <c:pt idx="4">
                  <c:v>75.430000000000007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112.92</c:v>
                </c:pt>
                <c:pt idx="1">
                  <c:v>112.81</c:v>
                </c:pt>
                <c:pt idx="2">
                  <c:v>113.88</c:v>
                </c:pt>
                <c:pt idx="3">
                  <c:v>114.14</c:v>
                </c:pt>
                <c:pt idx="4">
                  <c:v>112.83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172.49</c:v>
                </c:pt>
                <c:pt idx="1">
                  <c:v>161.35</c:v>
                </c:pt>
                <c:pt idx="2">
                  <c:v>157.62</c:v>
                </c:pt>
                <c:pt idx="3">
                  <c:v>157.59</c:v>
                </c:pt>
                <c:pt idx="4">
                  <c:v>164.75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75.3</c:v>
                </c:pt>
                <c:pt idx="1">
                  <c:v>75.3</c:v>
                </c:pt>
                <c:pt idx="2">
                  <c:v>74.02</c:v>
                </c:pt>
                <c:pt idx="3">
                  <c:v>73.03</c:v>
                </c:pt>
                <c:pt idx="4">
                  <c:v>73.86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【258.49】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【290.31】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【100.08】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【61.77】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【73.86】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【112.83】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【55.77】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【25.84】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【0.24】</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22577;&#21578;&#26360;&#65288;&#26360;&#24335;&#65289;\&#20844;&#21942;&#20225;&#26989;&#32076;&#21942;&#27604;&#36611;&#20998;&#26512;&#34920;\APAHO411000.xlsm"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S43" workbookViewId="0">
      <selection activeCell="BE58" sqref="BE58"/>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岡山県　岡山県広域水道企業団</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13"/>
      <c r="D7" s="13"/>
      <c r="E7" s="13"/>
      <c r="F7" s="13"/>
      <c r="G7" s="13"/>
      <c r="H7" s="13"/>
      <c r="I7" s="5" t="s">
        <v>14</v>
      </c>
      <c r="J7" s="13"/>
      <c r="K7" s="13"/>
      <c r="L7" s="13"/>
      <c r="M7" s="13"/>
      <c r="N7" s="13"/>
      <c r="O7" s="24"/>
      <c r="P7" s="27" t="s">
        <v>7</v>
      </c>
      <c r="Q7" s="27"/>
      <c r="R7" s="27"/>
      <c r="S7" s="27"/>
      <c r="T7" s="27"/>
      <c r="U7" s="27"/>
      <c r="V7" s="27"/>
      <c r="W7" s="27" t="s">
        <v>15</v>
      </c>
      <c r="X7" s="27"/>
      <c r="Y7" s="27"/>
      <c r="Z7" s="27"/>
      <c r="AA7" s="27"/>
      <c r="AB7" s="27"/>
      <c r="AC7" s="27"/>
      <c r="AD7" s="27" t="s">
        <v>6</v>
      </c>
      <c r="AE7" s="27"/>
      <c r="AF7" s="27"/>
      <c r="AG7" s="27"/>
      <c r="AH7" s="27"/>
      <c r="AI7" s="27"/>
      <c r="AJ7" s="27"/>
      <c r="AK7" s="18"/>
      <c r="AL7" s="27" t="s">
        <v>18</v>
      </c>
      <c r="AM7" s="27"/>
      <c r="AN7" s="27"/>
      <c r="AO7" s="27"/>
      <c r="AP7" s="27"/>
      <c r="AQ7" s="27"/>
      <c r="AR7" s="27"/>
      <c r="AS7" s="27"/>
      <c r="AT7" s="5" t="s">
        <v>12</v>
      </c>
      <c r="AU7" s="13"/>
      <c r="AV7" s="13"/>
      <c r="AW7" s="13"/>
      <c r="AX7" s="13"/>
      <c r="AY7" s="13"/>
      <c r="AZ7" s="13"/>
      <c r="BA7" s="13"/>
      <c r="BB7" s="27" t="s">
        <v>19</v>
      </c>
      <c r="BC7" s="27"/>
      <c r="BD7" s="27"/>
      <c r="BE7" s="27"/>
      <c r="BF7" s="27"/>
      <c r="BG7" s="27"/>
      <c r="BH7" s="27"/>
      <c r="BI7" s="27"/>
      <c r="BJ7" s="3"/>
      <c r="BK7" s="3"/>
      <c r="BL7" s="37" t="s">
        <v>20</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用水供給事業</v>
      </c>
      <c r="Q8" s="28"/>
      <c r="R8" s="28"/>
      <c r="S8" s="28"/>
      <c r="T8" s="28"/>
      <c r="U8" s="28"/>
      <c r="V8" s="28"/>
      <c r="W8" s="28" t="str">
        <f>データ!$L$6</f>
        <v>B</v>
      </c>
      <c r="X8" s="28"/>
      <c r="Y8" s="28"/>
      <c r="Z8" s="28"/>
      <c r="AA8" s="28"/>
      <c r="AB8" s="28"/>
      <c r="AC8" s="28"/>
      <c r="AD8" s="28" t="str">
        <f>データ!$M$6</f>
        <v>非設置</v>
      </c>
      <c r="AE8" s="28"/>
      <c r="AF8" s="28"/>
      <c r="AG8" s="28"/>
      <c r="AH8" s="28"/>
      <c r="AI8" s="28"/>
      <c r="AJ8" s="28"/>
      <c r="AK8" s="18"/>
      <c r="AL8" s="31" t="str">
        <f>データ!$R$6</f>
        <v>-</v>
      </c>
      <c r="AM8" s="31"/>
      <c r="AN8" s="31"/>
      <c r="AO8" s="31"/>
      <c r="AP8" s="31"/>
      <c r="AQ8" s="31"/>
      <c r="AR8" s="31"/>
      <c r="AS8" s="31"/>
      <c r="AT8" s="7" t="str">
        <f>データ!$S$6</f>
        <v>-</v>
      </c>
      <c r="AU8" s="15"/>
      <c r="AV8" s="15"/>
      <c r="AW8" s="15"/>
      <c r="AX8" s="15"/>
      <c r="AY8" s="15"/>
      <c r="AZ8" s="15"/>
      <c r="BA8" s="15"/>
      <c r="BB8" s="29" t="str">
        <f>データ!$T$6</f>
        <v>-</v>
      </c>
      <c r="BC8" s="29"/>
      <c r="BD8" s="29"/>
      <c r="BE8" s="29"/>
      <c r="BF8" s="29"/>
      <c r="BG8" s="29"/>
      <c r="BH8" s="29"/>
      <c r="BI8" s="29"/>
      <c r="BJ8" s="3"/>
      <c r="BK8" s="3"/>
      <c r="BL8" s="38" t="s">
        <v>13</v>
      </c>
      <c r="BM8" s="48"/>
      <c r="BN8" s="55" t="s">
        <v>22</v>
      </c>
      <c r="BO8" s="58"/>
      <c r="BP8" s="58"/>
      <c r="BQ8" s="58"/>
      <c r="BR8" s="58"/>
      <c r="BS8" s="58"/>
      <c r="BT8" s="58"/>
      <c r="BU8" s="58"/>
      <c r="BV8" s="58"/>
      <c r="BW8" s="58"/>
      <c r="BX8" s="58"/>
      <c r="BY8" s="62"/>
    </row>
    <row r="9" spans="1:78" ht="18.75" customHeight="1">
      <c r="A9" s="2"/>
      <c r="B9" s="5" t="s">
        <v>24</v>
      </c>
      <c r="C9" s="13"/>
      <c r="D9" s="13"/>
      <c r="E9" s="13"/>
      <c r="F9" s="13"/>
      <c r="G9" s="13"/>
      <c r="H9" s="13"/>
      <c r="I9" s="5" t="s">
        <v>25</v>
      </c>
      <c r="J9" s="13"/>
      <c r="K9" s="13"/>
      <c r="L9" s="13"/>
      <c r="M9" s="13"/>
      <c r="N9" s="13"/>
      <c r="O9" s="24"/>
      <c r="P9" s="27" t="s">
        <v>27</v>
      </c>
      <c r="Q9" s="27"/>
      <c r="R9" s="27"/>
      <c r="S9" s="27"/>
      <c r="T9" s="27"/>
      <c r="U9" s="27"/>
      <c r="V9" s="27"/>
      <c r="W9" s="27" t="s">
        <v>23</v>
      </c>
      <c r="X9" s="27"/>
      <c r="Y9" s="27"/>
      <c r="Z9" s="27"/>
      <c r="AA9" s="27"/>
      <c r="AB9" s="27"/>
      <c r="AC9" s="27"/>
      <c r="AD9" s="2"/>
      <c r="AE9" s="2"/>
      <c r="AF9" s="2"/>
      <c r="AG9" s="2"/>
      <c r="AH9" s="18"/>
      <c r="AI9" s="18"/>
      <c r="AJ9" s="18"/>
      <c r="AK9" s="18"/>
      <c r="AL9" s="27" t="s">
        <v>28</v>
      </c>
      <c r="AM9" s="27"/>
      <c r="AN9" s="27"/>
      <c r="AO9" s="27"/>
      <c r="AP9" s="27"/>
      <c r="AQ9" s="27"/>
      <c r="AR9" s="27"/>
      <c r="AS9" s="27"/>
      <c r="AT9" s="5" t="s">
        <v>32</v>
      </c>
      <c r="AU9" s="13"/>
      <c r="AV9" s="13"/>
      <c r="AW9" s="13"/>
      <c r="AX9" s="13"/>
      <c r="AY9" s="13"/>
      <c r="AZ9" s="13"/>
      <c r="BA9" s="13"/>
      <c r="BB9" s="27" t="s">
        <v>17</v>
      </c>
      <c r="BC9" s="27"/>
      <c r="BD9" s="27"/>
      <c r="BE9" s="27"/>
      <c r="BF9" s="27"/>
      <c r="BG9" s="27"/>
      <c r="BH9" s="27"/>
      <c r="BI9" s="27"/>
      <c r="BJ9" s="3"/>
      <c r="BK9" s="3"/>
      <c r="BL9" s="39" t="s">
        <v>33</v>
      </c>
      <c r="BM9" s="49"/>
      <c r="BN9" s="56" t="s">
        <v>35</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72.540000000000006</v>
      </c>
      <c r="J10" s="15"/>
      <c r="K10" s="15"/>
      <c r="L10" s="15"/>
      <c r="M10" s="15"/>
      <c r="N10" s="15"/>
      <c r="O10" s="26"/>
      <c r="P10" s="29">
        <f>データ!$P$6</f>
        <v>99.2</v>
      </c>
      <c r="Q10" s="29"/>
      <c r="R10" s="29"/>
      <c r="S10" s="29"/>
      <c r="T10" s="29"/>
      <c r="U10" s="29"/>
      <c r="V10" s="29"/>
      <c r="W10" s="31">
        <f>データ!$Q$6</f>
        <v>0</v>
      </c>
      <c r="X10" s="31"/>
      <c r="Y10" s="31"/>
      <c r="Z10" s="31"/>
      <c r="AA10" s="31"/>
      <c r="AB10" s="31"/>
      <c r="AC10" s="31"/>
      <c r="AD10" s="2"/>
      <c r="AE10" s="2"/>
      <c r="AF10" s="2"/>
      <c r="AG10" s="2"/>
      <c r="AH10" s="18"/>
      <c r="AI10" s="18"/>
      <c r="AJ10" s="18"/>
      <c r="AK10" s="18"/>
      <c r="AL10" s="31">
        <f>データ!$U$6</f>
        <v>1657631</v>
      </c>
      <c r="AM10" s="31"/>
      <c r="AN10" s="31"/>
      <c r="AO10" s="31"/>
      <c r="AP10" s="31"/>
      <c r="AQ10" s="31"/>
      <c r="AR10" s="31"/>
      <c r="AS10" s="31"/>
      <c r="AT10" s="7">
        <f>データ!$V$6</f>
        <v>5084.72</v>
      </c>
      <c r="AU10" s="15"/>
      <c r="AV10" s="15"/>
      <c r="AW10" s="15"/>
      <c r="AX10" s="15"/>
      <c r="AY10" s="15"/>
      <c r="AZ10" s="15"/>
      <c r="BA10" s="15"/>
      <c r="BB10" s="29">
        <f>データ!$W$6</f>
        <v>326</v>
      </c>
      <c r="BC10" s="29"/>
      <c r="BD10" s="29"/>
      <c r="BE10" s="29"/>
      <c r="BF10" s="29"/>
      <c r="BG10" s="29"/>
      <c r="BH10" s="29"/>
      <c r="BI10" s="29"/>
      <c r="BJ10" s="2"/>
      <c r="BK10" s="2"/>
      <c r="BL10" s="40" t="s">
        <v>37</v>
      </c>
      <c r="BM10" s="50"/>
      <c r="BN10" s="57" t="s">
        <v>38</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39</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42</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105</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44</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3</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11</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10</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106</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45</v>
      </c>
      <c r="C84" s="12"/>
      <c r="D84" s="12"/>
      <c r="E84" s="12" t="s">
        <v>47</v>
      </c>
      <c r="F84" s="12" t="s">
        <v>49</v>
      </c>
      <c r="G84" s="12" t="s">
        <v>50</v>
      </c>
      <c r="H84" s="12" t="s">
        <v>43</v>
      </c>
      <c r="I84" s="12" t="s">
        <v>9</v>
      </c>
      <c r="J84" s="12" t="s">
        <v>30</v>
      </c>
      <c r="K84" s="12" t="s">
        <v>51</v>
      </c>
      <c r="L84" s="12" t="s">
        <v>53</v>
      </c>
      <c r="M84" s="12" t="s">
        <v>34</v>
      </c>
      <c r="N84" s="12" t="s">
        <v>55</v>
      </c>
      <c r="O84" s="12" t="s">
        <v>57</v>
      </c>
    </row>
    <row r="85" spans="1:78" hidden="1">
      <c r="B85" s="12"/>
      <c r="C85" s="12"/>
      <c r="D85" s="12"/>
      <c r="E85" s="12" t="str">
        <f>データ!AH6</f>
        <v>【112.98】</v>
      </c>
      <c r="F85" s="12" t="str">
        <f>データ!AS6</f>
        <v>【10.49】</v>
      </c>
      <c r="G85" s="12" t="str">
        <f>データ!BD6</f>
        <v>【258.49】</v>
      </c>
      <c r="H85" s="12" t="str">
        <f>データ!BO6</f>
        <v>【290.31】</v>
      </c>
      <c r="I85" s="12" t="str">
        <f>データ!BZ6</f>
        <v>【112.83】</v>
      </c>
      <c r="J85" s="12" t="str">
        <f>データ!CK6</f>
        <v>【73.86】</v>
      </c>
      <c r="K85" s="12" t="str">
        <f>データ!CV6</f>
        <v>【61.77】</v>
      </c>
      <c r="L85" s="12" t="str">
        <f>データ!DG6</f>
        <v>【100.08】</v>
      </c>
      <c r="M85" s="12" t="str">
        <f>データ!DR6</f>
        <v>【55.77】</v>
      </c>
      <c r="N85" s="12" t="str">
        <f>データ!EC6</f>
        <v>【25.84】</v>
      </c>
      <c r="O85" s="12" t="str">
        <f>データ!EN6</f>
        <v>【0.24】</v>
      </c>
    </row>
  </sheetData>
  <sheetProtection algorithmName="SHA-512" hashValue="dytDH2ev71qkaFZFDlQJBqbKWbNMhUgpw+r2UAvMXMhHvBrzYz8cpTpP/DNoquuY9kQf+GzVhEnG+T0YnVQf2w==" saltValue="LogqnqnZMBOvL3w5VY/lMg=="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0"/>
  <sheetViews>
    <sheetView showGridLines="0" workbookViewId="0"/>
  </sheetViews>
  <sheetFormatPr defaultRowHeight="13.5"/>
  <cols>
    <col min="2" max="144" width="11.875" customWidth="1"/>
  </cols>
  <sheetData>
    <row r="1" spans="1:144">
      <c r="A1" t="s">
        <v>48</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58</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21</v>
      </c>
      <c r="B3" s="72" t="s">
        <v>52</v>
      </c>
      <c r="C3" s="72" t="s">
        <v>60</v>
      </c>
      <c r="D3" s="72" t="s">
        <v>61</v>
      </c>
      <c r="E3" s="72" t="s">
        <v>5</v>
      </c>
      <c r="F3" s="72" t="s">
        <v>4</v>
      </c>
      <c r="G3" s="72" t="s">
        <v>26</v>
      </c>
      <c r="H3" s="79" t="s">
        <v>31</v>
      </c>
      <c r="I3" s="82"/>
      <c r="J3" s="82"/>
      <c r="K3" s="82"/>
      <c r="L3" s="82"/>
      <c r="M3" s="82"/>
      <c r="N3" s="82"/>
      <c r="O3" s="82"/>
      <c r="P3" s="82"/>
      <c r="Q3" s="82"/>
      <c r="R3" s="82"/>
      <c r="S3" s="82"/>
      <c r="T3" s="82"/>
      <c r="U3" s="82"/>
      <c r="V3" s="82"/>
      <c r="W3" s="86"/>
      <c r="X3" s="88" t="s">
        <v>56</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11</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70" t="s">
        <v>62</v>
      </c>
      <c r="B4" s="73"/>
      <c r="C4" s="73"/>
      <c r="D4" s="73"/>
      <c r="E4" s="73"/>
      <c r="F4" s="73"/>
      <c r="G4" s="73"/>
      <c r="H4" s="80"/>
      <c r="I4" s="83"/>
      <c r="J4" s="83"/>
      <c r="K4" s="83"/>
      <c r="L4" s="83"/>
      <c r="M4" s="83"/>
      <c r="N4" s="83"/>
      <c r="O4" s="83"/>
      <c r="P4" s="83"/>
      <c r="Q4" s="83"/>
      <c r="R4" s="83"/>
      <c r="S4" s="83"/>
      <c r="T4" s="83"/>
      <c r="U4" s="83"/>
      <c r="V4" s="83"/>
      <c r="W4" s="87"/>
      <c r="X4" s="89" t="s">
        <v>54</v>
      </c>
      <c r="Y4" s="89"/>
      <c r="Z4" s="89"/>
      <c r="AA4" s="89"/>
      <c r="AB4" s="89"/>
      <c r="AC4" s="89"/>
      <c r="AD4" s="89"/>
      <c r="AE4" s="89"/>
      <c r="AF4" s="89"/>
      <c r="AG4" s="89"/>
      <c r="AH4" s="89"/>
      <c r="AI4" s="89" t="s">
        <v>46</v>
      </c>
      <c r="AJ4" s="89"/>
      <c r="AK4" s="89"/>
      <c r="AL4" s="89"/>
      <c r="AM4" s="89"/>
      <c r="AN4" s="89"/>
      <c r="AO4" s="89"/>
      <c r="AP4" s="89"/>
      <c r="AQ4" s="89"/>
      <c r="AR4" s="89"/>
      <c r="AS4" s="89"/>
      <c r="AT4" s="89" t="s">
        <v>40</v>
      </c>
      <c r="AU4" s="89"/>
      <c r="AV4" s="89"/>
      <c r="AW4" s="89"/>
      <c r="AX4" s="89"/>
      <c r="AY4" s="89"/>
      <c r="AZ4" s="89"/>
      <c r="BA4" s="89"/>
      <c r="BB4" s="89"/>
      <c r="BC4" s="89"/>
      <c r="BD4" s="89"/>
      <c r="BE4" s="89" t="s">
        <v>64</v>
      </c>
      <c r="BF4" s="89"/>
      <c r="BG4" s="89"/>
      <c r="BH4" s="89"/>
      <c r="BI4" s="89"/>
      <c r="BJ4" s="89"/>
      <c r="BK4" s="89"/>
      <c r="BL4" s="89"/>
      <c r="BM4" s="89"/>
      <c r="BN4" s="89"/>
      <c r="BO4" s="89"/>
      <c r="BP4" s="89" t="s">
        <v>36</v>
      </c>
      <c r="BQ4" s="89"/>
      <c r="BR4" s="89"/>
      <c r="BS4" s="89"/>
      <c r="BT4" s="89"/>
      <c r="BU4" s="89"/>
      <c r="BV4" s="89"/>
      <c r="BW4" s="89"/>
      <c r="BX4" s="89"/>
      <c r="BY4" s="89"/>
      <c r="BZ4" s="89"/>
      <c r="CA4" s="89" t="s">
        <v>65</v>
      </c>
      <c r="CB4" s="89"/>
      <c r="CC4" s="89"/>
      <c r="CD4" s="89"/>
      <c r="CE4" s="89"/>
      <c r="CF4" s="89"/>
      <c r="CG4" s="89"/>
      <c r="CH4" s="89"/>
      <c r="CI4" s="89"/>
      <c r="CJ4" s="89"/>
      <c r="CK4" s="89"/>
      <c r="CL4" s="89" t="s">
        <v>1</v>
      </c>
      <c r="CM4" s="89"/>
      <c r="CN4" s="89"/>
      <c r="CO4" s="89"/>
      <c r="CP4" s="89"/>
      <c r="CQ4" s="89"/>
      <c r="CR4" s="89"/>
      <c r="CS4" s="89"/>
      <c r="CT4" s="89"/>
      <c r="CU4" s="89"/>
      <c r="CV4" s="89"/>
      <c r="CW4" s="89" t="s">
        <v>66</v>
      </c>
      <c r="CX4" s="89"/>
      <c r="CY4" s="89"/>
      <c r="CZ4" s="89"/>
      <c r="DA4" s="89"/>
      <c r="DB4" s="89"/>
      <c r="DC4" s="89"/>
      <c r="DD4" s="89"/>
      <c r="DE4" s="89"/>
      <c r="DF4" s="89"/>
      <c r="DG4" s="89"/>
      <c r="DH4" s="89" t="s">
        <v>67</v>
      </c>
      <c r="DI4" s="89"/>
      <c r="DJ4" s="89"/>
      <c r="DK4" s="89"/>
      <c r="DL4" s="89"/>
      <c r="DM4" s="89"/>
      <c r="DN4" s="89"/>
      <c r="DO4" s="89"/>
      <c r="DP4" s="89"/>
      <c r="DQ4" s="89"/>
      <c r="DR4" s="89"/>
      <c r="DS4" s="89" t="s">
        <v>63</v>
      </c>
      <c r="DT4" s="89"/>
      <c r="DU4" s="89"/>
      <c r="DV4" s="89"/>
      <c r="DW4" s="89"/>
      <c r="DX4" s="89"/>
      <c r="DY4" s="89"/>
      <c r="DZ4" s="89"/>
      <c r="EA4" s="89"/>
      <c r="EB4" s="89"/>
      <c r="EC4" s="89"/>
      <c r="ED4" s="89" t="s">
        <v>68</v>
      </c>
      <c r="EE4" s="89"/>
      <c r="EF4" s="89"/>
      <c r="EG4" s="89"/>
      <c r="EH4" s="89"/>
      <c r="EI4" s="89"/>
      <c r="EJ4" s="89"/>
      <c r="EK4" s="89"/>
      <c r="EL4" s="89"/>
      <c r="EM4" s="89"/>
      <c r="EN4" s="89"/>
    </row>
    <row r="5" spans="1:144">
      <c r="A5" s="70" t="s">
        <v>29</v>
      </c>
      <c r="B5" s="74"/>
      <c r="C5" s="74"/>
      <c r="D5" s="74"/>
      <c r="E5" s="74"/>
      <c r="F5" s="74"/>
      <c r="G5" s="74"/>
      <c r="H5" s="81" t="s">
        <v>59</v>
      </c>
      <c r="I5" s="81" t="s">
        <v>69</v>
      </c>
      <c r="J5" s="81" t="s">
        <v>70</v>
      </c>
      <c r="K5" s="81" t="s">
        <v>71</v>
      </c>
      <c r="L5" s="81" t="s">
        <v>72</v>
      </c>
      <c r="M5" s="81" t="s">
        <v>6</v>
      </c>
      <c r="N5" s="81" t="s">
        <v>73</v>
      </c>
      <c r="O5" s="81" t="s">
        <v>74</v>
      </c>
      <c r="P5" s="81" t="s">
        <v>75</v>
      </c>
      <c r="Q5" s="81" t="s">
        <v>76</v>
      </c>
      <c r="R5" s="81" t="s">
        <v>77</v>
      </c>
      <c r="S5" s="81" t="s">
        <v>78</v>
      </c>
      <c r="T5" s="81" t="s">
        <v>0</v>
      </c>
      <c r="U5" s="81" t="s">
        <v>79</v>
      </c>
      <c r="V5" s="81" t="s">
        <v>80</v>
      </c>
      <c r="W5" s="81" t="s">
        <v>81</v>
      </c>
      <c r="X5" s="81" t="s">
        <v>82</v>
      </c>
      <c r="Y5" s="81" t="s">
        <v>83</v>
      </c>
      <c r="Z5" s="81" t="s">
        <v>84</v>
      </c>
      <c r="AA5" s="81" t="s">
        <v>85</v>
      </c>
      <c r="AB5" s="81" t="s">
        <v>86</v>
      </c>
      <c r="AC5" s="81" t="s">
        <v>88</v>
      </c>
      <c r="AD5" s="81" t="s">
        <v>90</v>
      </c>
      <c r="AE5" s="81" t="s">
        <v>91</v>
      </c>
      <c r="AF5" s="81" t="s">
        <v>92</v>
      </c>
      <c r="AG5" s="81" t="s">
        <v>93</v>
      </c>
      <c r="AH5" s="81" t="s">
        <v>45</v>
      </c>
      <c r="AI5" s="81" t="s">
        <v>82</v>
      </c>
      <c r="AJ5" s="81" t="s">
        <v>83</v>
      </c>
      <c r="AK5" s="81" t="s">
        <v>84</v>
      </c>
      <c r="AL5" s="81" t="s">
        <v>85</v>
      </c>
      <c r="AM5" s="81" t="s">
        <v>86</v>
      </c>
      <c r="AN5" s="81" t="s">
        <v>88</v>
      </c>
      <c r="AO5" s="81" t="s">
        <v>90</v>
      </c>
      <c r="AP5" s="81" t="s">
        <v>91</v>
      </c>
      <c r="AQ5" s="81" t="s">
        <v>92</v>
      </c>
      <c r="AR5" s="81" t="s">
        <v>93</v>
      </c>
      <c r="AS5" s="81" t="s">
        <v>87</v>
      </c>
      <c r="AT5" s="81" t="s">
        <v>82</v>
      </c>
      <c r="AU5" s="81" t="s">
        <v>83</v>
      </c>
      <c r="AV5" s="81" t="s">
        <v>84</v>
      </c>
      <c r="AW5" s="81" t="s">
        <v>85</v>
      </c>
      <c r="AX5" s="81" t="s">
        <v>86</v>
      </c>
      <c r="AY5" s="81" t="s">
        <v>88</v>
      </c>
      <c r="AZ5" s="81" t="s">
        <v>90</v>
      </c>
      <c r="BA5" s="81" t="s">
        <v>91</v>
      </c>
      <c r="BB5" s="81" t="s">
        <v>92</v>
      </c>
      <c r="BC5" s="81" t="s">
        <v>93</v>
      </c>
      <c r="BD5" s="81" t="s">
        <v>87</v>
      </c>
      <c r="BE5" s="81" t="s">
        <v>82</v>
      </c>
      <c r="BF5" s="81" t="s">
        <v>83</v>
      </c>
      <c r="BG5" s="81" t="s">
        <v>84</v>
      </c>
      <c r="BH5" s="81" t="s">
        <v>85</v>
      </c>
      <c r="BI5" s="81" t="s">
        <v>86</v>
      </c>
      <c r="BJ5" s="81" t="s">
        <v>88</v>
      </c>
      <c r="BK5" s="81" t="s">
        <v>90</v>
      </c>
      <c r="BL5" s="81" t="s">
        <v>91</v>
      </c>
      <c r="BM5" s="81" t="s">
        <v>92</v>
      </c>
      <c r="BN5" s="81" t="s">
        <v>93</v>
      </c>
      <c r="BO5" s="81" t="s">
        <v>87</v>
      </c>
      <c r="BP5" s="81" t="s">
        <v>82</v>
      </c>
      <c r="BQ5" s="81" t="s">
        <v>83</v>
      </c>
      <c r="BR5" s="81" t="s">
        <v>84</v>
      </c>
      <c r="BS5" s="81" t="s">
        <v>85</v>
      </c>
      <c r="BT5" s="81" t="s">
        <v>86</v>
      </c>
      <c r="BU5" s="81" t="s">
        <v>88</v>
      </c>
      <c r="BV5" s="81" t="s">
        <v>90</v>
      </c>
      <c r="BW5" s="81" t="s">
        <v>91</v>
      </c>
      <c r="BX5" s="81" t="s">
        <v>92</v>
      </c>
      <c r="BY5" s="81" t="s">
        <v>93</v>
      </c>
      <c r="BZ5" s="81" t="s">
        <v>87</v>
      </c>
      <c r="CA5" s="81" t="s">
        <v>82</v>
      </c>
      <c r="CB5" s="81" t="s">
        <v>83</v>
      </c>
      <c r="CC5" s="81" t="s">
        <v>84</v>
      </c>
      <c r="CD5" s="81" t="s">
        <v>85</v>
      </c>
      <c r="CE5" s="81" t="s">
        <v>86</v>
      </c>
      <c r="CF5" s="81" t="s">
        <v>88</v>
      </c>
      <c r="CG5" s="81" t="s">
        <v>90</v>
      </c>
      <c r="CH5" s="81" t="s">
        <v>91</v>
      </c>
      <c r="CI5" s="81" t="s">
        <v>92</v>
      </c>
      <c r="CJ5" s="81" t="s">
        <v>93</v>
      </c>
      <c r="CK5" s="81" t="s">
        <v>87</v>
      </c>
      <c r="CL5" s="81" t="s">
        <v>82</v>
      </c>
      <c r="CM5" s="81" t="s">
        <v>83</v>
      </c>
      <c r="CN5" s="81" t="s">
        <v>84</v>
      </c>
      <c r="CO5" s="81" t="s">
        <v>85</v>
      </c>
      <c r="CP5" s="81" t="s">
        <v>86</v>
      </c>
      <c r="CQ5" s="81" t="s">
        <v>88</v>
      </c>
      <c r="CR5" s="81" t="s">
        <v>90</v>
      </c>
      <c r="CS5" s="81" t="s">
        <v>91</v>
      </c>
      <c r="CT5" s="81" t="s">
        <v>92</v>
      </c>
      <c r="CU5" s="81" t="s">
        <v>93</v>
      </c>
      <c r="CV5" s="81" t="s">
        <v>87</v>
      </c>
      <c r="CW5" s="81" t="s">
        <v>82</v>
      </c>
      <c r="CX5" s="81" t="s">
        <v>83</v>
      </c>
      <c r="CY5" s="81" t="s">
        <v>84</v>
      </c>
      <c r="CZ5" s="81" t="s">
        <v>85</v>
      </c>
      <c r="DA5" s="81" t="s">
        <v>86</v>
      </c>
      <c r="DB5" s="81" t="s">
        <v>88</v>
      </c>
      <c r="DC5" s="81" t="s">
        <v>90</v>
      </c>
      <c r="DD5" s="81" t="s">
        <v>91</v>
      </c>
      <c r="DE5" s="81" t="s">
        <v>92</v>
      </c>
      <c r="DF5" s="81" t="s">
        <v>93</v>
      </c>
      <c r="DG5" s="81" t="s">
        <v>87</v>
      </c>
      <c r="DH5" s="81" t="s">
        <v>82</v>
      </c>
      <c r="DI5" s="81" t="s">
        <v>83</v>
      </c>
      <c r="DJ5" s="81" t="s">
        <v>84</v>
      </c>
      <c r="DK5" s="81" t="s">
        <v>85</v>
      </c>
      <c r="DL5" s="81" t="s">
        <v>86</v>
      </c>
      <c r="DM5" s="81" t="s">
        <v>88</v>
      </c>
      <c r="DN5" s="81" t="s">
        <v>90</v>
      </c>
      <c r="DO5" s="81" t="s">
        <v>91</v>
      </c>
      <c r="DP5" s="81" t="s">
        <v>92</v>
      </c>
      <c r="DQ5" s="81" t="s">
        <v>93</v>
      </c>
      <c r="DR5" s="81" t="s">
        <v>87</v>
      </c>
      <c r="DS5" s="81" t="s">
        <v>82</v>
      </c>
      <c r="DT5" s="81" t="s">
        <v>83</v>
      </c>
      <c r="DU5" s="81" t="s">
        <v>84</v>
      </c>
      <c r="DV5" s="81" t="s">
        <v>85</v>
      </c>
      <c r="DW5" s="81" t="s">
        <v>86</v>
      </c>
      <c r="DX5" s="81" t="s">
        <v>88</v>
      </c>
      <c r="DY5" s="81" t="s">
        <v>90</v>
      </c>
      <c r="DZ5" s="81" t="s">
        <v>91</v>
      </c>
      <c r="EA5" s="81" t="s">
        <v>92</v>
      </c>
      <c r="EB5" s="81" t="s">
        <v>93</v>
      </c>
      <c r="EC5" s="81" t="s">
        <v>87</v>
      </c>
      <c r="ED5" s="81" t="s">
        <v>82</v>
      </c>
      <c r="EE5" s="81" t="s">
        <v>83</v>
      </c>
      <c r="EF5" s="81" t="s">
        <v>84</v>
      </c>
      <c r="EG5" s="81" t="s">
        <v>85</v>
      </c>
      <c r="EH5" s="81" t="s">
        <v>86</v>
      </c>
      <c r="EI5" s="81" t="s">
        <v>88</v>
      </c>
      <c r="EJ5" s="81" t="s">
        <v>90</v>
      </c>
      <c r="EK5" s="81" t="s">
        <v>91</v>
      </c>
      <c r="EL5" s="81" t="s">
        <v>92</v>
      </c>
      <c r="EM5" s="81" t="s">
        <v>93</v>
      </c>
      <c r="EN5" s="81" t="s">
        <v>87</v>
      </c>
    </row>
    <row r="6" spans="1:144" s="69" customFormat="1">
      <c r="A6" s="70" t="s">
        <v>94</v>
      </c>
      <c r="B6" s="75">
        <f t="shared" ref="B6:W6" si="1">B7</f>
        <v>2018</v>
      </c>
      <c r="C6" s="75">
        <f t="shared" si="1"/>
        <v>339369</v>
      </c>
      <c r="D6" s="75">
        <f t="shared" si="1"/>
        <v>46</v>
      </c>
      <c r="E6" s="75">
        <f t="shared" si="1"/>
        <v>1</v>
      </c>
      <c r="F6" s="75">
        <f t="shared" si="1"/>
        <v>0</v>
      </c>
      <c r="G6" s="75">
        <f t="shared" si="1"/>
        <v>2</v>
      </c>
      <c r="H6" s="75" t="str">
        <f t="shared" si="1"/>
        <v>岡山県　岡山県広域水道企業団</v>
      </c>
      <c r="I6" s="75" t="str">
        <f t="shared" si="1"/>
        <v>法適用</v>
      </c>
      <c r="J6" s="75" t="str">
        <f t="shared" si="1"/>
        <v>水道事業</v>
      </c>
      <c r="K6" s="75" t="str">
        <f t="shared" si="1"/>
        <v>用水供給事業</v>
      </c>
      <c r="L6" s="75" t="str">
        <f t="shared" si="1"/>
        <v>B</v>
      </c>
      <c r="M6" s="75" t="str">
        <f t="shared" si="1"/>
        <v>非設置</v>
      </c>
      <c r="N6" s="84" t="str">
        <f t="shared" si="1"/>
        <v>-</v>
      </c>
      <c r="O6" s="84">
        <f t="shared" si="1"/>
        <v>72.540000000000006</v>
      </c>
      <c r="P6" s="84">
        <f t="shared" si="1"/>
        <v>99.2</v>
      </c>
      <c r="Q6" s="84">
        <f t="shared" si="1"/>
        <v>0</v>
      </c>
      <c r="R6" s="84" t="str">
        <f t="shared" si="1"/>
        <v>-</v>
      </c>
      <c r="S6" s="84" t="str">
        <f t="shared" si="1"/>
        <v>-</v>
      </c>
      <c r="T6" s="84" t="str">
        <f t="shared" si="1"/>
        <v>-</v>
      </c>
      <c r="U6" s="84">
        <f t="shared" si="1"/>
        <v>1657631</v>
      </c>
      <c r="V6" s="84">
        <f t="shared" si="1"/>
        <v>5084.72</v>
      </c>
      <c r="W6" s="84">
        <f t="shared" si="1"/>
        <v>326</v>
      </c>
      <c r="X6" s="90">
        <f t="shared" ref="X6:AG6" si="2">IF(X7="",NA(),X7)</f>
        <v>86.56</v>
      </c>
      <c r="Y6" s="90">
        <f t="shared" si="2"/>
        <v>90.5</v>
      </c>
      <c r="Z6" s="90">
        <f t="shared" si="2"/>
        <v>90.64</v>
      </c>
      <c r="AA6" s="90">
        <f t="shared" si="2"/>
        <v>90.26</v>
      </c>
      <c r="AB6" s="90">
        <f t="shared" si="2"/>
        <v>87.49</v>
      </c>
      <c r="AC6" s="90">
        <f t="shared" si="2"/>
        <v>113.47</v>
      </c>
      <c r="AD6" s="90">
        <f t="shared" si="2"/>
        <v>113.33</v>
      </c>
      <c r="AE6" s="90">
        <f t="shared" si="2"/>
        <v>114.05</v>
      </c>
      <c r="AF6" s="90">
        <f t="shared" si="2"/>
        <v>114.26</v>
      </c>
      <c r="AG6" s="90">
        <f t="shared" si="2"/>
        <v>112.98</v>
      </c>
      <c r="AH6" s="84" t="str">
        <f>IF(AH7="","",IF(AH7="-","【-】","【"&amp;SUBSTITUTE(TEXT(AH7,"#,##0.00"),"-","△")&amp;"】"))</f>
        <v>【112.98】</v>
      </c>
      <c r="AI6" s="90">
        <f t="shared" ref="AI6:AR6" si="3">IF(AI7="",NA(),AI7)</f>
        <v>430.41</v>
      </c>
      <c r="AJ6" s="90">
        <f t="shared" si="3"/>
        <v>437.45</v>
      </c>
      <c r="AK6" s="90">
        <f t="shared" si="3"/>
        <v>455.74</v>
      </c>
      <c r="AL6" s="90">
        <f t="shared" si="3"/>
        <v>470.49</v>
      </c>
      <c r="AM6" s="90">
        <f t="shared" si="3"/>
        <v>494.75</v>
      </c>
      <c r="AN6" s="90">
        <f t="shared" si="3"/>
        <v>16.89</v>
      </c>
      <c r="AO6" s="90">
        <f t="shared" si="3"/>
        <v>17.39</v>
      </c>
      <c r="AP6" s="90">
        <f t="shared" si="3"/>
        <v>12.65</v>
      </c>
      <c r="AQ6" s="90">
        <f t="shared" si="3"/>
        <v>10.58</v>
      </c>
      <c r="AR6" s="90">
        <f t="shared" si="3"/>
        <v>10.49</v>
      </c>
      <c r="AS6" s="84" t="str">
        <f>IF(AS7="","",IF(AS7="-","【-】","【"&amp;SUBSTITUTE(TEXT(AS7,"#,##0.00"),"-","△")&amp;"】"))</f>
        <v>【10.49】</v>
      </c>
      <c r="AT6" s="90">
        <f t="shared" ref="AT6:BC6" si="4">IF(AT7="",NA(),AT7)</f>
        <v>110.59</v>
      </c>
      <c r="AU6" s="90">
        <f t="shared" si="4"/>
        <v>110.49</v>
      </c>
      <c r="AV6" s="90">
        <f t="shared" si="4"/>
        <v>121.25</v>
      </c>
      <c r="AW6" s="90">
        <f t="shared" si="4"/>
        <v>122.51</v>
      </c>
      <c r="AX6" s="90">
        <f t="shared" si="4"/>
        <v>121.37</v>
      </c>
      <c r="AY6" s="90">
        <f t="shared" si="4"/>
        <v>200.22</v>
      </c>
      <c r="AZ6" s="90">
        <f t="shared" si="4"/>
        <v>212.95</v>
      </c>
      <c r="BA6" s="90">
        <f t="shared" si="4"/>
        <v>224.41</v>
      </c>
      <c r="BB6" s="90">
        <f t="shared" si="4"/>
        <v>243.44</v>
      </c>
      <c r="BC6" s="90">
        <f t="shared" si="4"/>
        <v>258.49</v>
      </c>
      <c r="BD6" s="84" t="str">
        <f>IF(BD7="","",IF(BD7="-","【-】","【"&amp;SUBSTITUTE(TEXT(BD7,"#,##0.00"),"-","△")&amp;"】"))</f>
        <v>【258.49】</v>
      </c>
      <c r="BE6" s="90">
        <f t="shared" ref="BE6:BN6" si="5">IF(BE7="",NA(),BE7)</f>
        <v>810.74</v>
      </c>
      <c r="BF6" s="90">
        <f t="shared" si="5"/>
        <v>749.7</v>
      </c>
      <c r="BG6" s="90">
        <f t="shared" si="5"/>
        <v>690.41</v>
      </c>
      <c r="BH6" s="90">
        <f t="shared" si="5"/>
        <v>636.69000000000005</v>
      </c>
      <c r="BI6" s="90">
        <f t="shared" si="5"/>
        <v>596.71</v>
      </c>
      <c r="BJ6" s="90">
        <f t="shared" si="5"/>
        <v>351.06</v>
      </c>
      <c r="BK6" s="90">
        <f t="shared" si="5"/>
        <v>333.48</v>
      </c>
      <c r="BL6" s="90">
        <f t="shared" si="5"/>
        <v>320.31</v>
      </c>
      <c r="BM6" s="90">
        <f t="shared" si="5"/>
        <v>303.26</v>
      </c>
      <c r="BN6" s="90">
        <f t="shared" si="5"/>
        <v>290.31</v>
      </c>
      <c r="BO6" s="84" t="str">
        <f>IF(BO7="","",IF(BO7="-","【-】","【"&amp;SUBSTITUTE(TEXT(BO7,"#,##0.00"),"-","△")&amp;"】"))</f>
        <v>【290.31】</v>
      </c>
      <c r="BP6" s="90">
        <f t="shared" ref="BP6:BY6" si="6">IF(BP7="",NA(),BP7)</f>
        <v>73.56</v>
      </c>
      <c r="BQ6" s="90">
        <f t="shared" si="6"/>
        <v>77.650000000000006</v>
      </c>
      <c r="BR6" s="90">
        <f t="shared" si="6"/>
        <v>78.709999999999994</v>
      </c>
      <c r="BS6" s="90">
        <f t="shared" si="6"/>
        <v>78.400000000000006</v>
      </c>
      <c r="BT6" s="90">
        <f t="shared" si="6"/>
        <v>75.430000000000007</v>
      </c>
      <c r="BU6" s="90">
        <f t="shared" si="6"/>
        <v>112.92</v>
      </c>
      <c r="BV6" s="90">
        <f t="shared" si="6"/>
        <v>112.81</v>
      </c>
      <c r="BW6" s="90">
        <f t="shared" si="6"/>
        <v>113.88</v>
      </c>
      <c r="BX6" s="90">
        <f t="shared" si="6"/>
        <v>114.14</v>
      </c>
      <c r="BY6" s="90">
        <f t="shared" si="6"/>
        <v>112.83</v>
      </c>
      <c r="BZ6" s="84" t="str">
        <f>IF(BZ7="","",IF(BZ7="-","【-】","【"&amp;SUBSTITUTE(TEXT(BZ7,"#,##0.00"),"-","△")&amp;"】"))</f>
        <v>【112.83】</v>
      </c>
      <c r="CA6" s="90">
        <f t="shared" ref="CA6:CJ6" si="7">IF(CA7="",NA(),CA7)</f>
        <v>172.49</v>
      </c>
      <c r="CB6" s="90">
        <f t="shared" si="7"/>
        <v>161.35</v>
      </c>
      <c r="CC6" s="90">
        <f t="shared" si="7"/>
        <v>157.62</v>
      </c>
      <c r="CD6" s="90">
        <f t="shared" si="7"/>
        <v>157.59</v>
      </c>
      <c r="CE6" s="90">
        <f t="shared" si="7"/>
        <v>164.75</v>
      </c>
      <c r="CF6" s="90">
        <f t="shared" si="7"/>
        <v>75.3</v>
      </c>
      <c r="CG6" s="90">
        <f t="shared" si="7"/>
        <v>75.3</v>
      </c>
      <c r="CH6" s="90">
        <f t="shared" si="7"/>
        <v>74.02</v>
      </c>
      <c r="CI6" s="90">
        <f t="shared" si="7"/>
        <v>73.03</v>
      </c>
      <c r="CJ6" s="90">
        <f t="shared" si="7"/>
        <v>73.86</v>
      </c>
      <c r="CK6" s="84" t="str">
        <f>IF(CK7="","",IF(CK7="-","【-】","【"&amp;SUBSTITUTE(TEXT(CK7,"#,##0.00"),"-","△")&amp;"】"))</f>
        <v>【73.86】</v>
      </c>
      <c r="CL6" s="90">
        <f t="shared" ref="CL6:CU6" si="8">IF(CL7="",NA(),CL7)</f>
        <v>66.47</v>
      </c>
      <c r="CM6" s="90">
        <f t="shared" si="8"/>
        <v>67.66</v>
      </c>
      <c r="CN6" s="90">
        <f t="shared" si="8"/>
        <v>68.819999999999993</v>
      </c>
      <c r="CO6" s="90">
        <f t="shared" si="8"/>
        <v>69.55</v>
      </c>
      <c r="CP6" s="90">
        <f t="shared" si="8"/>
        <v>68.900000000000006</v>
      </c>
      <c r="CQ6" s="90">
        <f t="shared" si="8"/>
        <v>62.69</v>
      </c>
      <c r="CR6" s="90">
        <f t="shared" si="8"/>
        <v>61.82</v>
      </c>
      <c r="CS6" s="90">
        <f t="shared" si="8"/>
        <v>61.66</v>
      </c>
      <c r="CT6" s="90">
        <f t="shared" si="8"/>
        <v>62.19</v>
      </c>
      <c r="CU6" s="90">
        <f t="shared" si="8"/>
        <v>61.77</v>
      </c>
      <c r="CV6" s="84" t="str">
        <f>IF(CV7="","",IF(CV7="-","【-】","【"&amp;SUBSTITUTE(TEXT(CV7,"#,##0.00"),"-","△")&amp;"】"))</f>
        <v>【61.77】</v>
      </c>
      <c r="CW6" s="90">
        <f t="shared" ref="CW6:DF6" si="9">IF(CW7="",NA(),CW7)</f>
        <v>99.67</v>
      </c>
      <c r="CX6" s="90">
        <f t="shared" si="9"/>
        <v>99.75</v>
      </c>
      <c r="CY6" s="90">
        <f t="shared" si="9"/>
        <v>99.56</v>
      </c>
      <c r="CZ6" s="90">
        <f t="shared" si="9"/>
        <v>99.11</v>
      </c>
      <c r="DA6" s="90">
        <f t="shared" si="9"/>
        <v>99.12</v>
      </c>
      <c r="DB6" s="90">
        <f t="shared" si="9"/>
        <v>100.12</v>
      </c>
      <c r="DC6" s="90">
        <f t="shared" si="9"/>
        <v>100.03</v>
      </c>
      <c r="DD6" s="90">
        <f t="shared" si="9"/>
        <v>100.05</v>
      </c>
      <c r="DE6" s="90">
        <f t="shared" si="9"/>
        <v>100.05</v>
      </c>
      <c r="DF6" s="90">
        <f t="shared" si="9"/>
        <v>100.08</v>
      </c>
      <c r="DG6" s="84" t="str">
        <f>IF(DG7="","",IF(DG7="-","【-】","【"&amp;SUBSTITUTE(TEXT(DG7,"#,##0.00"),"-","△")&amp;"】"))</f>
        <v>【100.08】</v>
      </c>
      <c r="DH6" s="90">
        <f t="shared" ref="DH6:DQ6" si="10">IF(DH7="",NA(),DH7)</f>
        <v>41.87</v>
      </c>
      <c r="DI6" s="90">
        <f t="shared" si="10"/>
        <v>43.58</v>
      </c>
      <c r="DJ6" s="90">
        <f t="shared" si="10"/>
        <v>45.57</v>
      </c>
      <c r="DK6" s="90">
        <f t="shared" si="10"/>
        <v>47.62</v>
      </c>
      <c r="DL6" s="90">
        <f t="shared" si="10"/>
        <v>49.19</v>
      </c>
      <c r="DM6" s="90">
        <f t="shared" si="10"/>
        <v>51.44</v>
      </c>
      <c r="DN6" s="90">
        <f t="shared" si="10"/>
        <v>52.4</v>
      </c>
      <c r="DO6" s="90">
        <f t="shared" si="10"/>
        <v>53.56</v>
      </c>
      <c r="DP6" s="90">
        <f t="shared" si="10"/>
        <v>54.73</v>
      </c>
      <c r="DQ6" s="90">
        <f t="shared" si="10"/>
        <v>55.77</v>
      </c>
      <c r="DR6" s="84" t="str">
        <f>IF(DR7="","",IF(DR7="-","【-】","【"&amp;SUBSTITUTE(TEXT(DR7,"#,##0.00"),"-","△")&amp;"】"))</f>
        <v>【55.77】</v>
      </c>
      <c r="DS6" s="84">
        <f t="shared" ref="DS6:EB6" si="11">IF(DS7="",NA(),DS7)</f>
        <v>0</v>
      </c>
      <c r="DT6" s="84">
        <f t="shared" si="11"/>
        <v>0</v>
      </c>
      <c r="DU6" s="84">
        <f t="shared" si="11"/>
        <v>0</v>
      </c>
      <c r="DV6" s="84">
        <f t="shared" si="11"/>
        <v>0</v>
      </c>
      <c r="DW6" s="84">
        <f t="shared" si="11"/>
        <v>0</v>
      </c>
      <c r="DX6" s="90">
        <f t="shared" si="11"/>
        <v>16.77</v>
      </c>
      <c r="DY6" s="90">
        <f t="shared" si="11"/>
        <v>18.05</v>
      </c>
      <c r="DZ6" s="90">
        <f t="shared" si="11"/>
        <v>19.440000000000001</v>
      </c>
      <c r="EA6" s="90">
        <f t="shared" si="11"/>
        <v>22.46</v>
      </c>
      <c r="EB6" s="90">
        <f t="shared" si="11"/>
        <v>25.84</v>
      </c>
      <c r="EC6" s="84" t="str">
        <f>IF(EC7="","",IF(EC7="-","【-】","【"&amp;SUBSTITUTE(TEXT(EC7,"#,##0.00"),"-","△")&amp;"】"))</f>
        <v>【25.84】</v>
      </c>
      <c r="ED6" s="84">
        <f t="shared" ref="ED6:EM6" si="12">IF(ED7="",NA(),ED7)</f>
        <v>0</v>
      </c>
      <c r="EE6" s="84">
        <f t="shared" si="12"/>
        <v>0</v>
      </c>
      <c r="EF6" s="84">
        <f t="shared" si="12"/>
        <v>0</v>
      </c>
      <c r="EG6" s="84">
        <f t="shared" si="12"/>
        <v>0</v>
      </c>
      <c r="EH6" s="84">
        <f t="shared" si="12"/>
        <v>0</v>
      </c>
      <c r="EI6" s="90">
        <f t="shared" si="12"/>
        <v>0.13</v>
      </c>
      <c r="EJ6" s="90">
        <f t="shared" si="12"/>
        <v>0.26</v>
      </c>
      <c r="EK6" s="90">
        <f t="shared" si="12"/>
        <v>0.24</v>
      </c>
      <c r="EL6" s="90">
        <f t="shared" si="12"/>
        <v>0.27</v>
      </c>
      <c r="EM6" s="90">
        <f t="shared" si="12"/>
        <v>0.24</v>
      </c>
      <c r="EN6" s="84" t="str">
        <f>IF(EN7="","",IF(EN7="-","【-】","【"&amp;SUBSTITUTE(TEXT(EN7,"#,##0.00"),"-","△")&amp;"】"))</f>
        <v>【0.24】</v>
      </c>
    </row>
    <row r="7" spans="1:144" s="69" customFormat="1">
      <c r="A7" s="70"/>
      <c r="B7" s="76">
        <v>2018</v>
      </c>
      <c r="C7" s="76">
        <v>339369</v>
      </c>
      <c r="D7" s="76">
        <v>46</v>
      </c>
      <c r="E7" s="76">
        <v>1</v>
      </c>
      <c r="F7" s="76">
        <v>0</v>
      </c>
      <c r="G7" s="76">
        <v>2</v>
      </c>
      <c r="H7" s="76" t="s">
        <v>89</v>
      </c>
      <c r="I7" s="76" t="s">
        <v>95</v>
      </c>
      <c r="J7" s="76" t="s">
        <v>96</v>
      </c>
      <c r="K7" s="76" t="s">
        <v>97</v>
      </c>
      <c r="L7" s="76" t="s">
        <v>98</v>
      </c>
      <c r="M7" s="76" t="s">
        <v>16</v>
      </c>
      <c r="N7" s="85" t="s">
        <v>99</v>
      </c>
      <c r="O7" s="85">
        <v>72.540000000000006</v>
      </c>
      <c r="P7" s="85">
        <v>99.2</v>
      </c>
      <c r="Q7" s="85">
        <v>0</v>
      </c>
      <c r="R7" s="85" t="s">
        <v>99</v>
      </c>
      <c r="S7" s="85" t="s">
        <v>99</v>
      </c>
      <c r="T7" s="85" t="s">
        <v>99</v>
      </c>
      <c r="U7" s="85">
        <v>1657631</v>
      </c>
      <c r="V7" s="85">
        <v>5084.72</v>
      </c>
      <c r="W7" s="85">
        <v>326</v>
      </c>
      <c r="X7" s="85">
        <v>86.56</v>
      </c>
      <c r="Y7" s="85">
        <v>90.5</v>
      </c>
      <c r="Z7" s="85">
        <v>90.64</v>
      </c>
      <c r="AA7" s="85">
        <v>90.26</v>
      </c>
      <c r="AB7" s="85">
        <v>87.49</v>
      </c>
      <c r="AC7" s="85">
        <v>113.47</v>
      </c>
      <c r="AD7" s="85">
        <v>113.33</v>
      </c>
      <c r="AE7" s="85">
        <v>114.05</v>
      </c>
      <c r="AF7" s="85">
        <v>114.26</v>
      </c>
      <c r="AG7" s="85">
        <v>112.98</v>
      </c>
      <c r="AH7" s="85">
        <v>112.98</v>
      </c>
      <c r="AI7" s="85">
        <v>430.41</v>
      </c>
      <c r="AJ7" s="85">
        <v>437.45</v>
      </c>
      <c r="AK7" s="85">
        <v>455.74</v>
      </c>
      <c r="AL7" s="85">
        <v>470.49</v>
      </c>
      <c r="AM7" s="85">
        <v>494.75</v>
      </c>
      <c r="AN7" s="85">
        <v>16.89</v>
      </c>
      <c r="AO7" s="85">
        <v>17.39</v>
      </c>
      <c r="AP7" s="85">
        <v>12.65</v>
      </c>
      <c r="AQ7" s="85">
        <v>10.58</v>
      </c>
      <c r="AR7" s="85">
        <v>10.49</v>
      </c>
      <c r="AS7" s="85">
        <v>10.49</v>
      </c>
      <c r="AT7" s="85">
        <v>110.59</v>
      </c>
      <c r="AU7" s="85">
        <v>110.49</v>
      </c>
      <c r="AV7" s="85">
        <v>121.25</v>
      </c>
      <c r="AW7" s="85">
        <v>122.51</v>
      </c>
      <c r="AX7" s="85">
        <v>121.37</v>
      </c>
      <c r="AY7" s="85">
        <v>200.22</v>
      </c>
      <c r="AZ7" s="85">
        <v>212.95</v>
      </c>
      <c r="BA7" s="85">
        <v>224.41</v>
      </c>
      <c r="BB7" s="85">
        <v>243.44</v>
      </c>
      <c r="BC7" s="85">
        <v>258.49</v>
      </c>
      <c r="BD7" s="85">
        <v>258.49</v>
      </c>
      <c r="BE7" s="85">
        <v>810.74</v>
      </c>
      <c r="BF7" s="85">
        <v>749.7</v>
      </c>
      <c r="BG7" s="85">
        <v>690.41</v>
      </c>
      <c r="BH7" s="85">
        <v>636.69000000000005</v>
      </c>
      <c r="BI7" s="85">
        <v>596.71</v>
      </c>
      <c r="BJ7" s="85">
        <v>351.06</v>
      </c>
      <c r="BK7" s="85">
        <v>333.48</v>
      </c>
      <c r="BL7" s="85">
        <v>320.31</v>
      </c>
      <c r="BM7" s="85">
        <v>303.26</v>
      </c>
      <c r="BN7" s="85">
        <v>290.31</v>
      </c>
      <c r="BO7" s="85">
        <v>290.31</v>
      </c>
      <c r="BP7" s="85">
        <v>73.56</v>
      </c>
      <c r="BQ7" s="85">
        <v>77.650000000000006</v>
      </c>
      <c r="BR7" s="85">
        <v>78.709999999999994</v>
      </c>
      <c r="BS7" s="85">
        <v>78.400000000000006</v>
      </c>
      <c r="BT7" s="85">
        <v>75.430000000000007</v>
      </c>
      <c r="BU7" s="85">
        <v>112.92</v>
      </c>
      <c r="BV7" s="85">
        <v>112.81</v>
      </c>
      <c r="BW7" s="85">
        <v>113.88</v>
      </c>
      <c r="BX7" s="85">
        <v>114.14</v>
      </c>
      <c r="BY7" s="85">
        <v>112.83</v>
      </c>
      <c r="BZ7" s="85">
        <v>112.83</v>
      </c>
      <c r="CA7" s="85">
        <v>172.49</v>
      </c>
      <c r="CB7" s="85">
        <v>161.35</v>
      </c>
      <c r="CC7" s="85">
        <v>157.62</v>
      </c>
      <c r="CD7" s="85">
        <v>157.59</v>
      </c>
      <c r="CE7" s="85">
        <v>164.75</v>
      </c>
      <c r="CF7" s="85">
        <v>75.3</v>
      </c>
      <c r="CG7" s="85">
        <v>75.3</v>
      </c>
      <c r="CH7" s="85">
        <v>74.02</v>
      </c>
      <c r="CI7" s="85">
        <v>73.03</v>
      </c>
      <c r="CJ7" s="85">
        <v>73.86</v>
      </c>
      <c r="CK7" s="85">
        <v>73.86</v>
      </c>
      <c r="CL7" s="85">
        <v>66.47</v>
      </c>
      <c r="CM7" s="85">
        <v>67.66</v>
      </c>
      <c r="CN7" s="85">
        <v>68.819999999999993</v>
      </c>
      <c r="CO7" s="85">
        <v>69.55</v>
      </c>
      <c r="CP7" s="85">
        <v>68.900000000000006</v>
      </c>
      <c r="CQ7" s="85">
        <v>62.69</v>
      </c>
      <c r="CR7" s="85">
        <v>61.82</v>
      </c>
      <c r="CS7" s="85">
        <v>61.66</v>
      </c>
      <c r="CT7" s="85">
        <v>62.19</v>
      </c>
      <c r="CU7" s="85">
        <v>61.77</v>
      </c>
      <c r="CV7" s="85">
        <v>61.77</v>
      </c>
      <c r="CW7" s="85">
        <v>99.67</v>
      </c>
      <c r="CX7" s="85">
        <v>99.75</v>
      </c>
      <c r="CY7" s="85">
        <v>99.56</v>
      </c>
      <c r="CZ7" s="85">
        <v>99.11</v>
      </c>
      <c r="DA7" s="85">
        <v>99.12</v>
      </c>
      <c r="DB7" s="85">
        <v>100.12</v>
      </c>
      <c r="DC7" s="85">
        <v>100.03</v>
      </c>
      <c r="DD7" s="85">
        <v>100.05</v>
      </c>
      <c r="DE7" s="85">
        <v>100.05</v>
      </c>
      <c r="DF7" s="85">
        <v>100.08</v>
      </c>
      <c r="DG7" s="85">
        <v>100.08</v>
      </c>
      <c r="DH7" s="85">
        <v>41.87</v>
      </c>
      <c r="DI7" s="85">
        <v>43.58</v>
      </c>
      <c r="DJ7" s="85">
        <v>45.57</v>
      </c>
      <c r="DK7" s="85">
        <v>47.62</v>
      </c>
      <c r="DL7" s="85">
        <v>49.19</v>
      </c>
      <c r="DM7" s="85">
        <v>51.44</v>
      </c>
      <c r="DN7" s="85">
        <v>52.4</v>
      </c>
      <c r="DO7" s="85">
        <v>53.56</v>
      </c>
      <c r="DP7" s="85">
        <v>54.73</v>
      </c>
      <c r="DQ7" s="85">
        <v>55.77</v>
      </c>
      <c r="DR7" s="85">
        <v>55.77</v>
      </c>
      <c r="DS7" s="85">
        <v>0</v>
      </c>
      <c r="DT7" s="85">
        <v>0</v>
      </c>
      <c r="DU7" s="85">
        <v>0</v>
      </c>
      <c r="DV7" s="85">
        <v>0</v>
      </c>
      <c r="DW7" s="85">
        <v>0</v>
      </c>
      <c r="DX7" s="85">
        <v>16.77</v>
      </c>
      <c r="DY7" s="85">
        <v>18.05</v>
      </c>
      <c r="DZ7" s="85">
        <v>19.440000000000001</v>
      </c>
      <c r="EA7" s="85">
        <v>22.46</v>
      </c>
      <c r="EB7" s="85">
        <v>25.84</v>
      </c>
      <c r="EC7" s="85">
        <v>25.84</v>
      </c>
      <c r="ED7" s="85">
        <v>0</v>
      </c>
      <c r="EE7" s="85">
        <v>0</v>
      </c>
      <c r="EF7" s="85">
        <v>0</v>
      </c>
      <c r="EG7" s="85">
        <v>0</v>
      </c>
      <c r="EH7" s="85">
        <v>0</v>
      </c>
      <c r="EI7" s="85">
        <v>0.13</v>
      </c>
      <c r="EJ7" s="85">
        <v>0.26</v>
      </c>
      <c r="EK7" s="85">
        <v>0.24</v>
      </c>
      <c r="EL7" s="85">
        <v>0.27</v>
      </c>
      <c r="EM7" s="85">
        <v>0.24</v>
      </c>
      <c r="EN7" s="85">
        <v>0.24</v>
      </c>
    </row>
    <row r="8" spans="1:144">
      <c r="X8" s="91"/>
      <c r="Y8" s="91"/>
      <c r="Z8" s="91"/>
      <c r="AA8" s="91"/>
      <c r="AB8" s="91"/>
      <c r="AC8" s="91"/>
      <c r="AD8" s="91"/>
      <c r="AE8" s="91"/>
      <c r="AF8" s="91"/>
      <c r="AG8" s="91"/>
      <c r="AH8" s="92"/>
      <c r="AI8" s="91"/>
      <c r="AJ8" s="91"/>
      <c r="AK8" s="91"/>
      <c r="AL8" s="91"/>
      <c r="AM8" s="91"/>
      <c r="AN8" s="91"/>
      <c r="AO8" s="91"/>
      <c r="AP8" s="91"/>
      <c r="AQ8" s="91"/>
      <c r="AR8" s="91"/>
      <c r="AS8" s="92"/>
      <c r="AT8" s="91"/>
      <c r="AU8" s="91"/>
      <c r="AV8" s="91"/>
      <c r="AW8" s="91"/>
      <c r="AX8" s="91"/>
      <c r="AY8" s="91"/>
      <c r="AZ8" s="91"/>
      <c r="BA8" s="91"/>
      <c r="BB8" s="91"/>
      <c r="BC8" s="91"/>
      <c r="BD8" s="92"/>
      <c r="BE8" s="91"/>
      <c r="BF8" s="91"/>
      <c r="BG8" s="91"/>
      <c r="BH8" s="91"/>
      <c r="BI8" s="91"/>
      <c r="BJ8" s="91"/>
      <c r="BK8" s="91"/>
      <c r="BL8" s="91"/>
      <c r="BM8" s="91"/>
      <c r="BN8" s="91"/>
      <c r="BO8" s="92"/>
      <c r="BP8" s="91"/>
      <c r="BQ8" s="91"/>
      <c r="BR8" s="91"/>
      <c r="BS8" s="91"/>
      <c r="BT8" s="91"/>
      <c r="BU8" s="91"/>
      <c r="BV8" s="91"/>
      <c r="BW8" s="91"/>
      <c r="BX8" s="91"/>
      <c r="BY8" s="91"/>
      <c r="BZ8" s="92"/>
      <c r="CA8" s="91"/>
      <c r="CB8" s="91"/>
      <c r="CC8" s="91"/>
      <c r="CD8" s="91"/>
      <c r="CE8" s="91"/>
      <c r="CF8" s="91"/>
      <c r="CG8" s="91"/>
      <c r="CH8" s="91"/>
      <c r="CI8" s="91"/>
      <c r="CJ8" s="91"/>
      <c r="CK8" s="92"/>
      <c r="CL8" s="91"/>
      <c r="CM8" s="91"/>
      <c r="CN8" s="91"/>
      <c r="CO8" s="91"/>
      <c r="CP8" s="91"/>
      <c r="CQ8" s="91"/>
      <c r="CR8" s="91"/>
      <c r="CS8" s="91"/>
      <c r="CT8" s="91"/>
      <c r="CU8" s="91"/>
      <c r="CV8" s="92"/>
      <c r="CW8" s="91"/>
      <c r="CX8" s="91"/>
      <c r="CY8" s="91"/>
      <c r="CZ8" s="91"/>
      <c r="DA8" s="91"/>
      <c r="DB8" s="91"/>
      <c r="DC8" s="91"/>
      <c r="DD8" s="91"/>
      <c r="DE8" s="91"/>
      <c r="DF8" s="91"/>
      <c r="DG8" s="92"/>
      <c r="DH8" s="91"/>
      <c r="DI8" s="91"/>
      <c r="DJ8" s="91"/>
      <c r="DK8" s="91"/>
      <c r="DL8" s="91"/>
      <c r="DM8" s="91"/>
      <c r="DN8" s="91"/>
      <c r="DO8" s="91"/>
      <c r="DP8" s="91"/>
      <c r="DQ8" s="91"/>
      <c r="DR8" s="92"/>
      <c r="DS8" s="91"/>
      <c r="DT8" s="91"/>
      <c r="DU8" s="91"/>
      <c r="DV8" s="91"/>
      <c r="DW8" s="91"/>
      <c r="DX8" s="91"/>
      <c r="DY8" s="91"/>
      <c r="DZ8" s="91"/>
      <c r="EA8" s="91"/>
      <c r="EB8" s="91"/>
      <c r="EC8" s="92"/>
      <c r="ED8" s="91"/>
      <c r="EE8" s="91"/>
      <c r="EF8" s="91"/>
      <c r="EG8" s="91"/>
      <c r="EH8" s="91"/>
      <c r="EI8" s="91"/>
      <c r="EJ8" s="91"/>
      <c r="EK8" s="91"/>
      <c r="EL8" s="91"/>
      <c r="EM8" s="91"/>
      <c r="EN8" s="92"/>
    </row>
    <row r="9" spans="1:144">
      <c r="A9" s="71"/>
      <c r="B9" s="71" t="s">
        <v>100</v>
      </c>
      <c r="C9" s="71" t="s">
        <v>101</v>
      </c>
      <c r="D9" s="71" t="s">
        <v>102</v>
      </c>
      <c r="E9" s="71" t="s">
        <v>103</v>
      </c>
      <c r="F9" s="71" t="s">
        <v>104</v>
      </c>
      <c r="X9" s="91"/>
      <c r="Y9" s="91"/>
      <c r="Z9" s="91"/>
      <c r="AA9" s="91"/>
      <c r="AB9" s="91"/>
      <c r="AC9" s="91"/>
      <c r="AD9" s="91"/>
      <c r="AE9" s="91"/>
      <c r="AF9" s="91"/>
      <c r="AG9" s="91"/>
      <c r="AI9" s="91"/>
      <c r="AJ9" s="91"/>
      <c r="AK9" s="91"/>
      <c r="AL9" s="91"/>
      <c r="AM9" s="91"/>
      <c r="AN9" s="91"/>
      <c r="AO9" s="91"/>
      <c r="AP9" s="91"/>
      <c r="AQ9" s="91"/>
      <c r="AR9" s="91"/>
      <c r="AT9" s="91"/>
      <c r="AU9" s="91"/>
      <c r="AV9" s="91"/>
      <c r="AW9" s="91"/>
      <c r="AX9" s="91"/>
      <c r="AY9" s="91"/>
      <c r="AZ9" s="91"/>
      <c r="BA9" s="91"/>
      <c r="BB9" s="91"/>
      <c r="BC9" s="91"/>
      <c r="BE9" s="91"/>
      <c r="BF9" s="91"/>
      <c r="BG9" s="91"/>
      <c r="BH9" s="91"/>
      <c r="BI9" s="91"/>
      <c r="BJ9" s="91"/>
      <c r="BK9" s="91"/>
      <c r="BL9" s="91"/>
      <c r="BM9" s="91"/>
      <c r="BN9" s="91"/>
      <c r="BP9" s="91"/>
      <c r="BQ9" s="91"/>
      <c r="BR9" s="91"/>
      <c r="BS9" s="91"/>
      <c r="BT9" s="91"/>
      <c r="BU9" s="91"/>
      <c r="BV9" s="91"/>
      <c r="BW9" s="91"/>
      <c r="BX9" s="91"/>
      <c r="BY9" s="91"/>
      <c r="CA9" s="91"/>
      <c r="CB9" s="91"/>
      <c r="CC9" s="91"/>
      <c r="CD9" s="91"/>
      <c r="CE9" s="91"/>
      <c r="CF9" s="91"/>
      <c r="CG9" s="91"/>
      <c r="CH9" s="91"/>
      <c r="CI9" s="91"/>
      <c r="CJ9" s="91"/>
      <c r="CL9" s="91"/>
      <c r="CM9" s="91"/>
      <c r="CN9" s="91"/>
      <c r="CO9" s="91"/>
      <c r="CP9" s="91"/>
      <c r="CQ9" s="91"/>
      <c r="CR9" s="91"/>
      <c r="CS9" s="91"/>
      <c r="CT9" s="91"/>
      <c r="CU9" s="91"/>
      <c r="CW9" s="91"/>
      <c r="CX9" s="91"/>
      <c r="CY9" s="91"/>
      <c r="CZ9" s="91"/>
      <c r="DA9" s="91"/>
      <c r="DB9" s="91"/>
      <c r="DC9" s="91"/>
      <c r="DD9" s="91"/>
      <c r="DE9" s="91"/>
      <c r="DF9" s="91"/>
      <c r="DH9" s="91"/>
      <c r="DI9" s="91"/>
      <c r="DJ9" s="91"/>
      <c r="DK9" s="91"/>
      <c r="DL9" s="91"/>
      <c r="DM9" s="91"/>
      <c r="DN9" s="91"/>
      <c r="DO9" s="91"/>
      <c r="DP9" s="91"/>
      <c r="DQ9" s="91"/>
      <c r="DS9" s="91"/>
      <c r="DT9" s="91"/>
      <c r="DU9" s="91"/>
      <c r="DV9" s="91"/>
      <c r="DW9" s="91"/>
      <c r="DX9" s="91"/>
      <c r="DY9" s="91"/>
      <c r="DZ9" s="91"/>
      <c r="EA9" s="91"/>
      <c r="EB9" s="91"/>
      <c r="ED9" s="91"/>
      <c r="EE9" s="91"/>
      <c r="EF9" s="91"/>
      <c r="EG9" s="91"/>
      <c r="EH9" s="91"/>
      <c r="EI9" s="91"/>
      <c r="EJ9" s="91"/>
      <c r="EK9" s="91"/>
      <c r="EL9" s="91"/>
      <c r="EM9" s="91"/>
    </row>
    <row r="10" spans="1:144">
      <c r="A10" s="71" t="s">
        <v>52</v>
      </c>
      <c r="B10" s="77">
        <f>DATEVALUE($B$6-4&amp;"年1月1日")</f>
        <v>41640</v>
      </c>
      <c r="C10" s="77">
        <f>DATEVALUE($B$6-3&amp;"年1月1日")</f>
        <v>42005</v>
      </c>
      <c r="D10" s="77">
        <f>DATEVALUE($B$6-2&amp;"年1月1日")</f>
        <v>42370</v>
      </c>
      <c r="E10" s="77">
        <f>DATEVALUE($B$6-1&amp;"年1月1日")</f>
        <v>42736</v>
      </c>
      <c r="F10" s="77">
        <f>DATEVALUE($B$6&amp;"年1月1日")</f>
        <v>43101</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岡本　浩幸</cp:lastModifiedBy>
  <dcterms:created xsi:type="dcterms:W3CDTF">2019-12-05T04:25:07Z</dcterms:created>
  <dcterms:modified xsi:type="dcterms:W3CDTF">2020-01-14T05:34:14Z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2020-01-14T05:34:14Z</vt:filetime>
  </property>
</Properties>
</file>