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J:\H31年度\経営比較分析表\H30\"/>
    </mc:Choice>
  </mc:AlternateContent>
  <xr:revisionPtr revIDLastSave="0" documentId="8_{90E4A99A-7966-4CBE-91F0-0F737E90FE8F}" xr6:coauthVersionLast="45" xr6:coauthVersionMax="45" xr10:uidLastSave="{00000000-0000-0000-0000-000000000000}"/>
  <workbookProtection workbookAlgorithmName="SHA-512" workbookHashValue="OIJlGpMyCAyzbuF80cwdtM7OCxr6IvDqyoOmOEDOuBmFm4qBFo5fXZSIpNPbRwnmWNz4OLhmRTklJvFAQfl1IA==" workbookSaltValue="zKpu2sKrbHNZo3D5ThHHSg==" workbookSpinCount="100000" lockStructure="1"/>
  <bookViews>
    <workbookView xWindow="-120" yWindow="-120" windowWidth="19440" windowHeight="1515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<sst xmlns="http://schemas.openxmlformats.org/spreadsheetml/2006/main" count="223" uniqueCount="108">
  <si>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</si>
  <si>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</si>
  <si>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</si>
  <si>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</si>
  <si>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</si>
  <si>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</si>
  <si>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</si>
  <si>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</si>
  <si>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</si>
  <si>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</si>
  <si>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</si>
  <si>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</si>
  <si>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</si>
  <si>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</si>
  <si>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</si>
  <si>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</si>
  <si>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</si>
  <si>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</si>
  <si>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</si>
  <si>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</si>
  <si>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</si>
  <si>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</si>
  <si>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</si>
  <si>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</si>
  <si>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</si>
  <si>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</si>
  <si>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</si>
  <si>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</si>
  <si>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</si>
  <si>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</si>
  <si>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</si>
  <si>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</si>
  <si>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</si>
  <si>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</si>
  <si>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</si>
  <si>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</si>
  <si>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</si>
  <si>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</si>
  <si>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</si>
  <si>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</si>
  <si>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</si>
  <si>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</si>
  <si>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</si>
  <si>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</si>
  <si>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</si>
  <si>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</si>
  <si>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</si>
  <si>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</si>
  <si>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</si>
  <si>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</si>
  <si>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</si>
  <si>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</si>
  <si>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</si>
  <si>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</si>
  <si>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</si>
  <si>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</si>
  <si>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</si>
  <si>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</si>
  <si>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</si>
  <si>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</si>
  <si>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</si>
  <si>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</si>
  <si>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</si>
  <si>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</si>
  <si>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</si>
  <si>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</si>
  <si>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</si>
  <si>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</si>
  <si>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</si>
  <si>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</si>
  <si>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</si>
  <si>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</si>
  <si>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</si>
  <si>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</si>
  <si>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</si>
  <si>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</si>
  <si>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</si>
  <si>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</si>
  <si>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</si>
  <si>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</si>
  <si>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</si>
  <si>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</si>
  <si>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</si>
  <si>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</si>
  <si>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</si>
  <si>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</si>
  <si>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</si>
  <si>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</si>
  <si>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</si>
  <si>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</si>
  <si>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</si>
  <si>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</si>
  <si>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</si>
  <si>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新潟東港地域水道用水供給企業団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</si>
  <si>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</si>
  <si>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</si>
  <si>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</si>
  <si>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</si>
  <si>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</si>
  <si>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</si>
  <si>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</si>
  <si>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</si>
  <si>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</si>
  <si>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</si>
  <si>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</si>
  <si>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施設全体の老朽度は類似団体の平均と同程度である。
 管路については、平成30年度まで経年化率は0％であるが、平成31～35年度で約90％に増加する。急激な増加の理由は当企業団用水供給を始めた昭和56年から、法定耐用年数である約40年が経過し始めるためである。
 管路自体に老朽化は見られないが耐震化率が低いため、耐用年数経過後早めに更新し災害発生時においても強い水道を目指していく。</t>
    <phoneticPr fontId="4"/>
  </si>
  <si>
    <t>今後も人口減少が進み供給量の増加が見込めない中でも、清浄な水を安定的に供給し続けていかなければならない。そのためには、適正な施設の更新・改良・維持管理が必要である。また、災害発生時においても強い水道を目指し、水道施設及び管路の耐震化を進めて、ライフライン機能の整備強化することも求められる。それらを計画的に実行するためには、マスタープランに基づいた企業運営が必要不可欠である。
　企業運営の成果は、類似団体と比べることで明らかになり、相対的な評価が可能となる。当企業団の企業運営はその平均と比べると健全・効率的に運営されていると評価できる。今後も清浄な水を安定的に供給し続けられるようよう邁進したい。</t>
    <phoneticPr fontId="4"/>
  </si>
  <si>
    <t>ほとんどの団体で人口減少などの要因によって、供給量が減少するなか、当企業団も例外ではなく、供給量は減少している。供給量減少への対応として当企業団は、マスタープランを定め、健全・効率的な経営を進めている。具体的には、定員管理計画に基づいた職員給与費の削減、起債依存率の低減、事業安定のための職員の養成と技術継承である。その成果は③や④の表のように現れ、類似団体と比べてみるとより健全・効率的に運営できていると評価できる。新たな企業債の借入れをしなかったため、特に③の流動比率は大きく改善している。
また、平成29年度は既設管の撤去で資産減耗費を多額に計上したが、平成30年度は撤去等を行わなかったため⑥の給水原価が低くなり改善されている。給水原価は経常費用の増減で大きく変動する指標であるため給水原価の増減に一喜一憂せず、マスタープランに則った行動をしていきたい。</t>
    <rPh sb="209" eb="210">
      <t>アラ</t>
    </rPh>
    <rPh sb="212" eb="214">
      <t>キギョウ</t>
    </rPh>
    <rPh sb="216" eb="218">
      <t>カリイレ</t>
    </rPh>
    <rPh sb="228" eb="229">
      <t>トク</t>
    </rPh>
    <rPh sb="232" eb="236">
      <t>リュウドウヒリツ</t>
    </rPh>
    <rPh sb="251" eb="253">
      <t>ヘイセイ</t>
    </rPh>
    <rPh sb="255" eb="257">
      <t>ネンド</t>
    </rPh>
    <rPh sb="258" eb="261">
      <t>キセツカン</t>
    </rPh>
    <rPh sb="262" eb="264">
      <t>テッキョ</t>
    </rPh>
    <rPh sb="265" eb="267">
      <t>シサン</t>
    </rPh>
    <rPh sb="267" eb="269">
      <t>ゲンモウ</t>
    </rPh>
    <rPh sb="269" eb="270">
      <t>ヒ</t>
    </rPh>
    <rPh sb="271" eb="273">
      <t>タガク</t>
    </rPh>
    <rPh sb="274" eb="276">
      <t>ケイジョウ</t>
    </rPh>
    <rPh sb="280" eb="282">
      <t>ヘイセイ</t>
    </rPh>
    <rPh sb="284" eb="286">
      <t>ネンド</t>
    </rPh>
    <rPh sb="287" eb="289">
      <t>テッキョ</t>
    </rPh>
    <rPh sb="289" eb="290">
      <t>トウ</t>
    </rPh>
    <rPh sb="291" eb="292">
      <t>オコナ</t>
    </rPh>
    <rPh sb="301" eb="305">
      <t>キュウスイゲンカ</t>
    </rPh>
    <rPh sb="306" eb="307">
      <t>ヒク</t>
    </rPh>
    <rPh sb="310" eb="312">
      <t>カイゼン</t>
    </rPh>
    <rPh sb="318" eb="322">
      <t>キュウスイゲンカ</t>
    </rPh>
    <rPh sb="323" eb="325">
      <t>ケイジョウ</t>
    </rPh>
    <rPh sb="325" eb="327">
      <t>ヒヨウ</t>
    </rPh>
    <rPh sb="328" eb="330">
      <t>ゾウゲン</t>
    </rPh>
    <rPh sb="331" eb="332">
      <t>オオ</t>
    </rPh>
    <rPh sb="334" eb="336">
      <t>ヘンドウ</t>
    </rPh>
    <rPh sb="338" eb="340">
      <t>シヒョウ</t>
    </rPh>
    <rPh sb="345" eb="349">
      <t>キュウスイゲンカ</t>
    </rPh>
    <rPh sb="350" eb="352">
      <t>ゾウゲン</t>
    </rPh>
    <rPh sb="353" eb="357">
      <t>イッキイ</t>
    </rPh>
    <rPh sb="368" eb="369">
      <t>ノット</t>
    </rPh>
    <rPh sb="371" eb="373">
      <t>コウドウ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</si>
</sst>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2.98</c:v>
                </c:pt>
                <c:pt idx="4">
                  <c:v>0</c:v>
                </c:pt>
              </c:numCache>
            </c:numRef>
          </c:val>
          <c:extLst>
            <c:ext xmlns:c16="http://schemas.microsoft.com/office/drawing/2014/chart" uri="{C3380CC4-5D6E-409C-BE32-E72D297353CC}">
              <c16:uniqueId val="{00000000-8320-4750-9A09-152BBA49B2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8320-4750-9A09-152BBA49B2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53.04</c:v>
                </c:pt>
                <c:pt idx="1">
                  <c:v>52.9</c:v>
                </c:pt>
                <c:pt idx="2">
                  <c:v>53.75</c:v>
                </c:pt>
                <c:pt idx="3">
                  <c:v>54.75</c:v>
                </c:pt>
                <c:pt idx="4">
                  <c:v>54.27</c:v>
                </c:pt>
              </c:numCache>
            </c:numRef>
          </c:val>
          <c:extLst>
            <c:ext xmlns:c16="http://schemas.microsoft.com/office/drawing/2014/chart" uri="{C3380CC4-5D6E-409C-BE32-E72D297353CC}">
              <c16:uniqueId val="{00000000-17BE-441B-81A1-14CA831A40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17BE-441B-81A1-14CA831A40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99.61</c:v>
                </c:pt>
                <c:pt idx="1">
                  <c:v>99.57</c:v>
                </c:pt>
                <c:pt idx="2">
                  <c:v>99.57</c:v>
                </c:pt>
                <c:pt idx="3">
                  <c:v>99.55</c:v>
                </c:pt>
                <c:pt idx="4">
                  <c:v>99.44</c:v>
                </c:pt>
              </c:numCache>
            </c:numRef>
          </c:val>
          <c:extLst>
            <c:ext xmlns:c16="http://schemas.microsoft.com/office/drawing/2014/chart" uri="{C3380CC4-5D6E-409C-BE32-E72D297353CC}">
              <c16:uniqueId val="{00000000-6D14-4EBF-A679-790282CB58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6D14-4EBF-A679-790282CB58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98.18</c:v>
                </c:pt>
                <c:pt idx="1">
                  <c:v>124.55</c:v>
                </c:pt>
                <c:pt idx="2">
                  <c:v>117.79</c:v>
                </c:pt>
                <c:pt idx="3">
                  <c:v>113.79</c:v>
                </c:pt>
                <c:pt idx="4">
                  <c:v>125.12</c:v>
                </c:pt>
              </c:numCache>
            </c:numRef>
          </c:val>
          <c:extLst>
            <c:ext xmlns:c16="http://schemas.microsoft.com/office/drawing/2014/chart" uri="{C3380CC4-5D6E-409C-BE32-E72D297353CC}">
              <c16:uniqueId val="{00000000-9558-4112-BADC-279AC2508D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9558-4112-BADC-279AC2508D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54.75</c:v>
                </c:pt>
                <c:pt idx="1">
                  <c:v>53.78</c:v>
                </c:pt>
                <c:pt idx="2">
                  <c:v>54.25</c:v>
                </c:pt>
                <c:pt idx="3">
                  <c:v>56.31</c:v>
                </c:pt>
                <c:pt idx="4">
                  <c:v>57.47</c:v>
                </c:pt>
              </c:numCache>
            </c:numRef>
          </c:val>
          <c:extLst>
            <c:ext xmlns:c16="http://schemas.microsoft.com/office/drawing/2014/chart" uri="{C3380CC4-5D6E-409C-BE32-E72D297353CC}">
              <c16:uniqueId val="{00000000-975F-4F89-AE0C-5814BB729A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975F-4F89-AE0C-5814BB729A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formatCode="#,##0.00;&quot;△&quot;#,##0.00;&quot;-&quot;">
                  <c:v>12.49</c:v>
                </c:pt>
              </c:numCache>
            </c:numRef>
          </c:val>
          <c:extLst>
            <c:ext xmlns:c16="http://schemas.microsoft.com/office/drawing/2014/chart" uri="{C3380CC4-5D6E-409C-BE32-E72D297353CC}">
              <c16:uniqueId val="{00000000-BFAE-4E16-86A0-759A427F3E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BFAE-4E16-86A0-759A427F3E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BC-4880-8611-067AFCB84D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4ABC-4880-8611-067AFCB84D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499.51</c:v>
                </c:pt>
                <c:pt idx="1">
                  <c:v>461.12</c:v>
                </c:pt>
                <c:pt idx="2">
                  <c:v>433.83</c:v>
                </c:pt>
                <c:pt idx="3">
                  <c:v>744.32</c:v>
                </c:pt>
                <c:pt idx="4">
                  <c:v>975.88</c:v>
                </c:pt>
              </c:numCache>
            </c:numRef>
          </c:val>
          <c:extLst>
            <c:ext xmlns:c16="http://schemas.microsoft.com/office/drawing/2014/chart" uri="{C3380CC4-5D6E-409C-BE32-E72D297353CC}">
              <c16:uniqueId val="{00000000-0FE4-4906-8BD3-D553F365E1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0FE4-4906-8BD3-D553F365E1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201.35</c:v>
                </c:pt>
                <c:pt idx="1">
                  <c:v>198.8</c:v>
                </c:pt>
                <c:pt idx="2">
                  <c:v>197.45</c:v>
                </c:pt>
                <c:pt idx="3">
                  <c:v>183.72</c:v>
                </c:pt>
                <c:pt idx="4">
                  <c:v>170.92</c:v>
                </c:pt>
              </c:numCache>
            </c:numRef>
          </c:val>
          <c:extLst>
            <c:ext xmlns:c16="http://schemas.microsoft.com/office/drawing/2014/chart" uri="{C3380CC4-5D6E-409C-BE32-E72D297353CC}">
              <c16:uniqueId val="{00000000-9723-4438-83EB-B26227367B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9723-4438-83EB-B26227367B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92.07</c:v>
                </c:pt>
                <c:pt idx="1">
                  <c:v>118.57</c:v>
                </c:pt>
                <c:pt idx="2">
                  <c:v>111.79</c:v>
                </c:pt>
                <c:pt idx="3">
                  <c:v>107.91</c:v>
                </c:pt>
                <c:pt idx="4">
                  <c:v>119.75</c:v>
                </c:pt>
              </c:numCache>
            </c:numRef>
          </c:val>
          <c:extLst>
            <c:ext xmlns:c16="http://schemas.microsoft.com/office/drawing/2014/chart" uri="{C3380CC4-5D6E-409C-BE32-E72D297353CC}">
              <c16:uniqueId val="{00000000-5B8E-47BA-B62D-49DF27FB0F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5B8E-47BA-B62D-49DF27FB0F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59.85</c:v>
                </c:pt>
                <c:pt idx="1">
                  <c:v>46.58</c:v>
                </c:pt>
                <c:pt idx="2">
                  <c:v>48.78</c:v>
                </c:pt>
                <c:pt idx="3">
                  <c:v>49.81</c:v>
                </c:pt>
                <c:pt idx="4">
                  <c:v>45.25</c:v>
                </c:pt>
              </c:numCache>
            </c:numRef>
          </c:val>
          <c:extLst>
            <c:ext xmlns:c16="http://schemas.microsoft.com/office/drawing/2014/chart" uri="{C3380CC4-5D6E-409C-BE32-E72D297353CC}">
              <c16:uniqueId val="{00000000-6D08-4D69-BE7B-F08D5D3B2C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6D08-4D69-BE7B-F08D5D3B2C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新潟県　新潟東港地域水道用水供給企業団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81.94</v>
      </c>
      <c r="J10" s="67"/>
      <c r="K10" s="67"/>
      <c r="L10" s="67"/>
      <c r="M10" s="67"/>
      <c r="N10" s="67"/>
      <c r="O10" s="68"/>
      <c r="P10" s="69">
        <f>データ!$P$6</f>
        <v>99.52</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892984</v>
      </c>
      <c r="AM10" s="70"/>
      <c r="AN10" s="70"/>
      <c r="AO10" s="70"/>
      <c r="AP10" s="70"/>
      <c r="AQ10" s="70"/>
      <c r="AR10" s="70"/>
      <c r="AS10" s="70"/>
      <c r="AT10" s="66">
        <f>データ!$V$6</f>
        <v>960.3</v>
      </c>
      <c r="AU10" s="67"/>
      <c r="AV10" s="67"/>
      <c r="AW10" s="67"/>
      <c r="AX10" s="67"/>
      <c r="AY10" s="67"/>
      <c r="AZ10" s="67"/>
      <c r="BA10" s="67"/>
      <c r="BB10" s="69">
        <f>データ!$W$6</f>
        <v>929.9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8wQRHGvMXPEpKTnWf6wxTgAJTRILIc6EUSqnRS+fvBtpKS6RR49OPbbnGVO402fdZZ3fqhmFUmtd40zjGoLS8g==" saltValue="6MJt7KeR4yauHnB03r4o7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159271</v>
      </c>
      <c r="D6" s="34">
        <f t="shared" si="3"/>
        <v>46</v>
      </c>
      <c r="E6" s="34">
        <f t="shared" si="3"/>
        <v>1</v>
      </c>
      <c r="F6" s="34">
        <f t="shared" si="3"/>
        <v>0</v>
      </c>
      <c r="G6" s="34">
        <f t="shared" si="3"/>
        <v>2</v>
      </c>
      <c r="H6" s="34" t="str">
        <f t="shared" si="3"/>
        <v>新潟県　新潟東港地域水道用水供給企業団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81.94</v>
      </c>
      <c r="P6" s="35">
        <f t="shared" si="3"/>
        <v>99.52</v>
      </c>
      <c r="Q6" s="35">
        <f t="shared" si="3"/>
        <v>0</v>
      </c>
      <c r="R6" s="35" t="str">
        <f t="shared" si="3"/>
        <v>-</v>
      </c>
      <c r="S6" s="35" t="str">
        <f t="shared" si="3"/>
        <v>-</v>
      </c>
      <c r="T6" s="35" t="str">
        <f t="shared" si="3"/>
        <v>-</v>
      </c>
      <c r="U6" s="35">
        <f t="shared" si="3"/>
        <v>892984</v>
      </c>
      <c r="V6" s="35">
        <f t="shared" si="3"/>
        <v>960.3</v>
      </c>
      <c r="W6" s="35">
        <f t="shared" si="3"/>
        <v>929.9</v>
      </c>
      <c r="X6" s="36">
        <f>IF(X7="",NA(),X7)</f>
        <v>98.18</v>
      </c>
      <c r="Y6" s="36">
        <f t="shared" ref="Y6:AG6" si="4">IF(Y7="",NA(),Y7)</f>
        <v>124.55</v>
      </c>
      <c r="Z6" s="36">
        <f t="shared" si="4"/>
        <v>117.79</v>
      </c>
      <c r="AA6" s="36">
        <f t="shared" si="4"/>
        <v>113.79</v>
      </c>
      <c r="AB6" s="36">
        <f t="shared" si="4"/>
        <v>125.12</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499.51</v>
      </c>
      <c r="AU6" s="36">
        <f t="shared" ref="AU6:BC6" si="6">IF(AU7="",NA(),AU7)</f>
        <v>461.12</v>
      </c>
      <c r="AV6" s="36">
        <f t="shared" si="6"/>
        <v>433.83</v>
      </c>
      <c r="AW6" s="36">
        <f t="shared" si="6"/>
        <v>744.32</v>
      </c>
      <c r="AX6" s="36">
        <f t="shared" si="6"/>
        <v>975.88</v>
      </c>
      <c r="AY6" s="36">
        <f t="shared" si="6"/>
        <v>200.22</v>
      </c>
      <c r="AZ6" s="36">
        <f t="shared" si="6"/>
        <v>212.95</v>
      </c>
      <c r="BA6" s="36">
        <f t="shared" si="6"/>
        <v>224.41</v>
      </c>
      <c r="BB6" s="36">
        <f t="shared" si="6"/>
        <v>243.44</v>
      </c>
      <c r="BC6" s="36">
        <f t="shared" si="6"/>
        <v>258.49</v>
      </c>
      <c r="BD6" s="35" t="str">
        <f>IF(BD7="","",IF(BD7="-","【-】","【"&amp;SUBSTITUTE(TEXT(BD7,"#,##0.00"),"-","△")&amp;"】"))</f>
        <v>【258.49】</v>
      </c>
      <c r="BE6" s="36">
        <f>IF(BE7="",NA(),BE7)</f>
        <v>201.35</v>
      </c>
      <c r="BF6" s="36">
        <f t="shared" ref="BF6:BN6" si="7">IF(BF7="",NA(),BF7)</f>
        <v>198.8</v>
      </c>
      <c r="BG6" s="36">
        <f t="shared" si="7"/>
        <v>197.45</v>
      </c>
      <c r="BH6" s="36">
        <f t="shared" si="7"/>
        <v>183.72</v>
      </c>
      <c r="BI6" s="36">
        <f t="shared" si="7"/>
        <v>170.92</v>
      </c>
      <c r="BJ6" s="36">
        <f t="shared" si="7"/>
        <v>351.06</v>
      </c>
      <c r="BK6" s="36">
        <f t="shared" si="7"/>
        <v>333.48</v>
      </c>
      <c r="BL6" s="36">
        <f t="shared" si="7"/>
        <v>320.31</v>
      </c>
      <c r="BM6" s="36">
        <f t="shared" si="7"/>
        <v>303.26</v>
      </c>
      <c r="BN6" s="36">
        <f t="shared" si="7"/>
        <v>290.31</v>
      </c>
      <c r="BO6" s="35" t="str">
        <f>IF(BO7="","",IF(BO7="-","【-】","【"&amp;SUBSTITUTE(TEXT(BO7,"#,##0.00"),"-","△")&amp;"】"))</f>
        <v>【290.31】</v>
      </c>
      <c r="BP6" s="36">
        <f>IF(BP7="",NA(),BP7)</f>
        <v>92.07</v>
      </c>
      <c r="BQ6" s="36">
        <f t="shared" ref="BQ6:BY6" si="8">IF(BQ7="",NA(),BQ7)</f>
        <v>118.57</v>
      </c>
      <c r="BR6" s="36">
        <f t="shared" si="8"/>
        <v>111.79</v>
      </c>
      <c r="BS6" s="36">
        <f t="shared" si="8"/>
        <v>107.91</v>
      </c>
      <c r="BT6" s="36">
        <f t="shared" si="8"/>
        <v>119.75</v>
      </c>
      <c r="BU6" s="36">
        <f t="shared" si="8"/>
        <v>112.92</v>
      </c>
      <c r="BV6" s="36">
        <f t="shared" si="8"/>
        <v>112.81</v>
      </c>
      <c r="BW6" s="36">
        <f t="shared" si="8"/>
        <v>113.88</v>
      </c>
      <c r="BX6" s="36">
        <f t="shared" si="8"/>
        <v>114.14</v>
      </c>
      <c r="BY6" s="36">
        <f t="shared" si="8"/>
        <v>112.83</v>
      </c>
      <c r="BZ6" s="35" t="str">
        <f>IF(BZ7="","",IF(BZ7="-","【-】","【"&amp;SUBSTITUTE(TEXT(BZ7,"#,##0.00"),"-","△")&amp;"】"))</f>
        <v>【112.83】</v>
      </c>
      <c r="CA6" s="36">
        <f>IF(CA7="",NA(),CA7)</f>
        <v>59.85</v>
      </c>
      <c r="CB6" s="36">
        <f t="shared" ref="CB6:CJ6" si="9">IF(CB7="",NA(),CB7)</f>
        <v>46.58</v>
      </c>
      <c r="CC6" s="36">
        <f t="shared" si="9"/>
        <v>48.78</v>
      </c>
      <c r="CD6" s="36">
        <f t="shared" si="9"/>
        <v>49.81</v>
      </c>
      <c r="CE6" s="36">
        <f t="shared" si="9"/>
        <v>45.25</v>
      </c>
      <c r="CF6" s="36">
        <f t="shared" si="9"/>
        <v>75.3</v>
      </c>
      <c r="CG6" s="36">
        <f t="shared" si="9"/>
        <v>75.3</v>
      </c>
      <c r="CH6" s="36">
        <f t="shared" si="9"/>
        <v>74.02</v>
      </c>
      <c r="CI6" s="36">
        <f t="shared" si="9"/>
        <v>73.03</v>
      </c>
      <c r="CJ6" s="36">
        <f t="shared" si="9"/>
        <v>73.86</v>
      </c>
      <c r="CK6" s="35" t="str">
        <f>IF(CK7="","",IF(CK7="-","【-】","【"&amp;SUBSTITUTE(TEXT(CK7,"#,##0.00"),"-","△")&amp;"】"))</f>
        <v>【73.86】</v>
      </c>
      <c r="CL6" s="36">
        <f>IF(CL7="",NA(),CL7)</f>
        <v>53.04</v>
      </c>
      <c r="CM6" s="36">
        <f t="shared" ref="CM6:CU6" si="10">IF(CM7="",NA(),CM7)</f>
        <v>52.9</v>
      </c>
      <c r="CN6" s="36">
        <f t="shared" si="10"/>
        <v>53.75</v>
      </c>
      <c r="CO6" s="36">
        <f t="shared" si="10"/>
        <v>54.75</v>
      </c>
      <c r="CP6" s="36">
        <f t="shared" si="10"/>
        <v>54.27</v>
      </c>
      <c r="CQ6" s="36">
        <f t="shared" si="10"/>
        <v>62.69</v>
      </c>
      <c r="CR6" s="36">
        <f t="shared" si="10"/>
        <v>61.82</v>
      </c>
      <c r="CS6" s="36">
        <f t="shared" si="10"/>
        <v>61.66</v>
      </c>
      <c r="CT6" s="36">
        <f t="shared" si="10"/>
        <v>62.19</v>
      </c>
      <c r="CU6" s="36">
        <f t="shared" si="10"/>
        <v>61.77</v>
      </c>
      <c r="CV6" s="35" t="str">
        <f>IF(CV7="","",IF(CV7="-","【-】","【"&amp;SUBSTITUTE(TEXT(CV7,"#,##0.00"),"-","△")&amp;"】"))</f>
        <v>【61.77】</v>
      </c>
      <c r="CW6" s="36">
        <f>IF(CW7="",NA(),CW7)</f>
        <v>99.61</v>
      </c>
      <c r="CX6" s="36">
        <f t="shared" ref="CX6:DF6" si="11">IF(CX7="",NA(),CX7)</f>
        <v>99.57</v>
      </c>
      <c r="CY6" s="36">
        <f t="shared" si="11"/>
        <v>99.57</v>
      </c>
      <c r="CZ6" s="36">
        <f t="shared" si="11"/>
        <v>99.55</v>
      </c>
      <c r="DA6" s="36">
        <f t="shared" si="11"/>
        <v>99.44</v>
      </c>
      <c r="DB6" s="36">
        <f t="shared" si="11"/>
        <v>100.12</v>
      </c>
      <c r="DC6" s="36">
        <f t="shared" si="11"/>
        <v>100.03</v>
      </c>
      <c r="DD6" s="36">
        <f t="shared" si="11"/>
        <v>100.05</v>
      </c>
      <c r="DE6" s="36">
        <f t="shared" si="11"/>
        <v>100.05</v>
      </c>
      <c r="DF6" s="36">
        <f t="shared" si="11"/>
        <v>100.08</v>
      </c>
      <c r="DG6" s="35" t="str">
        <f>IF(DG7="","",IF(DG7="-","【-】","【"&amp;SUBSTITUTE(TEXT(DG7,"#,##0.00"),"-","△")&amp;"】"))</f>
        <v>【100.08】</v>
      </c>
      <c r="DH6" s="36">
        <f>IF(DH7="",NA(),DH7)</f>
        <v>54.75</v>
      </c>
      <c r="DI6" s="36">
        <f t="shared" ref="DI6:DQ6" si="12">IF(DI7="",NA(),DI7)</f>
        <v>53.78</v>
      </c>
      <c r="DJ6" s="36">
        <f t="shared" si="12"/>
        <v>54.25</v>
      </c>
      <c r="DK6" s="36">
        <f t="shared" si="12"/>
        <v>56.31</v>
      </c>
      <c r="DL6" s="36">
        <f t="shared" si="12"/>
        <v>57.47</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6">
        <f t="shared" si="13"/>
        <v>12.49</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6">
        <f t="shared" si="14"/>
        <v>2.98</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159271</v>
      </c>
      <c r="D7" s="38">
        <v>46</v>
      </c>
      <c r="E7" s="38">
        <v>1</v>
      </c>
      <c r="F7" s="38">
        <v>0</v>
      </c>
      <c r="G7" s="38">
        <v>2</v>
      </c>
      <c r="H7" s="38" t="s">
        <v>93</v>
      </c>
      <c r="I7" s="38" t="s">
        <v>94</v>
      </c>
      <c r="J7" s="38" t="s">
        <v>95</v>
      </c>
      <c r="K7" s="38" t="s">
        <v>96</v>
      </c>
      <c r="L7" s="38" t="s">
        <v>97</v>
      </c>
      <c r="M7" s="38" t="s">
        <v>98</v>
      </c>
      <c r="N7" s="39" t="s">
        <v>99</v>
      </c>
      <c r="O7" s="39">
        <v>81.94</v>
      </c>
      <c r="P7" s="39">
        <v>99.52</v>
      </c>
      <c r="Q7" s="39">
        <v>0</v>
      </c>
      <c r="R7" s="39" t="s">
        <v>99</v>
      </c>
      <c r="S7" s="39" t="s">
        <v>99</v>
      </c>
      <c r="T7" s="39" t="s">
        <v>99</v>
      </c>
      <c r="U7" s="39">
        <v>892984</v>
      </c>
      <c r="V7" s="39">
        <v>960.3</v>
      </c>
      <c r="W7" s="39">
        <v>929.9</v>
      </c>
      <c r="X7" s="39">
        <v>98.18</v>
      </c>
      <c r="Y7" s="39">
        <v>124.55</v>
      </c>
      <c r="Z7" s="39">
        <v>117.79</v>
      </c>
      <c r="AA7" s="39">
        <v>113.79</v>
      </c>
      <c r="AB7" s="39">
        <v>125.12</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499.51</v>
      </c>
      <c r="AU7" s="39">
        <v>461.12</v>
      </c>
      <c r="AV7" s="39">
        <v>433.83</v>
      </c>
      <c r="AW7" s="39">
        <v>744.32</v>
      </c>
      <c r="AX7" s="39">
        <v>975.88</v>
      </c>
      <c r="AY7" s="39">
        <v>200.22</v>
      </c>
      <c r="AZ7" s="39">
        <v>212.95</v>
      </c>
      <c r="BA7" s="39">
        <v>224.41</v>
      </c>
      <c r="BB7" s="39">
        <v>243.44</v>
      </c>
      <c r="BC7" s="39">
        <v>258.49</v>
      </c>
      <c r="BD7" s="39">
        <v>258.49</v>
      </c>
      <c r="BE7" s="39">
        <v>201.35</v>
      </c>
      <c r="BF7" s="39">
        <v>198.8</v>
      </c>
      <c r="BG7" s="39">
        <v>197.45</v>
      </c>
      <c r="BH7" s="39">
        <v>183.72</v>
      </c>
      <c r="BI7" s="39">
        <v>170.92</v>
      </c>
      <c r="BJ7" s="39">
        <v>351.06</v>
      </c>
      <c r="BK7" s="39">
        <v>333.48</v>
      </c>
      <c r="BL7" s="39">
        <v>320.31</v>
      </c>
      <c r="BM7" s="39">
        <v>303.26</v>
      </c>
      <c r="BN7" s="39">
        <v>290.31</v>
      </c>
      <c r="BO7" s="39">
        <v>290.31</v>
      </c>
      <c r="BP7" s="39">
        <v>92.07</v>
      </c>
      <c r="BQ7" s="39">
        <v>118.57</v>
      </c>
      <c r="BR7" s="39">
        <v>111.79</v>
      </c>
      <c r="BS7" s="39">
        <v>107.91</v>
      </c>
      <c r="BT7" s="39">
        <v>119.75</v>
      </c>
      <c r="BU7" s="39">
        <v>112.92</v>
      </c>
      <c r="BV7" s="39">
        <v>112.81</v>
      </c>
      <c r="BW7" s="39">
        <v>113.88</v>
      </c>
      <c r="BX7" s="39">
        <v>114.14</v>
      </c>
      <c r="BY7" s="39">
        <v>112.83</v>
      </c>
      <c r="BZ7" s="39">
        <v>112.83</v>
      </c>
      <c r="CA7" s="39">
        <v>59.85</v>
      </c>
      <c r="CB7" s="39">
        <v>46.58</v>
      </c>
      <c r="CC7" s="39">
        <v>48.78</v>
      </c>
      <c r="CD7" s="39">
        <v>49.81</v>
      </c>
      <c r="CE7" s="39">
        <v>45.25</v>
      </c>
      <c r="CF7" s="39">
        <v>75.3</v>
      </c>
      <c r="CG7" s="39">
        <v>75.3</v>
      </c>
      <c r="CH7" s="39">
        <v>74.02</v>
      </c>
      <c r="CI7" s="39">
        <v>73.03</v>
      </c>
      <c r="CJ7" s="39">
        <v>73.86</v>
      </c>
      <c r="CK7" s="39">
        <v>73.86</v>
      </c>
      <c r="CL7" s="39">
        <v>53.04</v>
      </c>
      <c r="CM7" s="39">
        <v>52.9</v>
      </c>
      <c r="CN7" s="39">
        <v>53.75</v>
      </c>
      <c r="CO7" s="39">
        <v>54.75</v>
      </c>
      <c r="CP7" s="39">
        <v>54.27</v>
      </c>
      <c r="CQ7" s="39">
        <v>62.69</v>
      </c>
      <c r="CR7" s="39">
        <v>61.82</v>
      </c>
      <c r="CS7" s="39">
        <v>61.66</v>
      </c>
      <c r="CT7" s="39">
        <v>62.19</v>
      </c>
      <c r="CU7" s="39">
        <v>61.77</v>
      </c>
      <c r="CV7" s="39">
        <v>61.77</v>
      </c>
      <c r="CW7" s="39">
        <v>99.61</v>
      </c>
      <c r="CX7" s="39">
        <v>99.57</v>
      </c>
      <c r="CY7" s="39">
        <v>99.57</v>
      </c>
      <c r="CZ7" s="39">
        <v>99.55</v>
      </c>
      <c r="DA7" s="39">
        <v>99.44</v>
      </c>
      <c r="DB7" s="39">
        <v>100.12</v>
      </c>
      <c r="DC7" s="39">
        <v>100.03</v>
      </c>
      <c r="DD7" s="39">
        <v>100.05</v>
      </c>
      <c r="DE7" s="39">
        <v>100.05</v>
      </c>
      <c r="DF7" s="39">
        <v>100.08</v>
      </c>
      <c r="DG7" s="39">
        <v>100.08</v>
      </c>
      <c r="DH7" s="39">
        <v>54.75</v>
      </c>
      <c r="DI7" s="39">
        <v>53.78</v>
      </c>
      <c r="DJ7" s="39">
        <v>54.25</v>
      </c>
      <c r="DK7" s="39">
        <v>56.31</v>
      </c>
      <c r="DL7" s="39">
        <v>57.47</v>
      </c>
      <c r="DM7" s="39">
        <v>51.44</v>
      </c>
      <c r="DN7" s="39">
        <v>52.4</v>
      </c>
      <c r="DO7" s="39">
        <v>53.56</v>
      </c>
      <c r="DP7" s="39">
        <v>54.73</v>
      </c>
      <c r="DQ7" s="39">
        <v>55.77</v>
      </c>
      <c r="DR7" s="39">
        <v>55.77</v>
      </c>
      <c r="DS7" s="39">
        <v>0</v>
      </c>
      <c r="DT7" s="39">
        <v>0</v>
      </c>
      <c r="DU7" s="39">
        <v>0</v>
      </c>
      <c r="DV7" s="39">
        <v>0</v>
      </c>
      <c r="DW7" s="39">
        <v>12.49</v>
      </c>
      <c r="DX7" s="39">
        <v>16.77</v>
      </c>
      <c r="DY7" s="39">
        <v>18.05</v>
      </c>
      <c r="DZ7" s="39">
        <v>19.440000000000001</v>
      </c>
      <c r="EA7" s="39">
        <v>22.46</v>
      </c>
      <c r="EB7" s="39">
        <v>25.84</v>
      </c>
      <c r="EC7" s="39">
        <v>25.84</v>
      </c>
      <c r="ED7" s="39">
        <v>0</v>
      </c>
      <c r="EE7" s="39">
        <v>0</v>
      </c>
      <c r="EF7" s="39">
        <v>0</v>
      </c>
      <c r="EG7" s="39">
        <v>2.98</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