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14-1248\Documents\分担事務\調査・照会\H31調査物\00未回答\【1.28〆】公営企業に係る経営比較分析表（平成30年度決算）の分析等について（依頼）\02回答\"/>
    </mc:Choice>
  </mc:AlternateContent>
  <workbookProtection workbookAlgorithmName="SHA-512" workbookHashValue="THwq7s9Ms29IE8MlX8+7WkJKaKPRqSVYTxEG5HKCDPMxCSwLXznswnWO4IjwvsbZPKuKE1ACp/5djbsaz9xwBw==" workbookSaltValue="BeZTVIXf16bNVP2tnQG/2A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IT76" i="4"/>
  <c r="CS51" i="4"/>
  <c r="MA51" i="4"/>
  <c r="HJ30" i="4"/>
  <c r="CS30" i="4"/>
  <c r="BZ76" i="4"/>
  <c r="C11" i="5"/>
  <c r="D11" i="5"/>
  <c r="E11" i="5"/>
  <c r="B11" i="5"/>
  <c r="BK76" i="4" l="1"/>
  <c r="LH51" i="4"/>
  <c r="LT76" i="4"/>
  <c r="LH30" i="4"/>
  <c r="BZ51" i="4"/>
  <c r="BZ30" i="4"/>
  <c r="GQ51" i="4"/>
  <c r="GQ30" i="4"/>
  <c r="IE76" i="4"/>
  <c r="BG30" i="4"/>
  <c r="KO51" i="4"/>
  <c r="KO30" i="4"/>
  <c r="HP76" i="4"/>
  <c r="BG51" i="4"/>
  <c r="AV76" i="4"/>
  <c r="LE76" i="4"/>
  <c r="FX51" i="4"/>
  <c r="FX30" i="4"/>
  <c r="HA76" i="4"/>
  <c r="AN51" i="4"/>
  <c r="FE30" i="4"/>
  <c r="JV51" i="4"/>
  <c r="JV30" i="4"/>
  <c r="AN30" i="4"/>
  <c r="AG76" i="4"/>
  <c r="KP76" i="4"/>
  <c r="FE51" i="4"/>
  <c r="KA76" i="4"/>
  <c r="EL51" i="4"/>
  <c r="JC30" i="4"/>
  <c r="GL76" i="4"/>
  <c r="U51" i="4"/>
  <c r="EL30" i="4"/>
  <c r="U30" i="4"/>
  <c r="JC51" i="4"/>
  <c r="R76" i="4"/>
</calcChain>
</file>

<file path=xl/sharedStrings.xml><?xml version="1.0" encoding="utf-8"?>
<sst xmlns="http://schemas.openxmlformats.org/spreadsheetml/2006/main" count="278" uniqueCount="134">
  <si>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</si>
  <si>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</si>
  <si>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</si>
  <si>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</si>
  <si>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</si>
  <si>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</si>
  <si>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</si>
  <si>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</si>
  <si>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</si>
  <si>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</si>
  <si>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</si>
  <si>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</si>
  <si>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</si>
  <si>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</si>
  <si>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</si>
  <si>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</si>
  <si>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</si>
  <si>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</si>
  <si>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</si>
  <si>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</si>
  <si>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</si>
  <si>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</si>
  <si>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平成30年度全国平均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</si>
  <si>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</si>
  <si>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</si>
  <si>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</si>
  <si>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</si>
  <si>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</si>
  <si>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</si>
  <si>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</si>
  <si>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</si>
  <si>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</si>
  <si>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</si>
  <si>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</si>
  <si>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</si>
  <si>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</si>
  <si>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</si>
  <si>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</si>
  <si>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</si>
  <si>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</si>
  <si>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</si>
  <si>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</si>
  <si>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</si>
  <si>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</si>
  <si>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</si>
  <si>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</si>
  <si>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</si>
  <si>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</si>
  <si>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</si>
  <si>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</si>
  <si>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</si>
  <si>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</si>
  <si>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</si>
  <si>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</si>
  <si>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</si>
  <si>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</si>
  <si>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</si>
  <si>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</si>
  <si>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</si>
  <si>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</si>
  <si>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</si>
  <si>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</si>
  <si>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</si>
  <si>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</si>
  <si>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</si>
  <si>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</si>
  <si>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</si>
  <si>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</si>
  <si>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</si>
  <si>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</si>
  <si>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</si>
  <si>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</si>
  <si>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</si>
  <si>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</si>
  <si>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</si>
  <si>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</si>
  <si>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</si>
  <si>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</si>
  <si>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</si>
  <si>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</si>
  <si>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</si>
  <si>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</si>
  <si>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</si>
  <si>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</si>
  <si>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</si>
  <si>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</si>
  <si>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</si>
  <si>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</si>
  <si>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</si>
  <si>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</si>
  <si>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</si>
  <si>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</si>
  <si>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</si>
  <si>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</si>
  <si>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</si>
  <si>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</si>
  <si>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</si>
  <si>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</si>
  <si>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</si>
  <si>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</si>
  <si>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</si>
  <si>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当該値(N-1)</t>
    <phoneticPr fontId="5"/>
  </si>
  <si>
    <t>当該値(N-2)</t>
    <phoneticPr fontId="5"/>
  </si>
  <si>
    <t>当該値(N-1)</t>
    <phoneticPr fontId="5"/>
  </si>
  <si>
    <t>当該値(N-2)</t>
    <phoneticPr fontId="5"/>
  </si>
  <si>
    <t>当該値(N)</t>
    <phoneticPr fontId="5"/>
  </si>
  <si>
    <t>当該値(N-4)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</si>
  <si>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</si>
  <si>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</si>
  <si>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</si>
  <si>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</si>
  <si>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</si>
  <si>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香川県</t>
  </si>
  <si>
    <t>香川県番町地下駐車場</t>
  </si>
  <si>
    <t>法非適用</t>
  </si>
  <si>
    <t>駐車場整備事業</t>
  </si>
  <si>
    <t>-</t>
  </si>
  <si>
    <t>Ａ２Ｂ２</t>
  </si>
  <si>
    <t>非設置</t>
  </si>
  <si>
    <t>該当数値なし</t>
  </si>
  <si>
    <t>届出駐車場</t>
  </si>
  <si>
    <t>地下式</t>
  </si>
  <si>
    <t>公共施設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</si>
  <si>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</si>
  <si>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</si>
  <si>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</si>
  <si>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</si>
  <si>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</si>
  <si>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</si>
  <si>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</si>
  <si>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・収益的収支比率
　類似施設の平均値に比べやや低いものの、H26年度以降、単年度収支は黒字である。
　建設後25年を経過し、設備更新等は計画的に行っているが、今後、修繕等の経費は増加する見込みである。
・他会計補助金比率
　類似施設の平均値よりも低く、平均値の約半分の比率となっていることから、経営については、独立性が図られている。
・売上高GOP比率
　年度により上下変動があることから、今後の動向を注視する。
・EBITDA
　H30は、類似施設の平均値と同程度の値となっている。</t>
    <rPh sb="1" eb="3">
      <t>シュウエキ</t>
    </rPh>
    <rPh sb="3" eb="4">
      <t>テキ</t>
    </rPh>
    <rPh sb="4" eb="6">
      <t>シュウシ</t>
    </rPh>
    <rPh sb="6" eb="8">
      <t>ヒリツ</t>
    </rPh>
    <rPh sb="10" eb="14">
      <t>ルイジシセツ</t>
    </rPh>
    <rPh sb="15" eb="17">
      <t>ヘイキン</t>
    </rPh>
    <rPh sb="17" eb="18">
      <t>チ</t>
    </rPh>
    <rPh sb="19" eb="20">
      <t>クラ</t>
    </rPh>
    <rPh sb="23" eb="24">
      <t>ヒク</t>
    </rPh>
    <rPh sb="32" eb="33">
      <t>ネン</t>
    </rPh>
    <rPh sb="33" eb="34">
      <t>ド</t>
    </rPh>
    <rPh sb="34" eb="36">
      <t>イコウ</t>
    </rPh>
    <rPh sb="37" eb="38">
      <t>タン</t>
    </rPh>
    <rPh sb="40" eb="42">
      <t>シュウシ</t>
    </rPh>
    <rPh sb="43" eb="45">
      <t>クロジ</t>
    </rPh>
    <rPh sb="51" eb="53">
      <t>ケンセツ</t>
    </rPh>
    <rPh sb="53" eb="54">
      <t>ゴ</t>
    </rPh>
    <rPh sb="56" eb="57">
      <t>ネン</t>
    </rPh>
    <rPh sb="58" eb="60">
      <t>ケイカ</t>
    </rPh>
    <rPh sb="62" eb="64">
      <t>セツビ</t>
    </rPh>
    <rPh sb="64" eb="66">
      <t>コウシン</t>
    </rPh>
    <rPh sb="66" eb="67">
      <t>トウ</t>
    </rPh>
    <rPh sb="68" eb="71">
      <t>ケイカクテキ</t>
    </rPh>
    <rPh sb="72" eb="73">
      <t>オコナ</t>
    </rPh>
    <rPh sb="79" eb="81">
      <t>コンゴ</t>
    </rPh>
    <rPh sb="82" eb="84">
      <t>シュウゼン</t>
    </rPh>
    <rPh sb="84" eb="85">
      <t>トウ</t>
    </rPh>
    <rPh sb="86" eb="88">
      <t>ケイヒ</t>
    </rPh>
    <rPh sb="89" eb="91">
      <t>ゾウカ</t>
    </rPh>
    <rPh sb="93" eb="95">
      <t>ミコ</t>
    </rPh>
    <rPh sb="102" eb="103">
      <t>タ</t>
    </rPh>
    <rPh sb="103" eb="105">
      <t>カイケイ</t>
    </rPh>
    <rPh sb="105" eb="107">
      <t>ホジョ</t>
    </rPh>
    <rPh sb="107" eb="108">
      <t>キン</t>
    </rPh>
    <rPh sb="108" eb="110">
      <t>ヒリツ</t>
    </rPh>
    <rPh sb="112" eb="116">
      <t>ルイジシセツ</t>
    </rPh>
    <rPh sb="117" eb="119">
      <t>ヘイキン</t>
    </rPh>
    <rPh sb="119" eb="120">
      <t>チ</t>
    </rPh>
    <rPh sb="123" eb="124">
      <t>ヒク</t>
    </rPh>
    <rPh sb="126" eb="128">
      <t>ヘイキン</t>
    </rPh>
    <rPh sb="128" eb="129">
      <t>チ</t>
    </rPh>
    <rPh sb="130" eb="131">
      <t>ヤク</t>
    </rPh>
    <rPh sb="131" eb="133">
      <t>ハンブン</t>
    </rPh>
    <rPh sb="134" eb="136">
      <t>ヒリツ</t>
    </rPh>
    <rPh sb="147" eb="149">
      <t>ケイエイ</t>
    </rPh>
    <rPh sb="155" eb="158">
      <t>ドクリツセイ</t>
    </rPh>
    <rPh sb="159" eb="160">
      <t>ハカ</t>
    </rPh>
    <rPh sb="168" eb="170">
      <t>ウリアゲ</t>
    </rPh>
    <rPh sb="170" eb="171">
      <t>ダカ</t>
    </rPh>
    <rPh sb="174" eb="176">
      <t>ヒリツ</t>
    </rPh>
    <rPh sb="178" eb="180">
      <t>ネンド</t>
    </rPh>
    <rPh sb="183" eb="185">
      <t>ジョウゲ</t>
    </rPh>
    <rPh sb="185" eb="187">
      <t>ヘンドウ</t>
    </rPh>
    <rPh sb="195" eb="197">
      <t>コンゴ</t>
    </rPh>
    <rPh sb="198" eb="200">
      <t>ドウコウ</t>
    </rPh>
    <rPh sb="201" eb="203">
      <t>チュウシ</t>
    </rPh>
    <rPh sb="221" eb="223">
      <t>ルイジ</t>
    </rPh>
    <rPh sb="223" eb="225">
      <t>シセツ</t>
    </rPh>
    <rPh sb="226" eb="228">
      <t>ヘイキン</t>
    </rPh>
    <rPh sb="228" eb="229">
      <t>アタイ</t>
    </rPh>
    <rPh sb="230" eb="233">
      <t>ドウテイド</t>
    </rPh>
    <rPh sb="234" eb="235">
      <t>アタイ</t>
    </rPh>
    <phoneticPr fontId="5"/>
  </si>
  <si>
    <t>・設備投資見込額
　建設後25年が経過していることから、今後、設備更新が見込まれる。</t>
    <rPh sb="1" eb="3">
      <t>セツビ</t>
    </rPh>
    <rPh sb="3" eb="5">
      <t>トウシ</t>
    </rPh>
    <rPh sb="5" eb="7">
      <t>ミコミ</t>
    </rPh>
    <rPh sb="7" eb="8">
      <t>ガク</t>
    </rPh>
    <rPh sb="10" eb="12">
      <t>ケンセツ</t>
    </rPh>
    <rPh sb="12" eb="13">
      <t>ゴ</t>
    </rPh>
    <rPh sb="15" eb="16">
      <t>ネン</t>
    </rPh>
    <rPh sb="17" eb="19">
      <t>ケイカ</t>
    </rPh>
    <rPh sb="28" eb="30">
      <t>コンゴ</t>
    </rPh>
    <rPh sb="31" eb="33">
      <t>セツビ</t>
    </rPh>
    <rPh sb="33" eb="35">
      <t>コウシン</t>
    </rPh>
    <rPh sb="36" eb="38">
      <t>ミコ</t>
    </rPh>
    <phoneticPr fontId="5"/>
  </si>
  <si>
    <t>　H16.6から指定管理者による管理を行っており、料金収入の増加及び管理経費の節減を図っている。
　また、駐車場の利用時間の延長や利用者のサービス向上のため、商店街共通駐車場サービス券や電子マネーの導入等を行っている。
　今後も健全な経営を続けながら、計画的に設備の更新等を進めるとともに、引き続き安定した経営が可能となるように努めてまいりたい。</t>
    <rPh sb="8" eb="10">
      <t>シテイ</t>
    </rPh>
    <rPh sb="10" eb="13">
      <t>カンリシャ</t>
    </rPh>
    <rPh sb="16" eb="18">
      <t>カンリ</t>
    </rPh>
    <rPh sb="19" eb="20">
      <t>オコナ</t>
    </rPh>
    <rPh sb="25" eb="27">
      <t>リョウキン</t>
    </rPh>
    <rPh sb="27" eb="29">
      <t>シュウニュウ</t>
    </rPh>
    <rPh sb="30" eb="32">
      <t>ゾウカ</t>
    </rPh>
    <rPh sb="32" eb="33">
      <t>オヨ</t>
    </rPh>
    <rPh sb="34" eb="36">
      <t>カンリ</t>
    </rPh>
    <rPh sb="36" eb="38">
      <t>ケイヒ</t>
    </rPh>
    <rPh sb="39" eb="41">
      <t>セツゲン</t>
    </rPh>
    <rPh sb="42" eb="43">
      <t>ハカ</t>
    </rPh>
    <rPh sb="53" eb="55">
      <t>チュウシャ</t>
    </rPh>
    <rPh sb="55" eb="56">
      <t>ジョウ</t>
    </rPh>
    <rPh sb="57" eb="59">
      <t>リヨウ</t>
    </rPh>
    <rPh sb="59" eb="61">
      <t>ジカン</t>
    </rPh>
    <rPh sb="62" eb="64">
      <t>エンチョウ</t>
    </rPh>
    <rPh sb="65" eb="68">
      <t>リヨウシャ</t>
    </rPh>
    <rPh sb="73" eb="75">
      <t>コウジョウ</t>
    </rPh>
    <rPh sb="79" eb="82">
      <t>ショウテンガイ</t>
    </rPh>
    <rPh sb="82" eb="84">
      <t>キョウツウ</t>
    </rPh>
    <rPh sb="84" eb="86">
      <t>チュウシャ</t>
    </rPh>
    <rPh sb="86" eb="87">
      <t>ジョウ</t>
    </rPh>
    <rPh sb="91" eb="92">
      <t>ケン</t>
    </rPh>
    <rPh sb="93" eb="95">
      <t>デンシ</t>
    </rPh>
    <rPh sb="99" eb="101">
      <t>ドウニュウ</t>
    </rPh>
    <rPh sb="101" eb="102">
      <t>トウ</t>
    </rPh>
    <rPh sb="103" eb="104">
      <t>オコナ</t>
    </rPh>
    <rPh sb="111" eb="113">
      <t>コンゴ</t>
    </rPh>
    <rPh sb="114" eb="116">
      <t>ケンゼン</t>
    </rPh>
    <rPh sb="117" eb="119">
      <t>ケイエイ</t>
    </rPh>
    <rPh sb="120" eb="121">
      <t>ツヅ</t>
    </rPh>
    <rPh sb="126" eb="129">
      <t>ケイカクテキ</t>
    </rPh>
    <rPh sb="130" eb="132">
      <t>セツビ</t>
    </rPh>
    <rPh sb="133" eb="135">
      <t>コウシン</t>
    </rPh>
    <rPh sb="135" eb="136">
      <t>トウ</t>
    </rPh>
    <rPh sb="137" eb="138">
      <t>スス</t>
    </rPh>
    <rPh sb="145" eb="146">
      <t>ヒ</t>
    </rPh>
    <rPh sb="147" eb="148">
      <t>ツヅ</t>
    </rPh>
    <rPh sb="149" eb="151">
      <t>アンテイ</t>
    </rPh>
    <rPh sb="153" eb="155">
      <t>ケイエイ</t>
    </rPh>
    <rPh sb="156" eb="158">
      <t>カノウ</t>
    </rPh>
    <rPh sb="164" eb="165">
      <t>ツト</t>
    </rPh>
    <phoneticPr fontId="5"/>
  </si>
  <si>
    <t>　類似施設の平均と比べ、稼働率は低く、70％から80％程度で推移している。近隣施設のイベント、工事等の影響が大きいことから、通勤者や近隣商業施設の定期的利用者の増加を促進することで、安定した利用者の増加を図っている。</t>
    <rPh sb="1" eb="3">
      <t>ルイジ</t>
    </rPh>
    <rPh sb="3" eb="5">
      <t>シセツ</t>
    </rPh>
    <rPh sb="6" eb="8">
      <t>ヘイキン</t>
    </rPh>
    <rPh sb="9" eb="10">
      <t>クラ</t>
    </rPh>
    <rPh sb="12" eb="14">
      <t>カドウ</t>
    </rPh>
    <rPh sb="14" eb="15">
      <t>リツ</t>
    </rPh>
    <rPh sb="16" eb="17">
      <t>ヒク</t>
    </rPh>
    <rPh sb="27" eb="29">
      <t>テイド</t>
    </rPh>
    <rPh sb="30" eb="32">
      <t>スイイ</t>
    </rPh>
    <rPh sb="37" eb="39">
      <t>キンリン</t>
    </rPh>
    <rPh sb="39" eb="41">
      <t>シセツ</t>
    </rPh>
    <rPh sb="47" eb="49">
      <t>コウジ</t>
    </rPh>
    <rPh sb="49" eb="50">
      <t>トウ</t>
    </rPh>
    <rPh sb="51" eb="53">
      <t>エイキョウ</t>
    </rPh>
    <rPh sb="54" eb="55">
      <t>オオ</t>
    </rPh>
    <rPh sb="62" eb="65">
      <t>ツウキンシャ</t>
    </rPh>
    <rPh sb="66" eb="68">
      <t>キンリン</t>
    </rPh>
    <rPh sb="68" eb="70">
      <t>ショウギョウ</t>
    </rPh>
    <rPh sb="70" eb="72">
      <t>シセツ</t>
    </rPh>
    <rPh sb="73" eb="76">
      <t>テイキテキ</t>
    </rPh>
    <rPh sb="76" eb="79">
      <t>リヨウシャ</t>
    </rPh>
    <rPh sb="80" eb="82">
      <t>ゾウカ</t>
    </rPh>
    <rPh sb="83" eb="85">
      <t>ソクシン</t>
    </rPh>
    <rPh sb="91" eb="93">
      <t>アンテイ</t>
    </rPh>
    <rPh sb="95" eb="98">
      <t>リヨウシャ</t>
    </rPh>
    <rPh sb="99" eb="101">
      <t>ゾウカ</t>
    </rPh>
    <rPh sb="102" eb="103">
      <t>ハカ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</si>
</sst>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154.30000000000001</c:v>
                </c:pt>
                <c:pt idx="1">
                  <c:v>146.69999999999999</c:v>
                </c:pt>
                <c:pt idx="2">
                  <c:v>131.30000000000001</c:v>
                </c:pt>
                <c:pt idx="3">
                  <c:v>161.30000000000001</c:v>
                </c:pt>
                <c:pt idx="4">
                  <c:v>141.1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C2-421D-883D-F9EBC84075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555992"/>
        <c:axId val="160557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135.30000000000001</c:v>
                </c:pt>
                <c:pt idx="1">
                  <c:v>133.5</c:v>
                </c:pt>
                <c:pt idx="2">
                  <c:v>136.30000000000001</c:v>
                </c:pt>
                <c:pt idx="3">
                  <c:v>130.9</c:v>
                </c:pt>
                <c:pt idx="4">
                  <c:v>155.30000000000001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8C2-421D-883D-F9EBC84075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555992"/>
        <c:axId val="160557560"/>
      </c:lineChart>
      <c:dateAx>
        <c:axId val="160555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0557560"/>
        <c:crosses val="autoZero"/>
        <c:auto val="1"/>
        <c:lblOffset val="100"/>
        <c:baseTimeUnit val="years"/>
      </c:dateAx>
      <c:valAx>
        <c:axId val="160557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605559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20-4D6F-93C3-9AB06C8EB0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556384"/>
        <c:axId val="160554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141.9</c:v>
                </c:pt>
                <c:pt idx="1">
                  <c:v>181.6</c:v>
                </c:pt>
                <c:pt idx="2">
                  <c:v>148.9</c:v>
                </c:pt>
                <c:pt idx="3">
                  <c:v>135.30000000000001</c:v>
                </c:pt>
                <c:pt idx="4">
                  <c:v>110.8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320-4D6F-93C3-9AB06C8EB0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556384"/>
        <c:axId val="160554424"/>
      </c:lineChart>
      <c:dateAx>
        <c:axId val="160556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0554424"/>
        <c:crosses val="autoZero"/>
        <c:auto val="1"/>
        <c:lblOffset val="100"/>
        <c:baseTimeUnit val="years"/>
      </c:dateAx>
      <c:valAx>
        <c:axId val="160554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605563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AA3-40F2-A4B2-B6D30AB61D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557168"/>
        <c:axId val="162815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AA3-40F2-A4B2-B6D30AB61D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557168"/>
        <c:axId val="162815312"/>
      </c:lineChart>
      <c:dateAx>
        <c:axId val="160557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2815312"/>
        <c:crosses val="autoZero"/>
        <c:auto val="1"/>
        <c:lblOffset val="100"/>
        <c:baseTimeUnit val="years"/>
      </c:dateAx>
      <c:valAx>
        <c:axId val="162815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605571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62-492D-A605-F5573780ED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812960"/>
        <c:axId val="162811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62-492D-A605-F5573780ED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812960"/>
        <c:axId val="162811000"/>
      </c:lineChart>
      <c:dateAx>
        <c:axId val="162812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2811000"/>
        <c:crosses val="autoZero"/>
        <c:auto val="1"/>
        <c:lblOffset val="100"/>
        <c:baseTimeUnit val="years"/>
      </c:dateAx>
      <c:valAx>
        <c:axId val="162811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628129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3</c:v>
                </c:pt>
                <c:pt idx="1">
                  <c:v>2.6</c:v>
                </c:pt>
                <c:pt idx="2">
                  <c:v>2.1</c:v>
                </c:pt>
                <c:pt idx="3">
                  <c:v>2.2999999999999998</c:v>
                </c:pt>
                <c:pt idx="4">
                  <c:v>1.9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26-49D8-9381-78588B414D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814136"/>
        <c:axId val="162807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7.6</c:v>
                </c:pt>
                <c:pt idx="1">
                  <c:v>7.1</c:v>
                </c:pt>
                <c:pt idx="2">
                  <c:v>5.5</c:v>
                </c:pt>
                <c:pt idx="3">
                  <c:v>5.2</c:v>
                </c:pt>
                <c:pt idx="4">
                  <c:v>3.9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26-49D8-9381-78588B414D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814136"/>
        <c:axId val="162807864"/>
      </c:lineChart>
      <c:dateAx>
        <c:axId val="162814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2807864"/>
        <c:crosses val="autoZero"/>
        <c:auto val="1"/>
        <c:lblOffset val="100"/>
        <c:baseTimeUnit val="years"/>
      </c:dateAx>
      <c:valAx>
        <c:axId val="162807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62814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13</c:v>
                </c:pt>
                <c:pt idx="1">
                  <c:v>12</c:v>
                </c:pt>
                <c:pt idx="2">
                  <c:v>11</c:v>
                </c:pt>
                <c:pt idx="3">
                  <c:v>10</c:v>
                </c:pt>
                <c:pt idx="4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C5B-4AF9-9DAE-8EAC83C80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811392"/>
        <c:axId val="162814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79</c:v>
                </c:pt>
                <c:pt idx="1">
                  <c:v>56</c:v>
                </c:pt>
                <c:pt idx="2">
                  <c:v>42</c:v>
                </c:pt>
                <c:pt idx="3">
                  <c:v>44</c:v>
                </c:pt>
                <c:pt idx="4">
                  <c:v>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C5B-4AF9-9DAE-8EAC83C80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811392"/>
        <c:axId val="162814920"/>
      </c:lineChart>
      <c:dateAx>
        <c:axId val="162811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2814920"/>
        <c:crosses val="autoZero"/>
        <c:auto val="1"/>
        <c:lblOffset val="100"/>
        <c:baseTimeUnit val="years"/>
      </c:dateAx>
      <c:valAx>
        <c:axId val="162814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628113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76.099999999999994</c:v>
                </c:pt>
                <c:pt idx="1">
                  <c:v>87</c:v>
                </c:pt>
                <c:pt idx="2">
                  <c:v>79.599999999999994</c:v>
                </c:pt>
                <c:pt idx="3">
                  <c:v>81.7</c:v>
                </c:pt>
                <c:pt idx="4">
                  <c:v>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CD2-47A8-9963-24B2620978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808648"/>
        <c:axId val="162809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167.7</c:v>
                </c:pt>
                <c:pt idx="1">
                  <c:v>169.3</c:v>
                </c:pt>
                <c:pt idx="2">
                  <c:v>166.6</c:v>
                </c:pt>
                <c:pt idx="3">
                  <c:v>164.4</c:v>
                </c:pt>
                <c:pt idx="4">
                  <c:v>165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D2-47A8-9963-24B2620978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808648"/>
        <c:axId val="162809040"/>
      </c:lineChart>
      <c:dateAx>
        <c:axId val="162808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2809040"/>
        <c:crosses val="autoZero"/>
        <c:auto val="1"/>
        <c:lblOffset val="100"/>
        <c:baseTimeUnit val="years"/>
      </c:dateAx>
      <c:valAx>
        <c:axId val="162809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628086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41.6</c:v>
                </c:pt>
                <c:pt idx="1">
                  <c:v>30.6</c:v>
                </c:pt>
                <c:pt idx="2">
                  <c:v>22.6</c:v>
                </c:pt>
                <c:pt idx="3">
                  <c:v>37.1</c:v>
                </c:pt>
                <c:pt idx="4">
                  <c:v>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0D-4788-A448-4483B063DD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809824"/>
        <c:axId val="163474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11.2</c:v>
                </c:pt>
                <c:pt idx="1">
                  <c:v>8</c:v>
                </c:pt>
                <c:pt idx="2">
                  <c:v>13.7</c:v>
                </c:pt>
                <c:pt idx="3">
                  <c:v>7.5</c:v>
                </c:pt>
                <c:pt idx="4">
                  <c:v>1.9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0D-4788-A448-4483B063DD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809824"/>
        <c:axId val="163474056"/>
      </c:lineChart>
      <c:dateAx>
        <c:axId val="162809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3474056"/>
        <c:crosses val="autoZero"/>
        <c:auto val="1"/>
        <c:lblOffset val="100"/>
        <c:baseTimeUnit val="years"/>
      </c:dateAx>
      <c:valAx>
        <c:axId val="163474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628098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21152</c:v>
                </c:pt>
                <c:pt idx="1">
                  <c:v>21569</c:v>
                </c:pt>
                <c:pt idx="2">
                  <c:v>15883</c:v>
                </c:pt>
                <c:pt idx="3">
                  <c:v>25889</c:v>
                </c:pt>
                <c:pt idx="4">
                  <c:v>16075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5B-4797-8A2D-336E3D2C20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478368"/>
        <c:axId val="163478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19615</c:v>
                </c:pt>
                <c:pt idx="1">
                  <c:v>21116</c:v>
                </c:pt>
                <c:pt idx="2">
                  <c:v>20714</c:v>
                </c:pt>
                <c:pt idx="3">
                  <c:v>16622</c:v>
                </c:pt>
                <c:pt idx="4">
                  <c:v>15790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95B-4797-8A2D-336E3D2C20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478368"/>
        <c:axId val="163478760"/>
      </c:lineChart>
      <c:dateAx>
        <c:axId val="163478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3478760"/>
        <c:crosses val="autoZero"/>
        <c:auto val="1"/>
        <c:lblOffset val="100"/>
        <c:baseTimeUnit val="years"/>
      </c:dateAx>
      <c:valAx>
        <c:axId val="163478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634783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【16,102】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【199.3】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DL8" zoomScale="75" zoomScaleNormal="75" zoomScaleSheetLayoutView="70" workbookViewId="0">
      <selection activeCell="ND15" sqref="ND15:NR30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香川県　香川県番町地下駐車場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Ａ２Ｂ２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公共施設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13568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120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地下式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25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339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240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代行制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130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>
        <f>データ!$B$11</f>
        <v>41640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>
        <f>データ!$C$11</f>
        <v>42005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>
        <f>データ!$D$11</f>
        <v>42370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>
        <f>データ!$E$11</f>
        <v>42736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>
        <f>データ!$F$11</f>
        <v>43101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>
        <f>データ!$B$11</f>
        <v>41640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>
        <f>データ!$C$11</f>
        <v>42005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>
        <f>データ!$D$11</f>
        <v>42370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>
        <f>データ!$E$11</f>
        <v>42736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>
        <f>データ!$F$11</f>
        <v>43101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>
        <f>データ!$B$11</f>
        <v>41640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>
        <f>データ!$C$11</f>
        <v>42005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>
        <f>データ!$D$11</f>
        <v>42370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>
        <f>データ!$E$11</f>
        <v>42736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>
        <f>データ!$F$11</f>
        <v>43101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154.30000000000001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146.69999999999999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131.30000000000001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161.30000000000001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141.1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3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2.6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2.1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2.2999999999999998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1.9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76.099999999999994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87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79.599999999999994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81.7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67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135.30000000000001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133.5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136.30000000000001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130.9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155.30000000000001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7.6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7.1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5.5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5.2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3.9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167.7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169.3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166.6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164.4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165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131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133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>
        <f>データ!$B$11</f>
        <v>41640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>
        <f>データ!$C$11</f>
        <v>42005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>
        <f>データ!$D$11</f>
        <v>42370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>
        <f>データ!$E$11</f>
        <v>42736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>
        <f>データ!$F$11</f>
        <v>43101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>
        <f>データ!$B$11</f>
        <v>41640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>
        <f>データ!$C$11</f>
        <v>42005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>
        <f>データ!$D$11</f>
        <v>42370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>
        <f>データ!$E$11</f>
        <v>42736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>
        <f>データ!$F$11</f>
        <v>43101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>
        <f>データ!$B$11</f>
        <v>41640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>
        <f>データ!$C$11</f>
        <v>42005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>
        <f>データ!$D$11</f>
        <v>42370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>
        <f>データ!$E$11</f>
        <v>42736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>
        <f>データ!$F$11</f>
        <v>43101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データ!AU7</f>
        <v>13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データ!AV7</f>
        <v>12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11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10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10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41.6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30.6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22.6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37.1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28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21152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21569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15883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25889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16075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79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56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42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44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45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11.2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8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13.7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7.5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1.9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19615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21116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20714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16622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15790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132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0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>
        <f>データ!$B$11</f>
        <v>41640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>
        <f>データ!$C$11</f>
        <v>42005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>
        <f>データ!$D$11</f>
        <v>42370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>
        <f>データ!$E$11</f>
        <v>42736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>
        <f>データ!$F$11</f>
        <v>43101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0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>
        <f>データ!$B$11</f>
        <v>41640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>
        <f>データ!$C$11</f>
        <v>42005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>
        <f>データ!$D$11</f>
        <v>42370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>
        <f>データ!$E$11</f>
        <v>42736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>
        <f>データ!$F$11</f>
        <v>43101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>
        <f>データ!$B$11</f>
        <v>41640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>
        <f>データ!$C$11</f>
        <v>42005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>
        <f>データ!$D$11</f>
        <v>42370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>
        <f>データ!$E$11</f>
        <v>42736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>
        <f>データ!$F$11</f>
        <v>43101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141.9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181.6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148.9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135.30000000000001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110.8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【297.1】</v>
      </c>
      <c r="C88" s="46" t="str">
        <f>データ!AT6</f>
        <v>【5.3】</v>
      </c>
      <c r="D88" s="46" t="str">
        <f>データ!BE6</f>
        <v>【30】</v>
      </c>
      <c r="E88" s="46" t="str">
        <f>データ!DU6</f>
        <v>【199.3】</v>
      </c>
      <c r="F88" s="46" t="str">
        <f>データ!BP6</f>
        <v>【26.3】</v>
      </c>
      <c r="G88" s="46" t="str">
        <f>データ!CA6</f>
        <v>【16,102】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【103.6】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kZGeFVSoWcCYbX750TcWNSFpdHPND1mjtRMyHVugOqpLQEfp+6uf6GZhJKBALRLNO5cGaXcw1XMLCiX2L/ZOPw==" saltValue="ua7WctJBkGZLkoUNlnfF6Q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89</v>
      </c>
      <c r="AK5" s="59" t="s">
        <v>100</v>
      </c>
      <c r="AL5" s="59" t="s">
        <v>91</v>
      </c>
      <c r="AM5" s="59" t="s">
        <v>101</v>
      </c>
      <c r="AN5" s="59" t="s">
        <v>93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89</v>
      </c>
      <c r="AV5" s="59" t="s">
        <v>90</v>
      </c>
      <c r="AW5" s="59" t="s">
        <v>102</v>
      </c>
      <c r="AX5" s="59" t="s">
        <v>103</v>
      </c>
      <c r="AY5" s="59" t="s">
        <v>93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89</v>
      </c>
      <c r="BG5" s="59" t="s">
        <v>90</v>
      </c>
      <c r="BH5" s="59" t="s">
        <v>104</v>
      </c>
      <c r="BI5" s="59" t="s">
        <v>92</v>
      </c>
      <c r="BJ5" s="59" t="s">
        <v>93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89</v>
      </c>
      <c r="BR5" s="59" t="s">
        <v>90</v>
      </c>
      <c r="BS5" s="59" t="s">
        <v>102</v>
      </c>
      <c r="BT5" s="59" t="s">
        <v>101</v>
      </c>
      <c r="BU5" s="59" t="s">
        <v>93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89</v>
      </c>
      <c r="CC5" s="59" t="s">
        <v>90</v>
      </c>
      <c r="CD5" s="59" t="s">
        <v>91</v>
      </c>
      <c r="CE5" s="59" t="s">
        <v>92</v>
      </c>
      <c r="CF5" s="59" t="s">
        <v>105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106</v>
      </c>
      <c r="CP5" s="59" t="s">
        <v>90</v>
      </c>
      <c r="CQ5" s="59" t="s">
        <v>91</v>
      </c>
      <c r="CR5" s="59" t="s">
        <v>92</v>
      </c>
      <c r="CS5" s="59" t="s">
        <v>93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89</v>
      </c>
      <c r="DA5" s="59" t="s">
        <v>90</v>
      </c>
      <c r="DB5" s="59" t="s">
        <v>91</v>
      </c>
      <c r="DC5" s="59" t="s">
        <v>92</v>
      </c>
      <c r="DD5" s="59" t="s">
        <v>107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106</v>
      </c>
      <c r="DL5" s="59" t="s">
        <v>90</v>
      </c>
      <c r="DM5" s="59" t="s">
        <v>91</v>
      </c>
      <c r="DN5" s="59" t="s">
        <v>92</v>
      </c>
      <c r="DO5" s="59" t="s">
        <v>105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108</v>
      </c>
      <c r="B6" s="60">
        <f>B8</f>
        <v>2018</v>
      </c>
      <c r="C6" s="60">
        <f t="shared" ref="C6:X6" si="1">C8</f>
        <v>370002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1</v>
      </c>
      <c r="H6" s="60" t="str">
        <f>SUBSTITUTE(H8,"　","")</f>
        <v>香川県</v>
      </c>
      <c r="I6" s="60" t="str">
        <f t="shared" si="1"/>
        <v>香川県番町地下駐車場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Ａ２Ｂ２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</v>
      </c>
      <c r="Q6" s="62" t="str">
        <f t="shared" si="1"/>
        <v>地下式</v>
      </c>
      <c r="R6" s="63">
        <f t="shared" si="1"/>
        <v>25</v>
      </c>
      <c r="S6" s="62" t="str">
        <f t="shared" si="1"/>
        <v>公共施設</v>
      </c>
      <c r="T6" s="62" t="str">
        <f t="shared" si="1"/>
        <v>無</v>
      </c>
      <c r="U6" s="63">
        <f t="shared" si="1"/>
        <v>13568</v>
      </c>
      <c r="V6" s="63">
        <f t="shared" si="1"/>
        <v>339</v>
      </c>
      <c r="W6" s="63">
        <f t="shared" si="1"/>
        <v>240</v>
      </c>
      <c r="X6" s="62" t="str">
        <f t="shared" si="1"/>
        <v>代行制</v>
      </c>
      <c r="Y6" s="64">
        <f>IF(Y8="-",NA(),Y8)</f>
        <v>154.30000000000001</v>
      </c>
      <c r="Z6" s="64">
        <f t="shared" ref="Z6:AH6" si="2">IF(Z8="-",NA(),Z8)</f>
        <v>146.69999999999999</v>
      </c>
      <c r="AA6" s="64">
        <f t="shared" si="2"/>
        <v>131.30000000000001</v>
      </c>
      <c r="AB6" s="64">
        <f t="shared" si="2"/>
        <v>161.30000000000001</v>
      </c>
      <c r="AC6" s="64">
        <f t="shared" si="2"/>
        <v>141.1</v>
      </c>
      <c r="AD6" s="64">
        <f t="shared" si="2"/>
        <v>135.30000000000001</v>
      </c>
      <c r="AE6" s="64">
        <f t="shared" si="2"/>
        <v>133.5</v>
      </c>
      <c r="AF6" s="64">
        <f t="shared" si="2"/>
        <v>136.30000000000001</v>
      </c>
      <c r="AG6" s="64">
        <f t="shared" si="2"/>
        <v>130.9</v>
      </c>
      <c r="AH6" s="64">
        <f t="shared" si="2"/>
        <v>155.30000000000001</v>
      </c>
      <c r="AI6" s="61" t="str">
        <f>IF(AI8="-","",IF(AI8="-","【-】","【"&amp;SUBSTITUTE(TEXT(AI8,"#,##0.0"),"-","△")&amp;"】"))</f>
        <v>【297.1】</v>
      </c>
      <c r="AJ6" s="64">
        <f>IF(AJ8="-",NA(),AJ8)</f>
        <v>3</v>
      </c>
      <c r="AK6" s="64">
        <f t="shared" ref="AK6:AS6" si="3">IF(AK8="-",NA(),AK8)</f>
        <v>2.6</v>
      </c>
      <c r="AL6" s="64">
        <f t="shared" si="3"/>
        <v>2.1</v>
      </c>
      <c r="AM6" s="64">
        <f t="shared" si="3"/>
        <v>2.2999999999999998</v>
      </c>
      <c r="AN6" s="64">
        <f t="shared" si="3"/>
        <v>1.9</v>
      </c>
      <c r="AO6" s="64">
        <f t="shared" si="3"/>
        <v>7.6</v>
      </c>
      <c r="AP6" s="64">
        <f t="shared" si="3"/>
        <v>7.1</v>
      </c>
      <c r="AQ6" s="64">
        <f t="shared" si="3"/>
        <v>5.5</v>
      </c>
      <c r="AR6" s="64">
        <f t="shared" si="3"/>
        <v>5.2</v>
      </c>
      <c r="AS6" s="64">
        <f t="shared" si="3"/>
        <v>3.9</v>
      </c>
      <c r="AT6" s="61" t="str">
        <f>IF(AT8="-","",IF(AT8="-","【-】","【"&amp;SUBSTITUTE(TEXT(AT8,"#,##0.0"),"-","△")&amp;"】"))</f>
        <v>【5.3】</v>
      </c>
      <c r="AU6" s="65">
        <f>IF(AU8="-",NA(),AU8)</f>
        <v>13</v>
      </c>
      <c r="AV6" s="65">
        <f t="shared" ref="AV6:BD6" si="4">IF(AV8="-",NA(),AV8)</f>
        <v>12</v>
      </c>
      <c r="AW6" s="65">
        <f t="shared" si="4"/>
        <v>11</v>
      </c>
      <c r="AX6" s="65">
        <f t="shared" si="4"/>
        <v>10</v>
      </c>
      <c r="AY6" s="65">
        <f t="shared" si="4"/>
        <v>10</v>
      </c>
      <c r="AZ6" s="65">
        <f t="shared" si="4"/>
        <v>79</v>
      </c>
      <c r="BA6" s="65">
        <f t="shared" si="4"/>
        <v>56</v>
      </c>
      <c r="BB6" s="65">
        <f t="shared" si="4"/>
        <v>42</v>
      </c>
      <c r="BC6" s="65">
        <f t="shared" si="4"/>
        <v>44</v>
      </c>
      <c r="BD6" s="65">
        <f t="shared" si="4"/>
        <v>45</v>
      </c>
      <c r="BE6" s="63" t="str">
        <f>IF(BE8="-","",IF(BE8="-","【-】","【"&amp;SUBSTITUTE(TEXT(BE8,"#,##0"),"-","△")&amp;"】"))</f>
        <v>【30】</v>
      </c>
      <c r="BF6" s="64">
        <f>IF(BF8="-",NA(),BF8)</f>
        <v>41.6</v>
      </c>
      <c r="BG6" s="64">
        <f t="shared" ref="BG6:BO6" si="5">IF(BG8="-",NA(),BG8)</f>
        <v>30.6</v>
      </c>
      <c r="BH6" s="64">
        <f t="shared" si="5"/>
        <v>22.6</v>
      </c>
      <c r="BI6" s="64">
        <f t="shared" si="5"/>
        <v>37.1</v>
      </c>
      <c r="BJ6" s="64">
        <f t="shared" si="5"/>
        <v>28</v>
      </c>
      <c r="BK6" s="64">
        <f t="shared" si="5"/>
        <v>11.2</v>
      </c>
      <c r="BL6" s="64">
        <f t="shared" si="5"/>
        <v>8</v>
      </c>
      <c r="BM6" s="64">
        <f t="shared" si="5"/>
        <v>13.7</v>
      </c>
      <c r="BN6" s="64">
        <f t="shared" si="5"/>
        <v>7.5</v>
      </c>
      <c r="BO6" s="64">
        <f t="shared" si="5"/>
        <v>1.9</v>
      </c>
      <c r="BP6" s="61" t="str">
        <f>IF(BP8="-","",IF(BP8="-","【-】","【"&amp;SUBSTITUTE(TEXT(BP8,"#,##0.0"),"-","△")&amp;"】"))</f>
        <v>【26.3】</v>
      </c>
      <c r="BQ6" s="65">
        <f>IF(BQ8="-",NA(),BQ8)</f>
        <v>21152</v>
      </c>
      <c r="BR6" s="65">
        <f t="shared" ref="BR6:BZ6" si="6">IF(BR8="-",NA(),BR8)</f>
        <v>21569</v>
      </c>
      <c r="BS6" s="65">
        <f t="shared" si="6"/>
        <v>15883</v>
      </c>
      <c r="BT6" s="65">
        <f t="shared" si="6"/>
        <v>25889</v>
      </c>
      <c r="BU6" s="65">
        <f t="shared" si="6"/>
        <v>16075</v>
      </c>
      <c r="BV6" s="65">
        <f t="shared" si="6"/>
        <v>19615</v>
      </c>
      <c r="BW6" s="65">
        <f t="shared" si="6"/>
        <v>21116</v>
      </c>
      <c r="BX6" s="65">
        <f t="shared" si="6"/>
        <v>20714</v>
      </c>
      <c r="BY6" s="65">
        <f t="shared" si="6"/>
        <v>16622</v>
      </c>
      <c r="BZ6" s="65">
        <f t="shared" si="6"/>
        <v>15790</v>
      </c>
      <c r="CA6" s="63" t="str">
        <f>IF(CA8="-","",IF(CA8="-","【-】","【"&amp;SUBSTITUTE(TEXT(CA8,"#,##0"),"-","△")&amp;"】"))</f>
        <v>【16,102】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109</v>
      </c>
      <c r="CM6" s="63">
        <f t="shared" ref="CM6:CN6" si="7">CM8</f>
        <v>0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109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141.9</v>
      </c>
      <c r="DF6" s="64">
        <f t="shared" si="8"/>
        <v>181.6</v>
      </c>
      <c r="DG6" s="64">
        <f t="shared" si="8"/>
        <v>148.9</v>
      </c>
      <c r="DH6" s="64">
        <f t="shared" si="8"/>
        <v>135.30000000000001</v>
      </c>
      <c r="DI6" s="64">
        <f t="shared" si="8"/>
        <v>110.8</v>
      </c>
      <c r="DJ6" s="61" t="str">
        <f>IF(DJ8="-","",IF(DJ8="-","【-】","【"&amp;SUBSTITUTE(TEXT(DJ8,"#,##0.0"),"-","△")&amp;"】"))</f>
        <v>【103.6】</v>
      </c>
      <c r="DK6" s="64">
        <f>IF(DK8="-",NA(),DK8)</f>
        <v>76.099999999999994</v>
      </c>
      <c r="DL6" s="64">
        <f t="shared" ref="DL6:DT6" si="9">IF(DL8="-",NA(),DL8)</f>
        <v>87</v>
      </c>
      <c r="DM6" s="64">
        <f t="shared" si="9"/>
        <v>79.599999999999994</v>
      </c>
      <c r="DN6" s="64">
        <f t="shared" si="9"/>
        <v>81.7</v>
      </c>
      <c r="DO6" s="64">
        <f t="shared" si="9"/>
        <v>67</v>
      </c>
      <c r="DP6" s="64">
        <f t="shared" si="9"/>
        <v>167.7</v>
      </c>
      <c r="DQ6" s="64">
        <f t="shared" si="9"/>
        <v>169.3</v>
      </c>
      <c r="DR6" s="64">
        <f t="shared" si="9"/>
        <v>166.6</v>
      </c>
      <c r="DS6" s="64">
        <f t="shared" si="9"/>
        <v>164.4</v>
      </c>
      <c r="DT6" s="64">
        <f t="shared" si="9"/>
        <v>165</v>
      </c>
      <c r="DU6" s="61" t="str">
        <f>IF(DU8="-","",IF(DU8="-","【-】","【"&amp;SUBSTITUTE(TEXT(DU8,"#,##0.0"),"-","△")&amp;"】"))</f>
        <v>【199.3】</v>
      </c>
    </row>
    <row r="7" spans="1:125" s="66" customFormat="1" x14ac:dyDescent="0.15">
      <c r="A7" s="49" t="s">
        <v>110</v>
      </c>
      <c r="B7" s="60">
        <f t="shared" ref="B7:X7" si="10">B8</f>
        <v>2018</v>
      </c>
      <c r="C7" s="60">
        <f t="shared" si="10"/>
        <v>370002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1</v>
      </c>
      <c r="H7" s="60" t="str">
        <f t="shared" si="10"/>
        <v>香川県</v>
      </c>
      <c r="I7" s="60" t="str">
        <f t="shared" si="10"/>
        <v>香川県番町地下駐車場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Ａ２Ｂ２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</v>
      </c>
      <c r="Q7" s="62" t="str">
        <f t="shared" si="10"/>
        <v>地下式</v>
      </c>
      <c r="R7" s="63">
        <f t="shared" si="10"/>
        <v>25</v>
      </c>
      <c r="S7" s="62" t="str">
        <f t="shared" si="10"/>
        <v>公共施設</v>
      </c>
      <c r="T7" s="62" t="str">
        <f t="shared" si="10"/>
        <v>無</v>
      </c>
      <c r="U7" s="63">
        <f t="shared" si="10"/>
        <v>13568</v>
      </c>
      <c r="V7" s="63">
        <f t="shared" si="10"/>
        <v>339</v>
      </c>
      <c r="W7" s="63">
        <f t="shared" si="10"/>
        <v>240</v>
      </c>
      <c r="X7" s="62" t="str">
        <f t="shared" si="10"/>
        <v>代行制</v>
      </c>
      <c r="Y7" s="64">
        <f>Y8</f>
        <v>154.30000000000001</v>
      </c>
      <c r="Z7" s="64">
        <f t="shared" ref="Z7:AH7" si="11">Z8</f>
        <v>146.69999999999999</v>
      </c>
      <c r="AA7" s="64">
        <f t="shared" si="11"/>
        <v>131.30000000000001</v>
      </c>
      <c r="AB7" s="64">
        <f t="shared" si="11"/>
        <v>161.30000000000001</v>
      </c>
      <c r="AC7" s="64">
        <f t="shared" si="11"/>
        <v>141.1</v>
      </c>
      <c r="AD7" s="64">
        <f t="shared" si="11"/>
        <v>135.30000000000001</v>
      </c>
      <c r="AE7" s="64">
        <f t="shared" si="11"/>
        <v>133.5</v>
      </c>
      <c r="AF7" s="64">
        <f t="shared" si="11"/>
        <v>136.30000000000001</v>
      </c>
      <c r="AG7" s="64">
        <f t="shared" si="11"/>
        <v>130.9</v>
      </c>
      <c r="AH7" s="64">
        <f t="shared" si="11"/>
        <v>155.30000000000001</v>
      </c>
      <c r="AI7" s="61"/>
      <c r="AJ7" s="64">
        <f>AJ8</f>
        <v>3</v>
      </c>
      <c r="AK7" s="64">
        <f t="shared" ref="AK7:AS7" si="12">AK8</f>
        <v>2.6</v>
      </c>
      <c r="AL7" s="64">
        <f t="shared" si="12"/>
        <v>2.1</v>
      </c>
      <c r="AM7" s="64">
        <f t="shared" si="12"/>
        <v>2.2999999999999998</v>
      </c>
      <c r="AN7" s="64">
        <f t="shared" si="12"/>
        <v>1.9</v>
      </c>
      <c r="AO7" s="64">
        <f t="shared" si="12"/>
        <v>7.6</v>
      </c>
      <c r="AP7" s="64">
        <f t="shared" si="12"/>
        <v>7.1</v>
      </c>
      <c r="AQ7" s="64">
        <f t="shared" si="12"/>
        <v>5.5</v>
      </c>
      <c r="AR7" s="64">
        <f t="shared" si="12"/>
        <v>5.2</v>
      </c>
      <c r="AS7" s="64">
        <f t="shared" si="12"/>
        <v>3.9</v>
      </c>
      <c r="AT7" s="61"/>
      <c r="AU7" s="65">
        <f>AU8</f>
        <v>13</v>
      </c>
      <c r="AV7" s="65">
        <f t="shared" ref="AV7:BD7" si="13">AV8</f>
        <v>12</v>
      </c>
      <c r="AW7" s="65">
        <f t="shared" si="13"/>
        <v>11</v>
      </c>
      <c r="AX7" s="65">
        <f t="shared" si="13"/>
        <v>10</v>
      </c>
      <c r="AY7" s="65">
        <f t="shared" si="13"/>
        <v>10</v>
      </c>
      <c r="AZ7" s="65">
        <f t="shared" si="13"/>
        <v>79</v>
      </c>
      <c r="BA7" s="65">
        <f t="shared" si="13"/>
        <v>56</v>
      </c>
      <c r="BB7" s="65">
        <f t="shared" si="13"/>
        <v>42</v>
      </c>
      <c r="BC7" s="65">
        <f t="shared" si="13"/>
        <v>44</v>
      </c>
      <c r="BD7" s="65">
        <f t="shared" si="13"/>
        <v>45</v>
      </c>
      <c r="BE7" s="63"/>
      <c r="BF7" s="64">
        <f>BF8</f>
        <v>41.6</v>
      </c>
      <c r="BG7" s="64">
        <f t="shared" ref="BG7:BO7" si="14">BG8</f>
        <v>30.6</v>
      </c>
      <c r="BH7" s="64">
        <f t="shared" si="14"/>
        <v>22.6</v>
      </c>
      <c r="BI7" s="64">
        <f t="shared" si="14"/>
        <v>37.1</v>
      </c>
      <c r="BJ7" s="64">
        <f t="shared" si="14"/>
        <v>28</v>
      </c>
      <c r="BK7" s="64">
        <f t="shared" si="14"/>
        <v>11.2</v>
      </c>
      <c r="BL7" s="64">
        <f t="shared" si="14"/>
        <v>8</v>
      </c>
      <c r="BM7" s="64">
        <f t="shared" si="14"/>
        <v>13.7</v>
      </c>
      <c r="BN7" s="64">
        <f t="shared" si="14"/>
        <v>7.5</v>
      </c>
      <c r="BO7" s="64">
        <f t="shared" si="14"/>
        <v>1.9</v>
      </c>
      <c r="BP7" s="61"/>
      <c r="BQ7" s="65">
        <f>BQ8</f>
        <v>21152</v>
      </c>
      <c r="BR7" s="65">
        <f t="shared" ref="BR7:BZ7" si="15">BR8</f>
        <v>21569</v>
      </c>
      <c r="BS7" s="65">
        <f t="shared" si="15"/>
        <v>15883</v>
      </c>
      <c r="BT7" s="65">
        <f t="shared" si="15"/>
        <v>25889</v>
      </c>
      <c r="BU7" s="65">
        <f t="shared" si="15"/>
        <v>16075</v>
      </c>
      <c r="BV7" s="65">
        <f t="shared" si="15"/>
        <v>19615</v>
      </c>
      <c r="BW7" s="65">
        <f t="shared" si="15"/>
        <v>21116</v>
      </c>
      <c r="BX7" s="65">
        <f t="shared" si="15"/>
        <v>20714</v>
      </c>
      <c r="BY7" s="65">
        <f t="shared" si="15"/>
        <v>16622</v>
      </c>
      <c r="BZ7" s="65">
        <f t="shared" si="15"/>
        <v>15790</v>
      </c>
      <c r="CA7" s="63"/>
      <c r="CB7" s="64" t="s">
        <v>111</v>
      </c>
      <c r="CC7" s="64" t="s">
        <v>111</v>
      </c>
      <c r="CD7" s="64" t="s">
        <v>111</v>
      </c>
      <c r="CE7" s="64" t="s">
        <v>111</v>
      </c>
      <c r="CF7" s="64" t="s">
        <v>111</v>
      </c>
      <c r="CG7" s="64" t="s">
        <v>111</v>
      </c>
      <c r="CH7" s="64" t="s">
        <v>111</v>
      </c>
      <c r="CI7" s="64" t="s">
        <v>111</v>
      </c>
      <c r="CJ7" s="64" t="s">
        <v>111</v>
      </c>
      <c r="CK7" s="64" t="s">
        <v>109</v>
      </c>
      <c r="CL7" s="61"/>
      <c r="CM7" s="63">
        <f>CM8</f>
        <v>0</v>
      </c>
      <c r="CN7" s="63">
        <f>CN8</f>
        <v>0</v>
      </c>
      <c r="CO7" s="64" t="s">
        <v>111</v>
      </c>
      <c r="CP7" s="64" t="s">
        <v>111</v>
      </c>
      <c r="CQ7" s="64" t="s">
        <v>111</v>
      </c>
      <c r="CR7" s="64" t="s">
        <v>111</v>
      </c>
      <c r="CS7" s="64" t="s">
        <v>111</v>
      </c>
      <c r="CT7" s="64" t="s">
        <v>111</v>
      </c>
      <c r="CU7" s="64" t="s">
        <v>111</v>
      </c>
      <c r="CV7" s="64" t="s">
        <v>111</v>
      </c>
      <c r="CW7" s="64" t="s">
        <v>111</v>
      </c>
      <c r="CX7" s="64" t="s">
        <v>109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141.9</v>
      </c>
      <c r="DF7" s="64">
        <f t="shared" si="16"/>
        <v>181.6</v>
      </c>
      <c r="DG7" s="64">
        <f t="shared" si="16"/>
        <v>148.9</v>
      </c>
      <c r="DH7" s="64">
        <f t="shared" si="16"/>
        <v>135.30000000000001</v>
      </c>
      <c r="DI7" s="64">
        <f t="shared" si="16"/>
        <v>110.8</v>
      </c>
      <c r="DJ7" s="61"/>
      <c r="DK7" s="64">
        <f>DK8</f>
        <v>76.099999999999994</v>
      </c>
      <c r="DL7" s="64">
        <f t="shared" ref="DL7:DT7" si="17">DL8</f>
        <v>87</v>
      </c>
      <c r="DM7" s="64">
        <f t="shared" si="17"/>
        <v>79.599999999999994</v>
      </c>
      <c r="DN7" s="64">
        <f t="shared" si="17"/>
        <v>81.7</v>
      </c>
      <c r="DO7" s="64">
        <f t="shared" si="17"/>
        <v>67</v>
      </c>
      <c r="DP7" s="64">
        <f t="shared" si="17"/>
        <v>167.7</v>
      </c>
      <c r="DQ7" s="64">
        <f t="shared" si="17"/>
        <v>169.3</v>
      </c>
      <c r="DR7" s="64">
        <f t="shared" si="17"/>
        <v>166.6</v>
      </c>
      <c r="DS7" s="64">
        <f t="shared" si="17"/>
        <v>164.4</v>
      </c>
      <c r="DT7" s="64">
        <f t="shared" si="17"/>
        <v>165</v>
      </c>
      <c r="DU7" s="61"/>
    </row>
    <row r="8" spans="1:125" s="66" customFormat="1" x14ac:dyDescent="0.15">
      <c r="A8" s="49"/>
      <c r="B8" s="67">
        <v>2018</v>
      </c>
      <c r="C8" s="67">
        <v>370002</v>
      </c>
      <c r="D8" s="67">
        <v>47</v>
      </c>
      <c r="E8" s="67">
        <v>14</v>
      </c>
      <c r="F8" s="67">
        <v>0</v>
      </c>
      <c r="G8" s="67">
        <v>1</v>
      </c>
      <c r="H8" s="67" t="s">
        <v>112</v>
      </c>
      <c r="I8" s="67" t="s">
        <v>113</v>
      </c>
      <c r="J8" s="67" t="s">
        <v>114</v>
      </c>
      <c r="K8" s="67" t="s">
        <v>115</v>
      </c>
      <c r="L8" s="67" t="s">
        <v>116</v>
      </c>
      <c r="M8" s="67" t="s">
        <v>117</v>
      </c>
      <c r="N8" s="67" t="s">
        <v>118</v>
      </c>
      <c r="O8" s="68" t="s">
        <v>119</v>
      </c>
      <c r="P8" s="69" t="s">
        <v>120</v>
      </c>
      <c r="Q8" s="69" t="s">
        <v>121</v>
      </c>
      <c r="R8" s="70">
        <v>25</v>
      </c>
      <c r="S8" s="69" t="s">
        <v>122</v>
      </c>
      <c r="T8" s="69" t="s">
        <v>123</v>
      </c>
      <c r="U8" s="70">
        <v>13568</v>
      </c>
      <c r="V8" s="70">
        <v>339</v>
      </c>
      <c r="W8" s="70">
        <v>240</v>
      </c>
      <c r="X8" s="69" t="s">
        <v>124</v>
      </c>
      <c r="Y8" s="71">
        <v>154.30000000000001</v>
      </c>
      <c r="Z8" s="71">
        <v>146.69999999999999</v>
      </c>
      <c r="AA8" s="71">
        <v>131.30000000000001</v>
      </c>
      <c r="AB8" s="71">
        <v>161.30000000000001</v>
      </c>
      <c r="AC8" s="71">
        <v>141.1</v>
      </c>
      <c r="AD8" s="71">
        <v>135.30000000000001</v>
      </c>
      <c r="AE8" s="71">
        <v>133.5</v>
      </c>
      <c r="AF8" s="71">
        <v>136.30000000000001</v>
      </c>
      <c r="AG8" s="71">
        <v>130.9</v>
      </c>
      <c r="AH8" s="71">
        <v>155.30000000000001</v>
      </c>
      <c r="AI8" s="68">
        <v>297.10000000000002</v>
      </c>
      <c r="AJ8" s="71">
        <v>3</v>
      </c>
      <c r="AK8" s="71">
        <v>2.6</v>
      </c>
      <c r="AL8" s="71">
        <v>2.1</v>
      </c>
      <c r="AM8" s="71">
        <v>2.2999999999999998</v>
      </c>
      <c r="AN8" s="71">
        <v>1.9</v>
      </c>
      <c r="AO8" s="71">
        <v>7.6</v>
      </c>
      <c r="AP8" s="71">
        <v>7.1</v>
      </c>
      <c r="AQ8" s="71">
        <v>5.5</v>
      </c>
      <c r="AR8" s="71">
        <v>5.2</v>
      </c>
      <c r="AS8" s="71">
        <v>3.9</v>
      </c>
      <c r="AT8" s="68">
        <v>5.3</v>
      </c>
      <c r="AU8" s="72">
        <v>13</v>
      </c>
      <c r="AV8" s="72">
        <v>12</v>
      </c>
      <c r="AW8" s="72">
        <v>11</v>
      </c>
      <c r="AX8" s="72">
        <v>10</v>
      </c>
      <c r="AY8" s="72">
        <v>10</v>
      </c>
      <c r="AZ8" s="72">
        <v>79</v>
      </c>
      <c r="BA8" s="72">
        <v>56</v>
      </c>
      <c r="BB8" s="72">
        <v>42</v>
      </c>
      <c r="BC8" s="72">
        <v>44</v>
      </c>
      <c r="BD8" s="72">
        <v>45</v>
      </c>
      <c r="BE8" s="72">
        <v>30</v>
      </c>
      <c r="BF8" s="71">
        <v>41.6</v>
      </c>
      <c r="BG8" s="71">
        <v>30.6</v>
      </c>
      <c r="BH8" s="71">
        <v>22.6</v>
      </c>
      <c r="BI8" s="71">
        <v>37.1</v>
      </c>
      <c r="BJ8" s="71">
        <v>28</v>
      </c>
      <c r="BK8" s="71">
        <v>11.2</v>
      </c>
      <c r="BL8" s="71">
        <v>8</v>
      </c>
      <c r="BM8" s="71">
        <v>13.7</v>
      </c>
      <c r="BN8" s="71">
        <v>7.5</v>
      </c>
      <c r="BO8" s="71">
        <v>1.9</v>
      </c>
      <c r="BP8" s="68">
        <v>26.3</v>
      </c>
      <c r="BQ8" s="72">
        <v>21152</v>
      </c>
      <c r="BR8" s="72">
        <v>21569</v>
      </c>
      <c r="BS8" s="72">
        <v>15883</v>
      </c>
      <c r="BT8" s="73">
        <v>25889</v>
      </c>
      <c r="BU8" s="73">
        <v>16075</v>
      </c>
      <c r="BV8" s="72">
        <v>19615</v>
      </c>
      <c r="BW8" s="72">
        <v>21116</v>
      </c>
      <c r="BX8" s="72">
        <v>20714</v>
      </c>
      <c r="BY8" s="72">
        <v>16622</v>
      </c>
      <c r="BZ8" s="72">
        <v>15790</v>
      </c>
      <c r="CA8" s="70">
        <v>16102</v>
      </c>
      <c r="CB8" s="71" t="s">
        <v>116</v>
      </c>
      <c r="CC8" s="71" t="s">
        <v>116</v>
      </c>
      <c r="CD8" s="71" t="s">
        <v>116</v>
      </c>
      <c r="CE8" s="71" t="s">
        <v>116</v>
      </c>
      <c r="CF8" s="71" t="s">
        <v>116</v>
      </c>
      <c r="CG8" s="71" t="s">
        <v>116</v>
      </c>
      <c r="CH8" s="71" t="s">
        <v>116</v>
      </c>
      <c r="CI8" s="71" t="s">
        <v>116</v>
      </c>
      <c r="CJ8" s="71" t="s">
        <v>116</v>
      </c>
      <c r="CK8" s="71" t="s">
        <v>116</v>
      </c>
      <c r="CL8" s="68" t="s">
        <v>116</v>
      </c>
      <c r="CM8" s="70">
        <v>0</v>
      </c>
      <c r="CN8" s="70">
        <v>0</v>
      </c>
      <c r="CO8" s="71" t="s">
        <v>116</v>
      </c>
      <c r="CP8" s="71" t="s">
        <v>116</v>
      </c>
      <c r="CQ8" s="71" t="s">
        <v>116</v>
      </c>
      <c r="CR8" s="71" t="s">
        <v>116</v>
      </c>
      <c r="CS8" s="71" t="s">
        <v>116</v>
      </c>
      <c r="CT8" s="71" t="s">
        <v>116</v>
      </c>
      <c r="CU8" s="71" t="s">
        <v>116</v>
      </c>
      <c r="CV8" s="71" t="s">
        <v>116</v>
      </c>
      <c r="CW8" s="71" t="s">
        <v>116</v>
      </c>
      <c r="CX8" s="71" t="s">
        <v>116</v>
      </c>
      <c r="CY8" s="68" t="s">
        <v>116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141.9</v>
      </c>
      <c r="DF8" s="71">
        <v>181.6</v>
      </c>
      <c r="DG8" s="71">
        <v>148.9</v>
      </c>
      <c r="DH8" s="71">
        <v>135.30000000000001</v>
      </c>
      <c r="DI8" s="71">
        <v>110.8</v>
      </c>
      <c r="DJ8" s="68">
        <v>103.6</v>
      </c>
      <c r="DK8" s="71">
        <v>76.099999999999994</v>
      </c>
      <c r="DL8" s="71">
        <v>87</v>
      </c>
      <c r="DM8" s="71">
        <v>79.599999999999994</v>
      </c>
      <c r="DN8" s="71">
        <v>81.7</v>
      </c>
      <c r="DO8" s="71">
        <v>67</v>
      </c>
      <c r="DP8" s="71">
        <v>167.7</v>
      </c>
      <c r="DQ8" s="71">
        <v>169.3</v>
      </c>
      <c r="DR8" s="71">
        <v>166.6</v>
      </c>
      <c r="DS8" s="71">
        <v>164.4</v>
      </c>
      <c r="DT8" s="71">
        <v>165</v>
      </c>
      <c r="DU8" s="68">
        <v>199.3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125</v>
      </c>
      <c r="C10" s="78" t="s">
        <v>126</v>
      </c>
      <c r="D10" s="78" t="s">
        <v>127</v>
      </c>
      <c r="E10" s="78" t="s">
        <v>128</v>
      </c>
      <c r="F10" s="78" t="s">
        <v>129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>
        <f>DATEVALUE($B$6-4&amp;"年1月1日")</f>
        <v>41640</v>
      </c>
      <c r="C11" s="79">
        <f>DATEVALUE($B$6-3&amp;"年1月1日")</f>
        <v>42005</v>
      </c>
      <c r="D11" s="79">
        <f>DATEVALUE($B$6-2&amp;"年1月1日")</f>
        <v>42370</v>
      </c>
      <c r="E11" s="79">
        <f>DATEVALUE($B$6-1&amp;"年1月1日")</f>
        <v>42736</v>
      </c>
      <c r="F11" s="79">
        <f>DATEVALUE($B$6&amp;"年1月1日")</f>
        <v>43101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C14-1248</cp:lastModifiedBy>
  <cp:lastPrinted>2020-01-28T05:52:56Z</cp:lastPrinted>
  <dcterms:created xsi:type="dcterms:W3CDTF">2019-12-05T07:27:57Z</dcterms:created>
  <dcterms:modified xsi:type="dcterms:W3CDTF">2020-01-28T22:58:38Z</dcterms:modified>
  <cp:category/>
</cp:coreProperties>
</file>