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室\経理室_共有\予算・決算関係\決算\30年度決算資料\総務省経営比較分析表\20200110_経営比較分析表作成\02_起案\"/>
    </mc:Choice>
  </mc:AlternateContent>
  <workbookProtection workbookAlgorithmName="SHA-512" workbookHashValue="OUy4k+OsHQkUDKsZgVvsHn0RBZYsR6CfzBLN6Nqj4dhUun3qpZmT0dN4G1wpHP1KZmZQZaivId7d0z4Y08kwog==" workbookSaltValue="ZiqIxF2MJN/kGvXgIHV/mQ==" workbookSpinCount="100000" lockStructure="1"/>
  <bookViews>
    <workbookView xWindow="0" yWindow="0" windowWidth="2049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<sst xmlns="http://schemas.openxmlformats.org/spreadsheetml/2006/main" count="262" uniqueCount="106">
  <si>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</si>
  <si>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</si>
  <si>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</si>
  <si>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</si>
  <si>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</si>
  <si>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</si>
  <si>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</si>
  <si>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</si>
  <si>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</si>
  <si>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</si>
  <si>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</si>
  <si>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</si>
  <si>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</si>
  <si>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</si>
  <si>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</si>
  <si>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</si>
  <si>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</si>
  <si>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</si>
  <si>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</si>
  <si>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</si>
  <si>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</si>
  <si>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</si>
  <si>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</si>
  <si>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</si>
  <si>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</si>
  <si>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</si>
  <si>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</si>
  <si>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</si>
  <si>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</si>
  <si>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</si>
  <si>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</si>
  <si>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</si>
  <si>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</si>
  <si>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</si>
  <si>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</si>
  <si>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</si>
  <si>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</si>
  <si>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</si>
  <si>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</si>
  <si>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</si>
  <si>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</si>
  <si>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</si>
  <si>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</si>
  <si>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</si>
  <si>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</si>
  <si>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</si>
  <si>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</si>
  <si>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</si>
  <si>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</si>
  <si>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</si>
  <si>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</si>
  <si>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</si>
  <si>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</si>
  <si>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</si>
  <si>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</si>
  <si>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</si>
  <si>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</si>
  <si>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</si>
  <si>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</si>
  <si>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</si>
  <si>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</si>
  <si>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</si>
  <si>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</si>
  <si>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</si>
  <si>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</si>
  <si>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</si>
  <si>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</si>
  <si>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</si>
  <si>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</si>
  <si>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</si>
  <si>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</si>
  <si>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</si>
  <si>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</si>
  <si>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</si>
  <si>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</si>
  <si>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</si>
  <si>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</si>
  <si>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</si>
  <si>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</si>
  <si>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</si>
  <si>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</si>
  <si>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</si>
  <si>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</si>
  <si>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</si>
  <si>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</si>
  <si>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</si>
  <si>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</si>
  <si>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</si>
  <si>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</si>
  <si>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</si>
  <si>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</si>
  <si>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</si>
  <si>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</si>
  <si>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</si>
  <si>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</si>
  <si>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</si>
  <si>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</si>
  <si>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</si>
  <si>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</si>
  <si>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</si>
  <si>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</si>
  <si>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</si>
  <si>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</si>
  <si>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「①有形固定資産減価償却率」は，類似団体の平均と同等で推移しており，概ね平均的な老朽化の状況といえる。
　「②管路経年化率」は，事業創設時に布設した管路が法定耐用年数に達していないものが多く，類似団体に比べて老朽化は進んでいない。このため，「③管路更新率」も類似団体の平均を下回っている。管路の老朽化対策として企業局経営戦略に基づき，劣化診断を踏まえ耐震化と併せて計画的に更新を図っていくこととしている。</t>
    <rPh sb="138" eb="139">
      <t>シタ</t>
    </rPh>
    <phoneticPr fontId="5"/>
  </si>
  <si>
    <t>　各経営指標の状況から判断すると，現時点では良好な経営状況にあるといえる。
　しかし，今後は，浄水場の更新期を迎えることによる大規模改築や危機管理対策としての管路耐震化等により，経営環境は厳しさを増すことが見込まれていることから，平成30年3月に改定した「企業局経営戦略」に基づき，計画的かつ効率的な経営の推進を図っていくこととしている。
※「企業局経営戦略」掲載ＵＲＬ
http://www.pref.ibaraki.jp/kigyou/001_about/summary/index.html</t>
    <phoneticPr fontId="5"/>
  </si>
  <si>
    <t>　「①経常収支比率」は，過去5年間とも100％を上回っており，かつ，「②累積欠損金」も発生していないことから，健全経営であるといえる。
  「③流動比率」は，類似団体の平均を下回っているが，過去5年間とも100％を上回っており，短期的な債務に対する支払能力を確保しているといえる。
  「④企業債残高対給水収益比率」は，類似団体の平均と同等となっており，企業債残高の規模は平均並といえる。
  「⑤料金回収率」は，過去5年間とも100％を上回っており，将来の投資財源の確保も踏まえた料金水準となっている。
  「⑥給水原価」は，類似団体の平均を上回って推移している。これは企業立地が広範囲にわたり投資効率が悪いこと及び開発費用のかかる水源施設を要したことにより資本費（減価償却費及び企業債利息）が高いことが要因である。
  「⑦施設利用率」は，類似団体の平均と同等で推移しており，概ね適正といえる。 
　「⑧契約率」は，類似団体の平均を上回って推移しており，適切な規模の投資ができているといえる。</t>
    <rPh sb="24" eb="26">
      <t>ウワマワ</t>
    </rPh>
    <rPh sb="79" eb="81">
      <t>ルイジ</t>
    </rPh>
    <rPh sb="81" eb="83">
      <t>ダンタイ</t>
    </rPh>
    <rPh sb="84" eb="86">
      <t>ヘイキン</t>
    </rPh>
    <rPh sb="87" eb="89">
      <t>シタマワ</t>
    </rPh>
    <rPh sb="95" eb="97">
      <t>カコ</t>
    </rPh>
    <rPh sb="98" eb="100">
      <t>ネンカン</t>
    </rPh>
    <rPh sb="107" eb="109">
      <t>ウワマワ</t>
    </rPh>
    <rPh sb="114" eb="117">
      <t>タンキテキ</t>
    </rPh>
    <rPh sb="118" eb="120">
      <t>サイム</t>
    </rPh>
    <rPh sb="121" eb="122">
      <t>タイ</t>
    </rPh>
    <rPh sb="168" eb="170">
      <t>ドウトウ</t>
    </rPh>
    <rPh sb="177" eb="179">
      <t>キギョウ</t>
    </rPh>
    <rPh sb="179" eb="180">
      <t>サイ</t>
    </rPh>
    <rPh sb="180" eb="182">
      <t>ザンダカ</t>
    </rPh>
    <rPh sb="183" eb="185">
      <t>キボ</t>
    </rPh>
    <rPh sb="186" eb="188">
      <t>ヘイキン</t>
    </rPh>
    <rPh sb="188" eb="189">
      <t>ナ</t>
    </rPh>
    <rPh sb="286" eb="288">
      <t>キギョウ</t>
    </rPh>
    <rPh sb="288" eb="290">
      <t>リッチ</t>
    </rPh>
    <rPh sb="291" eb="294">
      <t>コウハンイ</t>
    </rPh>
    <rPh sb="298" eb="300">
      <t>トウシ</t>
    </rPh>
    <rPh sb="300" eb="302">
      <t>コウリツ</t>
    </rPh>
    <rPh sb="303" eb="304">
      <t>ワル</t>
    </rPh>
    <rPh sb="307" eb="308">
      <t>オヨ</t>
    </rPh>
    <rPh sb="309" eb="311">
      <t>カイハツ</t>
    </rPh>
    <rPh sb="311" eb="313">
      <t>ヒヨウ</t>
    </rPh>
    <rPh sb="317" eb="319">
      <t>スイゲン</t>
    </rPh>
    <rPh sb="319" eb="321">
      <t>シセツ</t>
    </rPh>
    <rPh sb="322" eb="323">
      <t>ヨウ</t>
    </rPh>
    <rPh sb="334" eb="336">
      <t>ゲンカ</t>
    </rPh>
    <rPh sb="336" eb="338">
      <t>ショウキャク</t>
    </rPh>
    <rPh sb="338" eb="339">
      <t>ヒ</t>
    </rPh>
    <rPh sb="341" eb="343">
      <t>キギョウ</t>
    </rPh>
    <rPh sb="343" eb="344">
      <t>サイ</t>
    </rPh>
    <rPh sb="344" eb="346">
      <t>リソク</t>
    </rPh>
    <rPh sb="377" eb="379">
      <t>ヘイキン</t>
    </rPh>
    <rPh sb="380" eb="382">
      <t>ドウトウ</t>
    </rPh>
    <rPh sb="383" eb="385">
      <t>スイイ</t>
    </rPh>
    <rPh sb="404" eb="407">
      <t>ケイヤクリツ</t>
    </rPh>
    <rPh sb="410" eb="412">
      <t>ルイジ</t>
    </rPh>
    <rPh sb="412" eb="414">
      <t>ダンタイ</t>
    </rPh>
    <rPh sb="415" eb="417">
      <t>ヘイキン</t>
    </rPh>
    <rPh sb="418" eb="420">
      <t>ウワマワ</t>
    </rPh>
    <rPh sb="422" eb="424">
      <t>スイイ</t>
    </rPh>
    <rPh sb="429" eb="431">
      <t>テキセツ</t>
    </rPh>
    <rPh sb="432" eb="434">
      <t>キボ</t>
    </rPh>
    <rPh sb="435" eb="437">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</si>
</sst>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51.46</c:v>
                </c:pt>
                <c:pt idx="1">
                  <c:v>52.25</c:v>
                </c:pt>
                <c:pt idx="2">
                  <c:v>53.75</c:v>
                </c:pt>
                <c:pt idx="3">
                  <c:v>55.6</c:v>
                </c:pt>
                <c:pt idx="4">
                  <c:v>57.28</c:v>
                </c:pt>
              </c:numCache>
            </c:numRef>
          </c:val>
          <c:extLst>
            <c:ext xmlns:c16="http://schemas.microsoft.com/office/drawing/2014/chart" uri="{C3380CC4-5D6E-409C-BE32-E72D297353CC}">
              <c16:uniqueId val="{00000000-CF85-4CCD-98C4-4F591A06D4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CF85-4CCD-98C4-4F591A06D4D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DC-43DA-AC6A-A48F1ECE96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DADC-43DA-AC6A-A48F1ECE96E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149.13999999999999</c:v>
                </c:pt>
                <c:pt idx="1">
                  <c:v>151.36000000000001</c:v>
                </c:pt>
                <c:pt idx="2">
                  <c:v>135.82</c:v>
                </c:pt>
                <c:pt idx="3">
                  <c:v>133.66</c:v>
                </c:pt>
                <c:pt idx="4">
                  <c:v>132.71</c:v>
                </c:pt>
              </c:numCache>
            </c:numRef>
          </c:val>
          <c:extLst>
            <c:ext xmlns:c16="http://schemas.microsoft.com/office/drawing/2014/chart" uri="{C3380CC4-5D6E-409C-BE32-E72D297353CC}">
              <c16:uniqueId val="{00000000-70E7-423F-A671-46DE1AC508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70E7-423F-A671-46DE1AC5081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16.260000000000002</c:v>
                </c:pt>
                <c:pt idx="1">
                  <c:v>16.989999999999998</c:v>
                </c:pt>
                <c:pt idx="2">
                  <c:v>20.85</c:v>
                </c:pt>
                <c:pt idx="3">
                  <c:v>17.37</c:v>
                </c:pt>
                <c:pt idx="4">
                  <c:v>17.25</c:v>
                </c:pt>
              </c:numCache>
            </c:numRef>
          </c:val>
          <c:extLst>
            <c:ext xmlns:c16="http://schemas.microsoft.com/office/drawing/2014/chart" uri="{C3380CC4-5D6E-409C-BE32-E72D297353CC}">
              <c16:uniqueId val="{00000000-2476-461D-9A6A-8B9351DBCE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2476-461D-9A6A-8B9351DBCE0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57-42A4-A88A-C16F3658D5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C557-42A4-A88A-C16F3658D57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123.52</c:v>
                </c:pt>
                <c:pt idx="1">
                  <c:v>164.14</c:v>
                </c:pt>
                <c:pt idx="2">
                  <c:v>168.3</c:v>
                </c:pt>
                <c:pt idx="3">
                  <c:v>185.04</c:v>
                </c:pt>
                <c:pt idx="4">
                  <c:v>194.32</c:v>
                </c:pt>
              </c:numCache>
            </c:numRef>
          </c:val>
          <c:extLst>
            <c:ext xmlns:c16="http://schemas.microsoft.com/office/drawing/2014/chart" uri="{C3380CC4-5D6E-409C-BE32-E72D297353CC}">
              <c16:uniqueId val="{00000000-130C-4925-9A8A-1A63EBB549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130C-4925-9A8A-1A63EBB5496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320.02999999999997</c:v>
                </c:pt>
                <c:pt idx="1">
                  <c:v>276.52999999999997</c:v>
                </c:pt>
                <c:pt idx="2">
                  <c:v>267.45</c:v>
                </c:pt>
                <c:pt idx="3">
                  <c:v>252.99</c:v>
                </c:pt>
                <c:pt idx="4">
                  <c:v>237.77</c:v>
                </c:pt>
              </c:numCache>
            </c:numRef>
          </c:val>
          <c:extLst>
            <c:ext xmlns:c16="http://schemas.microsoft.com/office/drawing/2014/chart" uri="{C3380CC4-5D6E-409C-BE32-E72D297353CC}">
              <c16:uniqueId val="{00000000-1137-47A1-8518-4CA86E328D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1137-47A1-8518-4CA86E328D7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138.51</c:v>
                </c:pt>
                <c:pt idx="1">
                  <c:v>139.52000000000001</c:v>
                </c:pt>
                <c:pt idx="2">
                  <c:v>140.97</c:v>
                </c:pt>
                <c:pt idx="3">
                  <c:v>138.4</c:v>
                </c:pt>
                <c:pt idx="4">
                  <c:v>137.22999999999999</c:v>
                </c:pt>
              </c:numCache>
            </c:numRef>
          </c:val>
          <c:extLst>
            <c:ext xmlns:c16="http://schemas.microsoft.com/office/drawing/2014/chart" uri="{C3380CC4-5D6E-409C-BE32-E72D297353CC}">
              <c16:uniqueId val="{00000000-BE92-4A4F-85F7-578D030410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BE92-4A4F-85F7-578D030410E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25.49</c:v>
                </c:pt>
                <c:pt idx="1">
                  <c:v>24.95</c:v>
                </c:pt>
                <c:pt idx="2">
                  <c:v>24.82</c:v>
                </c:pt>
                <c:pt idx="3">
                  <c:v>25.02</c:v>
                </c:pt>
                <c:pt idx="4">
                  <c:v>25.1</c:v>
                </c:pt>
              </c:numCache>
            </c:numRef>
          </c:val>
          <c:extLst>
            <c:ext xmlns:c16="http://schemas.microsoft.com/office/drawing/2014/chart" uri="{C3380CC4-5D6E-409C-BE32-E72D297353CC}">
              <c16:uniqueId val="{00000000-B577-403A-94D0-CB003432CE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B577-403A-94D0-CB003432CE0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54.01</c:v>
                </c:pt>
                <c:pt idx="1">
                  <c:v>55.17</c:v>
                </c:pt>
                <c:pt idx="2">
                  <c:v>55.05</c:v>
                </c:pt>
                <c:pt idx="3">
                  <c:v>55.82</c:v>
                </c:pt>
                <c:pt idx="4">
                  <c:v>56.53</c:v>
                </c:pt>
              </c:numCache>
            </c:numRef>
          </c:val>
          <c:extLst>
            <c:ext xmlns:c16="http://schemas.microsoft.com/office/drawing/2014/chart" uri="{C3380CC4-5D6E-409C-BE32-E72D297353CC}">
              <c16:uniqueId val="{00000000-9F96-49A4-9D8D-BEBB1EC989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9F96-49A4-9D8D-BEBB1EC9899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92.24</c:v>
                </c:pt>
                <c:pt idx="1">
                  <c:v>92.12</c:v>
                </c:pt>
                <c:pt idx="2">
                  <c:v>88.68</c:v>
                </c:pt>
                <c:pt idx="3">
                  <c:v>89.14</c:v>
                </c:pt>
                <c:pt idx="4">
                  <c:v>89.72</c:v>
                </c:pt>
              </c:numCache>
            </c:numRef>
          </c:val>
          <c:extLst>
            <c:ext xmlns:c16="http://schemas.microsoft.com/office/drawing/2014/chart" uri="{C3380CC4-5D6E-409C-BE32-E72D297353CC}">
              <c16:uniqueId val="{00000000-EA56-4604-A0F3-A5FD789B5E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EA56-4604-A0F3-A5FD789B5E2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O16" zoomScale="75" zoomScaleNormal="75" workbookViewId="0">
      <selection activeCell="SM46" sqref="SM46:TA4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茨城県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1132680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5</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640252</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75.5</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246</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1016252</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149.13999999999999</v>
      </c>
      <c r="Y32" s="128"/>
      <c r="Z32" s="128"/>
      <c r="AA32" s="128"/>
      <c r="AB32" s="128"/>
      <c r="AC32" s="128"/>
      <c r="AD32" s="128"/>
      <c r="AE32" s="128"/>
      <c r="AF32" s="128"/>
      <c r="AG32" s="128"/>
      <c r="AH32" s="128"/>
      <c r="AI32" s="128"/>
      <c r="AJ32" s="128"/>
      <c r="AK32" s="128"/>
      <c r="AL32" s="128"/>
      <c r="AM32" s="128"/>
      <c r="AN32" s="128"/>
      <c r="AO32" s="128"/>
      <c r="AP32" s="128"/>
      <c r="AQ32" s="129"/>
      <c r="AR32" s="127">
        <f>データ!U6</f>
        <v>151.36000000000001</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135.82</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133.66</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132.71</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123.52</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164.14</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168.3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185.04</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194.32</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320.02999999999997</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276.52999999999997</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267.45</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252.99</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237.77</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103</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138.51</v>
      </c>
      <c r="Y55" s="128"/>
      <c r="Z55" s="128"/>
      <c r="AA55" s="128"/>
      <c r="AB55" s="128"/>
      <c r="AC55" s="128"/>
      <c r="AD55" s="128"/>
      <c r="AE55" s="128"/>
      <c r="AF55" s="128"/>
      <c r="AG55" s="128"/>
      <c r="AH55" s="128"/>
      <c r="AI55" s="128"/>
      <c r="AJ55" s="128"/>
      <c r="AK55" s="128"/>
      <c r="AL55" s="128"/>
      <c r="AM55" s="128"/>
      <c r="AN55" s="128"/>
      <c r="AO55" s="128"/>
      <c r="AP55" s="128"/>
      <c r="AQ55" s="129"/>
      <c r="AR55" s="127">
        <f>データ!BM6</f>
        <v>139.52000000000001</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140.97</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138.4</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137.22999999999999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25.49</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24.95</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24.82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25.02</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25.1</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54.01</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55.17</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55.05</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55.82</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56.53</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92.24</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92.12</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88.68</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89.14</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89.72</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51.46</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52.25</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53.75</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55.6</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57.28</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16.260000000000002</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16.989999999999998</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20.85</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17.37</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17.25</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56.41</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57.35</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57.93</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58.88</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59.48</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40.61</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37.619999999999997</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41.79</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43.44</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48.09</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0.12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0.32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0.13</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49"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49"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49"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49"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MffTRa+SInqUbGmkQSnsk0nhwAowNEu53uKcNyTB9Z4illy919guzoZKYBpzemzh7mCP1acwoGNwY5DB9x86tg==" saltValue="8lRiDvnvYJZThKBVBLb0q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D27" sqref="D27"/>
    </sheetView>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149.13999999999999</v>
      </c>
      <c r="U6" s="52">
        <f>U7</f>
        <v>151.36000000000001</v>
      </c>
      <c r="V6" s="52">
        <f>V7</f>
        <v>135.82</v>
      </c>
      <c r="W6" s="52">
        <f>W7</f>
        <v>133.66</v>
      </c>
      <c r="X6" s="52">
        <f t="shared" si="3"/>
        <v>132.71</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123.52</v>
      </c>
      <c r="AQ6" s="52">
        <f>AQ7</f>
        <v>164.14</v>
      </c>
      <c r="AR6" s="52">
        <f>AR7</f>
        <v>168.3</v>
      </c>
      <c r="AS6" s="52">
        <f>AS7</f>
        <v>185.04</v>
      </c>
      <c r="AT6" s="52">
        <f t="shared" si="3"/>
        <v>194.32</v>
      </c>
      <c r="AU6" s="52">
        <f t="shared" si="3"/>
        <v>221.79</v>
      </c>
      <c r="AV6" s="52">
        <f t="shared" si="3"/>
        <v>312.67</v>
      </c>
      <c r="AW6" s="52">
        <f t="shared" si="3"/>
        <v>345.05</v>
      </c>
      <c r="AX6" s="52">
        <f t="shared" si="3"/>
        <v>379.14</v>
      </c>
      <c r="AY6" s="52">
        <f t="shared" si="3"/>
        <v>394.58</v>
      </c>
      <c r="AZ6" s="50" t="str">
        <f>IF(AZ7="-","【-】","【"&amp;SUBSTITUTE(TEXT(AZ7,"#,##0.00"),"-","△")&amp;"】")</f>
        <v>【450.05】</v>
      </c>
      <c r="BA6" s="52">
        <f t="shared" si="3"/>
        <v>320.02999999999997</v>
      </c>
      <c r="BB6" s="52">
        <f>BB7</f>
        <v>276.52999999999997</v>
      </c>
      <c r="BC6" s="52">
        <f>BC7</f>
        <v>267.45</v>
      </c>
      <c r="BD6" s="52">
        <f>BD7</f>
        <v>252.99</v>
      </c>
      <c r="BE6" s="52">
        <f t="shared" si="3"/>
        <v>237.77</v>
      </c>
      <c r="BF6" s="52">
        <f t="shared" si="3"/>
        <v>297.23</v>
      </c>
      <c r="BG6" s="52">
        <f t="shared" si="3"/>
        <v>272.8</v>
      </c>
      <c r="BH6" s="52">
        <f t="shared" si="3"/>
        <v>255.89</v>
      </c>
      <c r="BI6" s="52">
        <f t="shared" si="3"/>
        <v>242.57</v>
      </c>
      <c r="BJ6" s="52">
        <f t="shared" si="3"/>
        <v>235.79</v>
      </c>
      <c r="BK6" s="50" t="str">
        <f>IF(BK7="-","【-】","【"&amp;SUBSTITUTE(TEXT(BK7,"#,##0.00"),"-","△")&amp;"】")</f>
        <v>【246.04】</v>
      </c>
      <c r="BL6" s="52">
        <f t="shared" si="3"/>
        <v>138.51</v>
      </c>
      <c r="BM6" s="52">
        <f>BM7</f>
        <v>139.52000000000001</v>
      </c>
      <c r="BN6" s="52">
        <f>BN7</f>
        <v>140.97</v>
      </c>
      <c r="BO6" s="52">
        <f>BO7</f>
        <v>138.4</v>
      </c>
      <c r="BP6" s="52">
        <f t="shared" si="3"/>
        <v>137.22999999999999</v>
      </c>
      <c r="BQ6" s="52">
        <f t="shared" si="3"/>
        <v>118.2</v>
      </c>
      <c r="BR6" s="52">
        <f t="shared" si="3"/>
        <v>119.5</v>
      </c>
      <c r="BS6" s="52">
        <f t="shared" si="3"/>
        <v>118.99</v>
      </c>
      <c r="BT6" s="52">
        <f t="shared" si="3"/>
        <v>119.17</v>
      </c>
      <c r="BU6" s="52">
        <f t="shared" si="3"/>
        <v>117.72</v>
      </c>
      <c r="BV6" s="50" t="str">
        <f>IF(BV7="-","【-】","【"&amp;SUBSTITUTE(TEXT(BV7,"#,##0.00"),"-","△")&amp;"】")</f>
        <v>【114.16】</v>
      </c>
      <c r="BW6" s="52">
        <f t="shared" si="3"/>
        <v>25.49</v>
      </c>
      <c r="BX6" s="52">
        <f>BX7</f>
        <v>24.95</v>
      </c>
      <c r="BY6" s="52">
        <f>BY7</f>
        <v>24.82</v>
      </c>
      <c r="BZ6" s="52">
        <f>BZ7</f>
        <v>25.02</v>
      </c>
      <c r="CA6" s="52">
        <f t="shared" si="3"/>
        <v>25.1</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54.01</v>
      </c>
      <c r="CI6" s="52">
        <f>CI7</f>
        <v>55.17</v>
      </c>
      <c r="CJ6" s="52">
        <f>CJ7</f>
        <v>55.05</v>
      </c>
      <c r="CK6" s="52">
        <f>CK7</f>
        <v>55.82</v>
      </c>
      <c r="CL6" s="52">
        <f t="shared" si="5"/>
        <v>56.53</v>
      </c>
      <c r="CM6" s="52">
        <f t="shared" si="5"/>
        <v>57.65</v>
      </c>
      <c r="CN6" s="52">
        <f t="shared" si="5"/>
        <v>57.52</v>
      </c>
      <c r="CO6" s="52">
        <f t="shared" si="5"/>
        <v>57.55</v>
      </c>
      <c r="CP6" s="52">
        <f t="shared" si="5"/>
        <v>57.69</v>
      </c>
      <c r="CQ6" s="52">
        <f t="shared" si="5"/>
        <v>58.56</v>
      </c>
      <c r="CR6" s="50" t="str">
        <f>IF(CR7="-","【-】","【"&amp;SUBSTITUTE(TEXT(CR7,"#,##0.00"),"-","△")&amp;"】")</f>
        <v>【55.52】</v>
      </c>
      <c r="CS6" s="52">
        <f t="shared" ref="CS6:DB6" si="6">CS7</f>
        <v>92.24</v>
      </c>
      <c r="CT6" s="52">
        <f>CT7</f>
        <v>92.12</v>
      </c>
      <c r="CU6" s="52">
        <f>CU7</f>
        <v>88.68</v>
      </c>
      <c r="CV6" s="52">
        <f>CV7</f>
        <v>89.14</v>
      </c>
      <c r="CW6" s="52">
        <f t="shared" si="6"/>
        <v>89.72</v>
      </c>
      <c r="CX6" s="52">
        <f t="shared" si="6"/>
        <v>79.72</v>
      </c>
      <c r="CY6" s="52">
        <f t="shared" si="6"/>
        <v>79.7</v>
      </c>
      <c r="CZ6" s="52">
        <f t="shared" si="6"/>
        <v>79.42</v>
      </c>
      <c r="DA6" s="52">
        <f t="shared" si="6"/>
        <v>79.2</v>
      </c>
      <c r="DB6" s="52">
        <f t="shared" si="6"/>
        <v>80.5</v>
      </c>
      <c r="DC6" s="50" t="str">
        <f>IF(DC7="-","【-】","【"&amp;SUBSTITUTE(TEXT(DC7,"#,##0.00"),"-","△")&amp;"】")</f>
        <v>【77.10】</v>
      </c>
      <c r="DD6" s="52">
        <f t="shared" ref="DD6:DM6" si="7">DD7</f>
        <v>51.46</v>
      </c>
      <c r="DE6" s="52">
        <f>DE7</f>
        <v>52.25</v>
      </c>
      <c r="DF6" s="52">
        <f>DF7</f>
        <v>53.75</v>
      </c>
      <c r="DG6" s="52">
        <f>DG7</f>
        <v>55.6</v>
      </c>
      <c r="DH6" s="52">
        <f t="shared" si="7"/>
        <v>57.28</v>
      </c>
      <c r="DI6" s="52">
        <f t="shared" si="7"/>
        <v>56.41</v>
      </c>
      <c r="DJ6" s="52">
        <f t="shared" si="7"/>
        <v>57.35</v>
      </c>
      <c r="DK6" s="52">
        <f t="shared" si="7"/>
        <v>57.93</v>
      </c>
      <c r="DL6" s="52">
        <f t="shared" si="7"/>
        <v>58.88</v>
      </c>
      <c r="DM6" s="52">
        <f t="shared" si="7"/>
        <v>59.48</v>
      </c>
      <c r="DN6" s="50" t="str">
        <f>IF(DN7="-","【-】","【"&amp;SUBSTITUTE(TEXT(DN7,"#,##0.00"),"-","△")&amp;"】")</f>
        <v>【58.53】</v>
      </c>
      <c r="DO6" s="52">
        <f t="shared" ref="DO6:DX6" si="8">DO7</f>
        <v>16.260000000000002</v>
      </c>
      <c r="DP6" s="52">
        <f>DP7</f>
        <v>16.989999999999998</v>
      </c>
      <c r="DQ6" s="52">
        <f>DQ7</f>
        <v>20.85</v>
      </c>
      <c r="DR6" s="52">
        <f>DR7</f>
        <v>17.37</v>
      </c>
      <c r="DS6" s="52">
        <f t="shared" si="8"/>
        <v>17.25</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1132680</v>
      </c>
      <c r="L7" s="54" t="s">
        <v>95</v>
      </c>
      <c r="M7" s="55">
        <v>5</v>
      </c>
      <c r="N7" s="55">
        <v>640252</v>
      </c>
      <c r="O7" s="56" t="s">
        <v>96</v>
      </c>
      <c r="P7" s="56">
        <v>75.5</v>
      </c>
      <c r="Q7" s="55">
        <v>246</v>
      </c>
      <c r="R7" s="55">
        <v>1016252</v>
      </c>
      <c r="S7" s="54" t="s">
        <v>97</v>
      </c>
      <c r="T7" s="57">
        <v>149.13999999999999</v>
      </c>
      <c r="U7" s="57">
        <v>151.36000000000001</v>
      </c>
      <c r="V7" s="57">
        <v>135.82</v>
      </c>
      <c r="W7" s="57">
        <v>133.66</v>
      </c>
      <c r="X7" s="57">
        <v>132.71</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123.52</v>
      </c>
      <c r="AQ7" s="57">
        <v>164.14</v>
      </c>
      <c r="AR7" s="57">
        <v>168.3</v>
      </c>
      <c r="AS7" s="57">
        <v>185.04</v>
      </c>
      <c r="AT7" s="57">
        <v>194.32</v>
      </c>
      <c r="AU7" s="57">
        <v>221.79</v>
      </c>
      <c r="AV7" s="57">
        <v>312.67</v>
      </c>
      <c r="AW7" s="57">
        <v>345.05</v>
      </c>
      <c r="AX7" s="57">
        <v>379.14</v>
      </c>
      <c r="AY7" s="57">
        <v>394.58</v>
      </c>
      <c r="AZ7" s="57">
        <v>450.05</v>
      </c>
      <c r="BA7" s="57">
        <v>320.02999999999997</v>
      </c>
      <c r="BB7" s="57">
        <v>276.52999999999997</v>
      </c>
      <c r="BC7" s="57">
        <v>267.45</v>
      </c>
      <c r="BD7" s="57">
        <v>252.99</v>
      </c>
      <c r="BE7" s="57">
        <v>237.77</v>
      </c>
      <c r="BF7" s="57">
        <v>297.23</v>
      </c>
      <c r="BG7" s="57">
        <v>272.8</v>
      </c>
      <c r="BH7" s="57">
        <v>255.89</v>
      </c>
      <c r="BI7" s="57">
        <v>242.57</v>
      </c>
      <c r="BJ7" s="57">
        <v>235.79</v>
      </c>
      <c r="BK7" s="57">
        <v>246.04</v>
      </c>
      <c r="BL7" s="57">
        <v>138.51</v>
      </c>
      <c r="BM7" s="57">
        <v>139.52000000000001</v>
      </c>
      <c r="BN7" s="57">
        <v>140.97</v>
      </c>
      <c r="BO7" s="57">
        <v>138.4</v>
      </c>
      <c r="BP7" s="57">
        <v>137.22999999999999</v>
      </c>
      <c r="BQ7" s="57">
        <v>118.2</v>
      </c>
      <c r="BR7" s="57">
        <v>119.5</v>
      </c>
      <c r="BS7" s="57">
        <v>118.99</v>
      </c>
      <c r="BT7" s="57">
        <v>119.17</v>
      </c>
      <c r="BU7" s="57">
        <v>117.72</v>
      </c>
      <c r="BV7" s="57">
        <v>114.16</v>
      </c>
      <c r="BW7" s="57">
        <v>25.49</v>
      </c>
      <c r="BX7" s="57">
        <v>24.95</v>
      </c>
      <c r="BY7" s="57">
        <v>24.82</v>
      </c>
      <c r="BZ7" s="57">
        <v>25.02</v>
      </c>
      <c r="CA7" s="57">
        <v>25.1</v>
      </c>
      <c r="CB7" s="57">
        <v>17.100000000000001</v>
      </c>
      <c r="CC7" s="57">
        <v>16.91</v>
      </c>
      <c r="CD7" s="57">
        <v>16.850000000000001</v>
      </c>
      <c r="CE7" s="57">
        <v>16.8</v>
      </c>
      <c r="CF7" s="57">
        <v>17.03</v>
      </c>
      <c r="CG7" s="57">
        <v>18.71</v>
      </c>
      <c r="CH7" s="57">
        <v>54.01</v>
      </c>
      <c r="CI7" s="57">
        <v>55.17</v>
      </c>
      <c r="CJ7" s="57">
        <v>55.05</v>
      </c>
      <c r="CK7" s="57">
        <v>55.82</v>
      </c>
      <c r="CL7" s="57">
        <v>56.53</v>
      </c>
      <c r="CM7" s="57">
        <v>57.65</v>
      </c>
      <c r="CN7" s="57">
        <v>57.52</v>
      </c>
      <c r="CO7" s="57">
        <v>57.55</v>
      </c>
      <c r="CP7" s="57">
        <v>57.69</v>
      </c>
      <c r="CQ7" s="57">
        <v>58.56</v>
      </c>
      <c r="CR7" s="57">
        <v>55.52</v>
      </c>
      <c r="CS7" s="57">
        <v>92.24</v>
      </c>
      <c r="CT7" s="57">
        <v>92.12</v>
      </c>
      <c r="CU7" s="57">
        <v>88.68</v>
      </c>
      <c r="CV7" s="57">
        <v>89.14</v>
      </c>
      <c r="CW7" s="57">
        <v>89.72</v>
      </c>
      <c r="CX7" s="57">
        <v>79.72</v>
      </c>
      <c r="CY7" s="57">
        <v>79.7</v>
      </c>
      <c r="CZ7" s="57">
        <v>79.42</v>
      </c>
      <c r="DA7" s="57">
        <v>79.2</v>
      </c>
      <c r="DB7" s="57">
        <v>80.5</v>
      </c>
      <c r="DC7" s="57">
        <v>77.099999999999994</v>
      </c>
      <c r="DD7" s="57">
        <v>51.46</v>
      </c>
      <c r="DE7" s="57">
        <v>52.25</v>
      </c>
      <c r="DF7" s="57">
        <v>53.75</v>
      </c>
      <c r="DG7" s="57">
        <v>55.6</v>
      </c>
      <c r="DH7" s="57">
        <v>57.28</v>
      </c>
      <c r="DI7" s="57">
        <v>56.41</v>
      </c>
      <c r="DJ7" s="57">
        <v>57.35</v>
      </c>
      <c r="DK7" s="57">
        <v>57.93</v>
      </c>
      <c r="DL7" s="57">
        <v>58.88</v>
      </c>
      <c r="DM7" s="57">
        <v>59.48</v>
      </c>
      <c r="DN7" s="57">
        <v>58.53</v>
      </c>
      <c r="DO7" s="57">
        <v>16.260000000000002</v>
      </c>
      <c r="DP7" s="57">
        <v>16.989999999999998</v>
      </c>
      <c r="DQ7" s="57">
        <v>20.85</v>
      </c>
      <c r="DR7" s="57">
        <v>17.37</v>
      </c>
      <c r="DS7" s="57">
        <v>17.25</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149.13999999999999</v>
      </c>
      <c r="V11" s="64">
        <f>IF(U6="-",NA(),U6)</f>
        <v>151.36000000000001</v>
      </c>
      <c r="W11" s="64">
        <f>IF(V6="-",NA(),V6)</f>
        <v>135.82</v>
      </c>
      <c r="X11" s="64">
        <f>IF(W6="-",NA(),W6)</f>
        <v>133.66</v>
      </c>
      <c r="Y11" s="64">
        <f>IF(X6="-",NA(),X6)</f>
        <v>132.71</v>
      </c>
      <c r="AE11" s="63" t="s">
        <v>23</v>
      </c>
      <c r="AF11" s="64">
        <f>IF(AE6="-",NA(),AE6)</f>
        <v>0</v>
      </c>
      <c r="AG11" s="64">
        <f>IF(AF6="-",NA(),AF6)</f>
        <v>0</v>
      </c>
      <c r="AH11" s="64">
        <f>IF(AG6="-",NA(),AG6)</f>
        <v>0</v>
      </c>
      <c r="AI11" s="64">
        <f>IF(AH6="-",NA(),AH6)</f>
        <v>0</v>
      </c>
      <c r="AJ11" s="64">
        <f>IF(AI6="-",NA(),AI6)</f>
        <v>0</v>
      </c>
      <c r="AP11" s="63" t="s">
        <v>23</v>
      </c>
      <c r="AQ11" s="64">
        <f>IF(AP6="-",NA(),AP6)</f>
        <v>123.52</v>
      </c>
      <c r="AR11" s="64">
        <f>IF(AQ6="-",NA(),AQ6)</f>
        <v>164.14</v>
      </c>
      <c r="AS11" s="64">
        <f>IF(AR6="-",NA(),AR6)</f>
        <v>168.3</v>
      </c>
      <c r="AT11" s="64">
        <f>IF(AS6="-",NA(),AS6)</f>
        <v>185.04</v>
      </c>
      <c r="AU11" s="64">
        <f>IF(AT6="-",NA(),AT6)</f>
        <v>194.32</v>
      </c>
      <c r="BA11" s="63" t="s">
        <v>23</v>
      </c>
      <c r="BB11" s="64">
        <f>IF(BA6="-",NA(),BA6)</f>
        <v>320.02999999999997</v>
      </c>
      <c r="BC11" s="64">
        <f>IF(BB6="-",NA(),BB6)</f>
        <v>276.52999999999997</v>
      </c>
      <c r="BD11" s="64">
        <f>IF(BC6="-",NA(),BC6)</f>
        <v>267.45</v>
      </c>
      <c r="BE11" s="64">
        <f>IF(BD6="-",NA(),BD6)</f>
        <v>252.99</v>
      </c>
      <c r="BF11" s="64">
        <f>IF(BE6="-",NA(),BE6)</f>
        <v>237.77</v>
      </c>
      <c r="BL11" s="63" t="s">
        <v>23</v>
      </c>
      <c r="BM11" s="64">
        <f>IF(BL6="-",NA(),BL6)</f>
        <v>138.51</v>
      </c>
      <c r="BN11" s="64">
        <f>IF(BM6="-",NA(),BM6)</f>
        <v>139.52000000000001</v>
      </c>
      <c r="BO11" s="64">
        <f>IF(BN6="-",NA(),BN6)</f>
        <v>140.97</v>
      </c>
      <c r="BP11" s="64">
        <f>IF(BO6="-",NA(),BO6)</f>
        <v>138.4</v>
      </c>
      <c r="BQ11" s="64">
        <f>IF(BP6="-",NA(),BP6)</f>
        <v>137.22999999999999</v>
      </c>
      <c r="BW11" s="63" t="s">
        <v>23</v>
      </c>
      <c r="BX11" s="64">
        <f>IF(BW6="-",NA(),BW6)</f>
        <v>25.49</v>
      </c>
      <c r="BY11" s="64">
        <f>IF(BX6="-",NA(),BX6)</f>
        <v>24.95</v>
      </c>
      <c r="BZ11" s="64">
        <f>IF(BY6="-",NA(),BY6)</f>
        <v>24.82</v>
      </c>
      <c r="CA11" s="64">
        <f>IF(BZ6="-",NA(),BZ6)</f>
        <v>25.02</v>
      </c>
      <c r="CB11" s="64">
        <f>IF(CA6="-",NA(),CA6)</f>
        <v>25.1</v>
      </c>
      <c r="CH11" s="63" t="s">
        <v>23</v>
      </c>
      <c r="CI11" s="64">
        <f>IF(CH6="-",NA(),CH6)</f>
        <v>54.01</v>
      </c>
      <c r="CJ11" s="64">
        <f>IF(CI6="-",NA(),CI6)</f>
        <v>55.17</v>
      </c>
      <c r="CK11" s="64">
        <f>IF(CJ6="-",NA(),CJ6)</f>
        <v>55.05</v>
      </c>
      <c r="CL11" s="64">
        <f>IF(CK6="-",NA(),CK6)</f>
        <v>55.82</v>
      </c>
      <c r="CM11" s="64">
        <f>IF(CL6="-",NA(),CL6)</f>
        <v>56.53</v>
      </c>
      <c r="CS11" s="63" t="s">
        <v>23</v>
      </c>
      <c r="CT11" s="64">
        <f>IF(CS6="-",NA(),CS6)</f>
        <v>92.24</v>
      </c>
      <c r="CU11" s="64">
        <f>IF(CT6="-",NA(),CT6)</f>
        <v>92.12</v>
      </c>
      <c r="CV11" s="64">
        <f>IF(CU6="-",NA(),CU6)</f>
        <v>88.68</v>
      </c>
      <c r="CW11" s="64">
        <f>IF(CV6="-",NA(),CV6)</f>
        <v>89.14</v>
      </c>
      <c r="CX11" s="64">
        <f>IF(CW6="-",NA(),CW6)</f>
        <v>89.72</v>
      </c>
      <c r="DD11" s="63" t="s">
        <v>23</v>
      </c>
      <c r="DE11" s="64">
        <f>IF(DD6="-",NA(),DD6)</f>
        <v>51.46</v>
      </c>
      <c r="DF11" s="64">
        <f>IF(DE6="-",NA(),DE6)</f>
        <v>52.25</v>
      </c>
      <c r="DG11" s="64">
        <f>IF(DF6="-",NA(),DF6)</f>
        <v>53.75</v>
      </c>
      <c r="DH11" s="64">
        <f>IF(DG6="-",NA(),DG6)</f>
        <v>55.6</v>
      </c>
      <c r="DI11" s="64">
        <f>IF(DH6="-",NA(),DH6)</f>
        <v>57.28</v>
      </c>
      <c r="DO11" s="63" t="s">
        <v>23</v>
      </c>
      <c r="DP11" s="64">
        <f>IF(DO6="-",NA(),DO6)</f>
        <v>16.260000000000002</v>
      </c>
      <c r="DQ11" s="64">
        <f>IF(DP6="-",NA(),DP6)</f>
        <v>16.989999999999998</v>
      </c>
      <c r="DR11" s="64">
        <f>IF(DQ6="-",NA(),DQ6)</f>
        <v>20.85</v>
      </c>
      <c r="DS11" s="64">
        <f>IF(DR6="-",NA(),DR6)</f>
        <v>17.37</v>
      </c>
      <c r="DT11" s="64">
        <f>IF(DS6="-",NA(),DS6)</f>
        <v>17.25</v>
      </c>
      <c r="DZ11" s="63" t="s">
        <v>23</v>
      </c>
      <c r="EA11" s="64">
        <f>IF(DZ6="-",NA(),DZ6)</f>
        <v>0</v>
      </c>
      <c r="EB11" s="64">
        <f>IF(EA6="-",NA(),EA6)</f>
        <v>0</v>
      </c>
      <c r="EC11" s="64">
        <f>IF(EB6="-",NA(),EB6)</f>
        <v>0</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茨城県企業局</cp:lastModifiedBy>
  <cp:lastPrinted>2020-01-17T01:17:43Z</cp:lastPrinted>
  <dcterms:created xsi:type="dcterms:W3CDTF">2019-12-05T07:45:51Z</dcterms:created>
  <dcterms:modified xsi:type="dcterms:W3CDTF">2020-01-20T03:48:18Z</dcterms:modified>
  <cp:category/>
</cp:coreProperties>
</file>