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870" windowHeight="9430" firstSheet="6" activeTab="7"/>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５ｰ１　処理期間1年超（審査請求）" sheetId="8" r:id="rId8"/>
    <sheet name="別表５ｰ２処理期間1年超（再審査請求）" sheetId="9" r:id="rId9"/>
    <sheet name="別表６（標準審理期間・審理員名簿）" sheetId="10" r:id="rId10"/>
    <sheet name="別表7（旧法）" sheetId="11" r:id="rId11"/>
  </sheets>
  <definedNames>
    <definedName name="_xlfn.IFERROR" hidden="1">#NAME?</definedName>
    <definedName name="_xlnm.Print_Area" localSheetId="5">'別表4-3'!$A$1:$AR$55</definedName>
  </definedNames>
  <calcPr fullCalcOnLoad="1"/>
</workbook>
</file>

<file path=xl/sharedStrings.xml><?xml version="1.0" encoding="utf-8"?>
<sst xmlns="http://schemas.openxmlformats.org/spreadsheetml/2006/main" count="1383" uniqueCount="212">
  <si>
    <t>不服申立て</t>
  </si>
  <si>
    <t>取下げ</t>
  </si>
  <si>
    <t>合　　計</t>
  </si>
  <si>
    <t>【別表３】</t>
  </si>
  <si>
    <t>区　　　分</t>
  </si>
  <si>
    <t>(件)</t>
  </si>
  <si>
    <t>(％)</t>
  </si>
  <si>
    <t>総　　件　　数</t>
  </si>
  <si>
    <t>・その他</t>
  </si>
  <si>
    <t>【別表２】</t>
  </si>
  <si>
    <t>棄　　却</t>
  </si>
  <si>
    <t>却　　下</t>
  </si>
  <si>
    <t>そ の 他</t>
  </si>
  <si>
    <t>【別表１】</t>
  </si>
  <si>
    <t>区　　分</t>
  </si>
  <si>
    <t>不服申立て</t>
  </si>
  <si>
    <t>総　件　数</t>
  </si>
  <si>
    <t>（件）</t>
  </si>
  <si>
    <t>（％）</t>
  </si>
  <si>
    <t>未処理</t>
  </si>
  <si>
    <t>認　　容</t>
  </si>
  <si>
    <t>【別表４－１】</t>
  </si>
  <si>
    <t>【別表４－２】</t>
  </si>
  <si>
    <t>処理済</t>
  </si>
  <si>
    <t>取下げ</t>
  </si>
  <si>
    <t xml:space="preserve">  処理済</t>
  </si>
  <si>
    <t>【別表４－３】</t>
  </si>
  <si>
    <t>【別表４－４】</t>
  </si>
  <si>
    <t>行政不服審査法に基づく不服申立て（再審査請求）</t>
  </si>
  <si>
    <t>３か月以内</t>
  </si>
  <si>
    <t>１年超
１年３か月以内</t>
  </si>
  <si>
    <t>１年６か月超
１年９か月以内</t>
  </si>
  <si>
    <t>１年９か月超
２年以内</t>
  </si>
  <si>
    <t>２年超</t>
  </si>
  <si>
    <t>１年以内</t>
  </si>
  <si>
    <t>１年超
２年以内</t>
  </si>
  <si>
    <t>２年超</t>
  </si>
  <si>
    <t>１　審査請求</t>
  </si>
  <si>
    <t>２　再調査の請求</t>
  </si>
  <si>
    <t>３　再審査請求</t>
  </si>
  <si>
    <t>１　審査請求</t>
  </si>
  <si>
    <t>２　再調査の請求</t>
  </si>
  <si>
    <t>１　審査請求</t>
  </si>
  <si>
    <t>３か月超
６か月以内</t>
  </si>
  <si>
    <t>６か月超
９か月以内</t>
  </si>
  <si>
    <t>９か月超
１年以内</t>
  </si>
  <si>
    <t>１年超２年以内</t>
  </si>
  <si>
    <t>１年超
２年以内</t>
  </si>
  <si>
    <t>１年3か月以上
１年６か月以内</t>
  </si>
  <si>
    <t>１年３か月超
１年６か月以内</t>
  </si>
  <si>
    <t>・情報公開・個人情報保護関係（注1）</t>
  </si>
  <si>
    <t>北海道</t>
  </si>
  <si>
    <t>岩手県</t>
  </si>
  <si>
    <t>宮城県</t>
  </si>
  <si>
    <t>青森県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</si>
  <si>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</si>
  <si>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</si>
  <si>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</si>
  <si>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</si>
  <si>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</si>
  <si>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</si>
  <si>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</si>
  <si>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</si>
  <si>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</si>
  <si>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</si>
  <si>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</si>
  <si>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</si>
  <si>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</si>
  <si>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</si>
  <si>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</si>
  <si>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</si>
  <si>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</si>
  <si>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</si>
  <si>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</si>
  <si>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</si>
  <si>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</si>
  <si>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</si>
  <si>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</si>
  <si>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</si>
  <si>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</si>
  <si>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</si>
  <si>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</si>
  <si>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</si>
  <si>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</si>
  <si>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</si>
  <si>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</si>
  <si>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</si>
  <si>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</si>
  <si>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</si>
  <si>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</si>
  <si>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</si>
  <si>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</si>
  <si>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</si>
  <si>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</si>
  <si>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</si>
  <si>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</si>
  <si>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</si>
  <si>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</si>
  <si>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処理に１年超を要した審査請求</t>
  </si>
  <si>
    <t>処理済件数
（合計）</t>
  </si>
  <si>
    <t>処理に1年超を要した件数</t>
  </si>
  <si>
    <t>処理に1年以上を要した件数　　　（再掲）</t>
  </si>
  <si>
    <t>未 処 理 件 数</t>
  </si>
  <si>
    <t>取り下げ件数</t>
  </si>
  <si>
    <t>処　　理　　期　間</t>
  </si>
  <si>
    <t>審理員審理件数</t>
  </si>
  <si>
    <t>長　期　化　要　因　（　複　数　回　答　）</t>
  </si>
  <si>
    <t>未処理件数
（合計）</t>
  </si>
  <si>
    <t>未 処 理 経 過 期 間</t>
  </si>
  <si>
    <t>１年３か月超
１年６か月以内</t>
  </si>
  <si>
    <t>審理員指名</t>
  </si>
  <si>
    <t>審理員審理</t>
  </si>
  <si>
    <t>諮問手続</t>
  </si>
  <si>
    <t>答申手続</t>
  </si>
  <si>
    <t>裁決手続</t>
  </si>
  <si>
    <t>その他</t>
  </si>
  <si>
    <t>1年以内</t>
  </si>
  <si>
    <t>１年超
２年以内</t>
  </si>
  <si>
    <t>２年超</t>
  </si>
  <si>
    <t>(％)</t>
  </si>
  <si>
    <t>処理に１年超を要した再審査請求</t>
  </si>
  <si>
    <t>【別表５－2】</t>
  </si>
  <si>
    <t>【別表５－１】</t>
  </si>
  <si>
    <t>標　　準　　審　　理　　期　　間</t>
  </si>
  <si>
    <t>審　　理　　員　　候　　補　　者　　名　　簿</t>
  </si>
  <si>
    <t>設　定　状　況</t>
  </si>
  <si>
    <t>未設定の理由【複数回答】</t>
  </si>
  <si>
    <t>公表方法【複数回答】</t>
  </si>
  <si>
    <t>作　成　状　況　</t>
  </si>
  <si>
    <t>未作成の理由【複数回答】</t>
  </si>
  <si>
    <t>公　表　方　法　【　複　数　回　答　】</t>
  </si>
  <si>
    <t>全部設定済</t>
  </si>
  <si>
    <t>一部未設定</t>
  </si>
  <si>
    <t>未設定</t>
  </si>
  <si>
    <t>現状では実績が少ないなどの理由により未設定であるが、状況をみて設定予定</t>
  </si>
  <si>
    <t>現在、具体的に検討している</t>
  </si>
  <si>
    <t>ホームページ</t>
  </si>
  <si>
    <t>事務所に備付け</t>
  </si>
  <si>
    <t>求めに応じ提示</t>
  </si>
  <si>
    <t>全部作成済</t>
  </si>
  <si>
    <t>一部未作成</t>
  </si>
  <si>
    <t>未作成</t>
  </si>
  <si>
    <t>審査請求の内容（行政分野）等により審理員に指名する職員がそれぞれ異なるため</t>
  </si>
  <si>
    <t>審査請求の実績が少ないため</t>
  </si>
  <si>
    <t>検討中</t>
  </si>
  <si>
    <t>ホームページ</t>
  </si>
  <si>
    <t>○</t>
  </si>
  <si>
    <t>異議申立て</t>
  </si>
  <si>
    <t>審査請求</t>
  </si>
  <si>
    <t>再審査請求</t>
  </si>
  <si>
    <t>国の行政機関、地方公共団体名</t>
  </si>
  <si>
    <t>不服申立区分</t>
  </si>
  <si>
    <t>処理対象件数
（係属事件数）</t>
  </si>
  <si>
    <t>処　　　　理　　　　済　　　　件　　　　数</t>
  </si>
  <si>
    <t>　未 　 処 　 理 　 件  　数</t>
  </si>
  <si>
    <t>処　　理　　内　　容</t>
  </si>
  <si>
    <t>処　　理　　期　　間</t>
  </si>
  <si>
    <t>取下げ件数</t>
  </si>
  <si>
    <t>未処理経過期間</t>
  </si>
  <si>
    <t>処理対象件数（合計）</t>
  </si>
  <si>
    <t>前年度からの繰越件数</t>
  </si>
  <si>
    <t>30年度新規申立件数</t>
  </si>
  <si>
    <t>処理済件数
（合計）</t>
  </si>
  <si>
    <t>容認</t>
  </si>
  <si>
    <t>棄却</t>
  </si>
  <si>
    <t>却下</t>
  </si>
  <si>
    <t>処理期間
（合計）</t>
  </si>
  <si>
    <t>２年以内</t>
  </si>
  <si>
    <t>２年超３年以内</t>
  </si>
  <si>
    <t>３年超５年以内</t>
  </si>
  <si>
    <t>５年超</t>
  </si>
  <si>
    <t>３年超５年以内</t>
  </si>
  <si>
    <t>５年超</t>
  </si>
  <si>
    <t>京都府</t>
  </si>
  <si>
    <t>岡山県</t>
  </si>
  <si>
    <t>山口県</t>
  </si>
  <si>
    <t>沖縄県</t>
  </si>
  <si>
    <t>地方公共団体（都道府県）別集計表（平成30年度）</t>
  </si>
  <si>
    <t>・生活保護関係</t>
  </si>
  <si>
    <t>・道路交通法関係</t>
  </si>
  <si>
    <t>地方公共団体（都道府県）に対する行政不服審査法に基づく不服申立ての状況（平成30年度）</t>
  </si>
  <si>
    <t>地方公共団体（都道府県）における行政不服審査法に基づく不服申立ての処理内容（平成30年度）</t>
  </si>
  <si>
    <t>地方公共団体（都道府県）における行政不服審査法に基づく不服申立ての処理期間（平成30年度）</t>
  </si>
  <si>
    <t xml:space="preserve"> 標準審理期間の設定状況・審理員候補者名簿の作成状況</t>
  </si>
  <si>
    <t>【別表６】</t>
  </si>
  <si>
    <t>地方公共団体（都道府県）別集計表（平成30年度）</t>
  </si>
  <si>
    <t>・公害健康被害補償法関係</t>
  </si>
  <si>
    <t>・介護保険法関係</t>
  </si>
  <si>
    <t>・生活保護法関係</t>
  </si>
  <si>
    <t>（注）１．標準審理期間未設定の理由「その他」の主なものとしては、①実績が少ないため、②請求の対象となる処分の種類が多岐にわたり、かつ内容が複雑であることから一律に期間を設定することが困難であるため、③行政庁の責めに帰さない事情により審理期間が変動するため、などとなっている。</t>
  </si>
  <si>
    <t>・生活保護法関係</t>
  </si>
  <si>
    <t>【別表７】</t>
  </si>
  <si>
    <t xml:space="preserve"> 旧法に基づく不服申立ての処理状況</t>
  </si>
  <si>
    <t>地方公共団体（都道府県）別集計表（平成30年度）</t>
  </si>
  <si>
    <t>備　　　　　考</t>
  </si>
  <si>
    <t>・情報公開・個人情報保護関係（注）</t>
  </si>
  <si>
    <t>（注）「情報公開・個人情報保護関係」とは、地方公共団体の情報公開条例及び個人情報条例に基づくものをいう。</t>
  </si>
  <si>
    <t>（注）　「情報公開・個人情報保護関係」とは、地方公共団体の情報公開条例及び個人情報条例に基づくものをいう。　</t>
  </si>
  <si>
    <t>行政不服審査法に基づく不服申立て（審査請求＋再調査の請求＋再審査請求）</t>
  </si>
  <si>
    <t>行政不服審査法に基づく不服申立て（審査請求）</t>
  </si>
  <si>
    <t>行政不服審査会等への諮問件数</t>
  </si>
  <si>
    <t>行政不服審査会等への諮問件数</t>
  </si>
  <si>
    <t>行政不服審査法に基づく不服申立て（再調査の請求）</t>
  </si>
  <si>
    <t>未　　　　処　　　　理</t>
  </si>
  <si>
    <t xml:space="preserve">  処　　　　　　理　　　　　　済</t>
  </si>
  <si>
    <t>　　　２．審理員候補者名簿未作成の理由「その他」の主なものとしては、①実績がない又は少ないため、②規模が小さい行政庁であるため、③案件ごとに指名することとしているため、などとなっている。</t>
  </si>
  <si>
    <t>前年度からの繰り越し</t>
  </si>
  <si>
    <t>（件）</t>
  </si>
  <si>
    <t>30年度新規申立て</t>
  </si>
  <si>
    <t>30年度新規申立て</t>
  </si>
  <si>
    <t>不　服　申　立　て</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</si>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</sst>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 numFmtId="188" formatCode="0.0"/>
  </numFmts>
  <fonts count="62">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sz val="10"/>
      <name val="ＭＳ Ｐゴシック"/>
      <family val="3"/>
    </font>
    <font>
      <sz val="9"/>
      <name val="ＭＳ Ｐゴシック"/>
      <family val="3"/>
    </font>
    <font>
      <sz val="11"/>
      <color indexed="8"/>
      <name val="ＭＳ Ｐゴシック"/>
      <family val="3"/>
    </font>
    <font>
      <b/>
      <sz val="11"/>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2"/>
      <name val="Calibri"/>
      <family val="3"/>
    </font>
    <font>
      <sz val="12"/>
      <color theme="1"/>
      <name val="Calibri"/>
      <family val="3"/>
    </font>
    <font>
      <sz val="10"/>
      <color theme="1"/>
      <name val="Calibri"/>
      <family val="3"/>
    </font>
    <font>
      <sz val="14"/>
      <color theme="1"/>
      <name val="ＭＳ 明朝"/>
      <family val="1"/>
    </font>
    <font>
      <sz val="12"/>
      <color theme="1"/>
      <name val="ＭＳ Ｐゴシック"/>
      <family val="3"/>
    </font>
    <font>
      <sz val="11"/>
      <color theme="1"/>
      <name val="ＭＳ Ｐゴシック"/>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color indexed="63"/>
      </top>
      <bottom style="hair"/>
    </border>
    <border>
      <left style="hair"/>
      <right style="thin"/>
      <top style="hair"/>
      <bottom style="thin"/>
    </border>
    <border>
      <left style="thin"/>
      <right style="thin"/>
      <top>
        <color indexed="63"/>
      </top>
      <bottom style="thin"/>
    </border>
    <border>
      <left style="thin"/>
      <right>
        <color indexed="63"/>
      </right>
      <top>
        <color indexed="63"/>
      </top>
      <bottom style="hair"/>
    </border>
    <border>
      <left style="thin"/>
      <right>
        <color indexed="63"/>
      </right>
      <top style="hair"/>
      <bottom style="thin"/>
    </border>
    <border>
      <left style="thin"/>
      <right style="hair"/>
      <top style="hair"/>
      <bottom style="thin"/>
    </border>
    <border>
      <left style="thin"/>
      <right>
        <color indexed="63"/>
      </right>
      <top>
        <color indexed="63"/>
      </top>
      <bottom style="thin"/>
    </border>
    <border>
      <left style="thin"/>
      <right>
        <color indexed="63"/>
      </right>
      <top style="hair"/>
      <bottom style="hair"/>
    </border>
    <border>
      <left style="thin"/>
      <right style="hair"/>
      <top style="hair"/>
      <bottom style="hair"/>
    </border>
    <border>
      <left style="thin"/>
      <right>
        <color indexed="63"/>
      </right>
      <top>
        <color indexed="63"/>
      </top>
      <bottom>
        <color indexed="63"/>
      </bottom>
    </border>
    <border>
      <left style="thin"/>
      <right style="thin"/>
      <top style="hair"/>
      <bottom style="hair"/>
    </border>
    <border>
      <left style="hair"/>
      <right style="thin"/>
      <top style="hair"/>
      <bottom style="hair"/>
    </border>
    <border>
      <left>
        <color indexed="63"/>
      </left>
      <right style="thin"/>
      <top style="hair"/>
      <bottom style="hair"/>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color indexed="63"/>
      </bottom>
    </border>
    <border>
      <left style="medium"/>
      <right style="medium"/>
      <top/>
      <bottom style="thin"/>
    </border>
    <border>
      <left style="medium"/>
      <right style="medium"/>
      <top style="thin"/>
      <bottom style="thin"/>
    </border>
    <border>
      <left style="medium"/>
      <right style="medium"/>
      <top style="thin"/>
      <bottom style="double"/>
    </border>
    <border>
      <left style="medium"/>
      <right style="medium"/>
      <top style="double"/>
      <bottom style="medium"/>
    </border>
    <border>
      <left style="thin"/>
      <right style="thin"/>
      <top/>
      <bottom style="medium"/>
    </border>
    <border>
      <left style="medium"/>
      <right style="medium"/>
      <top/>
      <bottom style="medium"/>
    </border>
    <border>
      <left style="thin"/>
      <right>
        <color indexed="63"/>
      </right>
      <top style="thin"/>
      <bottom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right style="thin"/>
      <top>
        <color indexed="63"/>
      </top>
      <bottom style="medium"/>
    </border>
    <border>
      <left>
        <color indexed="63"/>
      </left>
      <right>
        <color indexed="63"/>
      </right>
      <top>
        <color indexed="63"/>
      </top>
      <bottom style="medium"/>
    </border>
    <border>
      <left style="medium"/>
      <right style="thin"/>
      <top/>
      <bottom style="medium"/>
    </border>
    <border>
      <left/>
      <right style="medium"/>
      <top/>
      <bottom style="medium"/>
    </border>
    <border>
      <left style="thin"/>
      <right>
        <color indexed="63"/>
      </right>
      <top style="hair"/>
      <bottom>
        <color indexed="63"/>
      </bottom>
    </border>
    <border>
      <left style="hair"/>
      <right style="thin"/>
      <top style="hair"/>
      <bottom>
        <color indexed="63"/>
      </bottom>
    </border>
    <border>
      <left style="thin"/>
      <right style="hair"/>
      <top style="hair"/>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style="hair"/>
      <bottom style="hair"/>
    </border>
    <border>
      <left>
        <color indexed="63"/>
      </left>
      <right>
        <color indexed="63"/>
      </right>
      <top style="hair"/>
      <bottom style="hair"/>
    </border>
    <border>
      <left style="thin"/>
      <right style="thin"/>
      <top style="hair"/>
      <bottom style="thin"/>
    </border>
    <border>
      <left>
        <color indexed="63"/>
      </left>
      <right style="thin"/>
      <top style="hair"/>
      <bottom style="thin"/>
    </border>
    <border>
      <left style="hair"/>
      <right style="thin"/>
      <top style="thin"/>
      <bottom style="thin"/>
    </border>
    <border>
      <left style="thin"/>
      <right style="hair"/>
      <top>
        <color indexed="63"/>
      </top>
      <bottom>
        <color indexed="63"/>
      </bottom>
    </border>
    <border>
      <left style="thin"/>
      <right style="hair"/>
      <top style="thin"/>
      <bottom style="thin"/>
    </border>
    <border>
      <left style="thin"/>
      <right style="hair"/>
      <top>
        <color indexed="63"/>
      </top>
      <bottom style="thin"/>
    </border>
    <border>
      <left style="thin"/>
      <right style="hair"/>
      <top style="thin"/>
      <bottom style="double"/>
    </border>
    <border>
      <left style="hair"/>
      <right>
        <color indexed="63"/>
      </right>
      <top>
        <color indexed="63"/>
      </top>
      <bottom style="thin"/>
    </border>
    <border>
      <left style="thin"/>
      <right/>
      <top/>
      <bottom style="medium"/>
    </border>
    <border>
      <left style="hair"/>
      <right style="thin"/>
      <top style="hair"/>
      <bottom style="medium"/>
    </border>
    <border>
      <left style="thin"/>
      <right style="hair"/>
      <top style="hair"/>
      <bottom style="medium"/>
    </border>
    <border>
      <left style="thin"/>
      <right>
        <color indexed="63"/>
      </right>
      <top style="hair"/>
      <bottom style="medium"/>
    </border>
    <border>
      <left style="medium"/>
      <right style="hair"/>
      <top>
        <color indexed="63"/>
      </top>
      <bottom style="medium"/>
    </border>
    <border>
      <left style="hair"/>
      <right style="thin"/>
      <top>
        <color indexed="63"/>
      </top>
      <bottom style="medium"/>
    </border>
    <border>
      <left>
        <color indexed="63"/>
      </left>
      <right style="thin"/>
      <top style="hair"/>
      <bottom style="medium"/>
    </border>
    <border>
      <left style="hair"/>
      <right style="medium"/>
      <top style="hair"/>
      <bottom style="medium"/>
    </border>
    <border>
      <left style="medium"/>
      <right>
        <color indexed="63"/>
      </right>
      <top style="hair"/>
      <bottom style="medium"/>
    </border>
    <border>
      <left style="hair"/>
      <right>
        <color indexed="63"/>
      </right>
      <top style="hair"/>
      <bottom style="medium"/>
    </border>
    <border>
      <left style="medium"/>
      <right/>
      <top/>
      <bottom style="thin"/>
    </border>
    <border>
      <left style="medium"/>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hair"/>
      <right style="thin"/>
      <top>
        <color indexed="63"/>
      </top>
      <bottom style="thin"/>
    </border>
    <border>
      <left>
        <color indexed="63"/>
      </left>
      <right>
        <color indexed="63"/>
      </right>
      <top style="thin"/>
      <bottom>
        <color indexed="63"/>
      </bottom>
    </border>
    <border>
      <left style="hair"/>
      <right style="medium"/>
      <top>
        <color indexed="63"/>
      </top>
      <bottom style="thin"/>
    </border>
    <border>
      <left style="hair"/>
      <right style="thin"/>
      <top style="thin"/>
      <bottom style="double"/>
    </border>
    <border>
      <left>
        <color indexed="63"/>
      </left>
      <right style="thin"/>
      <top style="thin"/>
      <bottom>
        <color indexed="63"/>
      </bottom>
    </border>
    <border>
      <left style="hair"/>
      <right style="thin"/>
      <top style="thin"/>
      <bottom>
        <color indexed="63"/>
      </bottom>
    </border>
    <border>
      <left style="hair"/>
      <right style="thin"/>
      <top>
        <color indexed="63"/>
      </top>
      <bottom style="double"/>
    </border>
    <border>
      <left style="thin"/>
      <right>
        <color indexed="63"/>
      </right>
      <top>
        <color indexed="63"/>
      </top>
      <bottom style="double"/>
    </border>
    <border>
      <left style="thin"/>
      <right style="hair"/>
      <top>
        <color indexed="63"/>
      </top>
      <bottom style="double"/>
    </border>
    <border>
      <left style="thin"/>
      <right style="thin"/>
      <top>
        <color indexed="63"/>
      </top>
      <bottom style="double"/>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double"/>
    </border>
    <border>
      <left style="medium"/>
      <right style="medium"/>
      <top style="thin"/>
      <bottom style="medium"/>
    </border>
    <border>
      <left style="medium"/>
      <right style="medium"/>
      <top style="medium"/>
      <bottom/>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color indexed="63"/>
      </top>
      <bottom style="thin"/>
    </border>
    <border>
      <left style="thin"/>
      <right/>
      <top style="medium"/>
      <bottom style="thin"/>
    </border>
    <border>
      <left/>
      <right/>
      <top style="thin"/>
      <bottom style="medium"/>
    </border>
    <border>
      <left style="medium"/>
      <right style="thin"/>
      <top/>
      <bottom/>
    </border>
    <border>
      <left style="thin"/>
      <right style="medium"/>
      <top style="hair"/>
      <bottom style="hair"/>
    </border>
    <border>
      <left/>
      <right/>
      <top style="medium"/>
      <bottom/>
    </border>
    <border>
      <left style="thin"/>
      <right style="medium"/>
      <top/>
      <bottom/>
    </border>
    <border>
      <left style="thin"/>
      <right style="hair"/>
      <top>
        <color indexed="63"/>
      </top>
      <bottom style="medium"/>
    </border>
    <border>
      <left style="hair"/>
      <right style="thin"/>
      <top style="double"/>
      <bottom style="medium"/>
    </border>
    <border>
      <left style="thin"/>
      <right style="medium"/>
      <top>
        <color indexed="63"/>
      </top>
      <bottom style="medium"/>
    </border>
    <border>
      <left style="thin"/>
      <right style="hair"/>
      <top style="thin"/>
      <bottom style="medium"/>
    </border>
    <border>
      <left style="medium"/>
      <right style="thin"/>
      <top style="double"/>
      <bottom style="medium"/>
    </border>
    <border>
      <left style="thin"/>
      <right>
        <color indexed="63"/>
      </right>
      <top style="double"/>
      <bottom style="medium"/>
    </border>
    <border>
      <left>
        <color indexed="63"/>
      </left>
      <right>
        <color indexed="63"/>
      </right>
      <top style="double"/>
      <bottom style="medium"/>
    </border>
    <border>
      <left style="thin"/>
      <right style="hair"/>
      <top style="double"/>
      <bottom style="medium"/>
    </border>
    <border>
      <left>
        <color indexed="63"/>
      </left>
      <right style="hair"/>
      <top>
        <color indexed="63"/>
      </top>
      <bottom style="medium"/>
    </border>
    <border>
      <left style="hair"/>
      <right>
        <color indexed="63"/>
      </right>
      <top>
        <color indexed="63"/>
      </top>
      <bottom style="medium"/>
    </border>
    <border>
      <left>
        <color indexed="63"/>
      </left>
      <right style="thin"/>
      <top style="double"/>
      <bottom style="medium"/>
    </border>
    <border>
      <left style="thin"/>
      <right style="thin"/>
      <top style="double"/>
      <bottom style="medium"/>
    </border>
    <border>
      <left style="thin"/>
      <right style="medium"/>
      <top style="thin"/>
      <bottom/>
    </border>
    <border>
      <left style="medium"/>
      <right style="thin"/>
      <top/>
      <bottom style="thin"/>
    </border>
    <border>
      <left style="medium"/>
      <right style="thin"/>
      <top style="thin"/>
      <bottom/>
    </border>
    <border>
      <left style="medium"/>
      <right style="medium"/>
      <top style="thin"/>
      <bottom/>
    </border>
    <border>
      <left/>
      <right style="thin"/>
      <top style="medium"/>
      <bottom style="thin"/>
    </border>
    <border>
      <left style="medium"/>
      <right style="medium"/>
      <top style="medium"/>
      <bottom style="thin"/>
    </border>
    <border>
      <left/>
      <right/>
      <top style="medium"/>
      <bottom style="thin"/>
    </border>
    <border>
      <left>
        <color indexed="63"/>
      </left>
      <right style="hair"/>
      <top style="thin"/>
      <bottom style="double"/>
    </border>
    <border>
      <left style="hair"/>
      <right style="thin"/>
      <top style="medium"/>
      <bottom style="thin"/>
    </border>
    <border>
      <left>
        <color indexed="63"/>
      </left>
      <right style="hair"/>
      <top>
        <color indexed="63"/>
      </top>
      <bottom style="thin"/>
    </border>
    <border>
      <left>
        <color indexed="63"/>
      </left>
      <right>
        <color indexed="63"/>
      </right>
      <top>
        <color indexed="63"/>
      </top>
      <bottom style="hair"/>
    </border>
    <border>
      <left style="hair"/>
      <right style="thin"/>
      <top>
        <color indexed="63"/>
      </top>
      <bottom style="hair"/>
    </border>
    <border>
      <left style="thin"/>
      <right style="hair"/>
      <top>
        <color indexed="63"/>
      </top>
      <bottom style="hair"/>
    </border>
    <border>
      <left style="hair"/>
      <right style="thin"/>
      <top style="thin"/>
      <bottom style="hair"/>
    </border>
    <border>
      <left style="thin"/>
      <right style="medium"/>
      <top style="hair"/>
      <bottom style="thin"/>
    </border>
    <border>
      <left style="thin"/>
      <right style="medium"/>
      <top style="hair"/>
      <bottom style="medium"/>
    </border>
    <border>
      <left>
        <color indexed="63"/>
      </left>
      <right style="thin"/>
      <top style="thin"/>
      <bottom style="hair"/>
    </border>
    <border>
      <left style="thin"/>
      <right style="hair"/>
      <top style="thin"/>
      <bottom style="hair"/>
    </border>
    <border>
      <left>
        <color indexed="63"/>
      </left>
      <right style="thin"/>
      <top style="hair"/>
      <bottom>
        <color indexed="63"/>
      </bottom>
    </border>
    <border>
      <left style="hair"/>
      <right style="thin"/>
      <top>
        <color indexed="63"/>
      </top>
      <bottom>
        <color indexed="63"/>
      </bottom>
    </border>
    <border>
      <left>
        <color indexed="63"/>
      </left>
      <right style="medium"/>
      <top/>
      <bottom style="thin"/>
    </border>
    <border>
      <left style="medium"/>
      <right style="hair"/>
      <top style="thin"/>
      <bottom>
        <color indexed="63"/>
      </bottom>
    </border>
    <border>
      <left style="thick"/>
      <right>
        <color indexed="63"/>
      </right>
      <top style="thick"/>
      <bottom style="thick"/>
    </border>
    <border>
      <left style="hair"/>
      <right style="thin"/>
      <top style="thick"/>
      <bottom style="thick"/>
    </border>
    <border>
      <left style="thin"/>
      <right style="hair"/>
      <top style="thick"/>
      <bottom style="thick"/>
    </border>
    <border>
      <left>
        <color indexed="63"/>
      </left>
      <right style="thin"/>
      <top style="thick"/>
      <bottom style="thick"/>
    </border>
    <border>
      <left style="hair"/>
      <right>
        <color indexed="63"/>
      </right>
      <top>
        <color indexed="63"/>
      </top>
      <bottom>
        <color indexed="63"/>
      </bottom>
    </border>
    <border>
      <left style="medium"/>
      <right style="hair"/>
      <top>
        <color indexed="63"/>
      </top>
      <bottom style="thin"/>
    </border>
    <border>
      <left style="medium"/>
      <right style="hair"/>
      <top style="thin"/>
      <bottom style="thin"/>
    </border>
    <border>
      <left/>
      <right style="medium"/>
      <top style="thin"/>
      <bottom style="thin"/>
    </border>
    <border>
      <left>
        <color indexed="63"/>
      </left>
      <right style="hair"/>
      <top>
        <color indexed="63"/>
      </top>
      <bottom>
        <color indexed="63"/>
      </bottom>
    </border>
    <border>
      <left/>
      <right style="medium"/>
      <top style="thin"/>
      <bottom style="double"/>
    </border>
    <border>
      <left style="medium"/>
      <right style="hair"/>
      <top style="thin"/>
      <bottom style="double"/>
    </border>
    <border>
      <left style="hair"/>
      <right style="medium"/>
      <top style="thin"/>
      <bottom style="double"/>
    </border>
    <border>
      <left style="hair"/>
      <right>
        <color indexed="63"/>
      </right>
      <top style="thin"/>
      <bottom style="double"/>
    </border>
    <border>
      <left style="hair"/>
      <right style="medium"/>
      <top>
        <color indexed="63"/>
      </top>
      <bottom style="medium"/>
    </border>
    <border>
      <left style="hair"/>
      <right>
        <color indexed="63"/>
      </right>
      <top style="double"/>
      <bottom style="medium"/>
    </border>
    <border>
      <left style="hair"/>
      <right style="medium"/>
      <top style="thin"/>
      <bottom style="thin"/>
    </border>
    <border>
      <left style="hair"/>
      <right style="thin"/>
      <top style="thin"/>
      <bottom style="medium"/>
    </border>
    <border>
      <left>
        <color indexed="63"/>
      </left>
      <right style="thick"/>
      <top style="thin"/>
      <bottom style="thin"/>
    </border>
    <border>
      <left style="thin"/>
      <right>
        <color indexed="63"/>
      </right>
      <top style="thin"/>
      <bottom style="hair"/>
    </border>
    <border>
      <left style="medium"/>
      <right>
        <color indexed="63"/>
      </right>
      <top style="thin"/>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hair"/>
    </border>
    <border>
      <left style="medium"/>
      <right style="thin"/>
      <top style="medium"/>
      <bottom/>
    </border>
    <border>
      <left>
        <color indexed="63"/>
      </left>
      <right>
        <color indexed="63"/>
      </right>
      <top style="thin"/>
      <bottom style="hair"/>
    </border>
    <border>
      <left>
        <color indexed="63"/>
      </left>
      <right style="medium"/>
      <top style="medium"/>
      <bottom style="thin"/>
    </border>
    <border>
      <left style="medium"/>
      <right>
        <color indexed="63"/>
      </right>
      <top>
        <color indexed="63"/>
      </top>
      <bottom style="hair"/>
    </border>
    <border>
      <left>
        <color indexed="63"/>
      </left>
      <right style="medium"/>
      <top style="thin"/>
      <bottom style="hair"/>
    </border>
    <border>
      <left style="medium"/>
      <right style="medium"/>
      <top/>
      <bottom/>
    </border>
    <border>
      <left style="medium"/>
      <right>
        <color indexed="63"/>
      </right>
      <top style="medium"/>
      <bottom style="thin"/>
    </border>
    <border>
      <left style="medium"/>
      <right style="thin"/>
      <top>
        <color indexed="63"/>
      </top>
      <bottom style="hair"/>
    </border>
    <border>
      <left style="medium"/>
      <right style="thin"/>
      <top style="medium"/>
      <bottom style="thin"/>
    </border>
    <border>
      <left style="medium"/>
      <right style="thin"/>
      <top>
        <color indexed="63"/>
      </top>
      <bottom style="double"/>
    </border>
    <border>
      <left/>
      <right style="medium"/>
      <top style="medium"/>
      <bottom/>
    </border>
    <border>
      <left/>
      <right style="medium"/>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096">
    <xf numFmtId="0" fontId="0" fillId="0" borderId="0" xfId="0" applyAlignment="1">
      <alignment/>
    </xf>
    <xf numFmtId="0" fontId="3" fillId="0" borderId="0" xfId="62" applyFont="1" applyFill="1" applyAlignment="1">
      <alignment vertical="center"/>
      <protection/>
    </xf>
    <xf numFmtId="0" fontId="3" fillId="0" borderId="0" xfId="62" applyFont="1" applyFill="1">
      <alignment/>
      <protection/>
    </xf>
    <xf numFmtId="0" fontId="4" fillId="0" borderId="10"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0" fillId="0" borderId="0" xfId="62" applyFont="1" applyFill="1">
      <alignment/>
      <protection/>
    </xf>
    <xf numFmtId="0" fontId="0" fillId="0" borderId="0" xfId="62" applyFont="1" applyFill="1" applyAlignment="1">
      <alignment vertical="center"/>
      <protection/>
    </xf>
    <xf numFmtId="179" fontId="0" fillId="0" borderId="0" xfId="62" applyNumberFormat="1" applyFont="1" applyFill="1">
      <alignment/>
      <protection/>
    </xf>
    <xf numFmtId="180" fontId="3" fillId="0" borderId="0" xfId="62" applyNumberFormat="1" applyFont="1" applyFill="1" applyAlignment="1">
      <alignment vertical="center"/>
      <protection/>
    </xf>
    <xf numFmtId="180" fontId="0" fillId="0" borderId="0" xfId="62" applyNumberFormat="1" applyFont="1" applyFill="1" applyAlignment="1">
      <alignment vertical="center"/>
      <protection/>
    </xf>
    <xf numFmtId="180" fontId="4" fillId="0" borderId="13" xfId="62" applyNumberFormat="1" applyFont="1" applyFill="1" applyBorder="1" applyAlignment="1">
      <alignment horizontal="center" vertical="center"/>
      <protection/>
    </xf>
    <xf numFmtId="180" fontId="0" fillId="0" borderId="0" xfId="62" applyNumberFormat="1" applyFont="1" applyFill="1">
      <alignment/>
      <protection/>
    </xf>
    <xf numFmtId="180" fontId="4" fillId="0" borderId="14" xfId="62" applyNumberFormat="1" applyFont="1" applyFill="1" applyBorder="1" applyAlignment="1">
      <alignment horizontal="center" vertical="center"/>
      <protection/>
    </xf>
    <xf numFmtId="180" fontId="4" fillId="0" borderId="15" xfId="62" applyNumberFormat="1" applyFont="1" applyFill="1" applyBorder="1" applyAlignment="1">
      <alignment horizontal="center" vertical="center"/>
      <protection/>
    </xf>
    <xf numFmtId="180" fontId="4" fillId="0" borderId="16" xfId="62" applyNumberFormat="1" applyFont="1" applyFill="1" applyBorder="1" applyAlignment="1">
      <alignment horizontal="center" vertical="center"/>
      <protection/>
    </xf>
    <xf numFmtId="180" fontId="3" fillId="0" borderId="0" xfId="62" applyNumberFormat="1" applyFont="1" applyFill="1">
      <alignment/>
      <protection/>
    </xf>
    <xf numFmtId="180" fontId="4" fillId="0" borderId="17" xfId="62" applyNumberFormat="1" applyFont="1" applyFill="1" applyBorder="1" applyAlignment="1">
      <alignment horizontal="center" vertical="center"/>
      <protection/>
    </xf>
    <xf numFmtId="0" fontId="0" fillId="33" borderId="0" xfId="62" applyFont="1" applyFill="1" applyAlignment="1">
      <alignment vertical="center"/>
      <protection/>
    </xf>
    <xf numFmtId="180" fontId="4" fillId="33" borderId="18" xfId="62" applyNumberFormat="1" applyFont="1" applyFill="1" applyBorder="1" applyAlignment="1">
      <alignment horizontal="right" vertical="center" shrinkToFit="1"/>
      <protection/>
    </xf>
    <xf numFmtId="180" fontId="4" fillId="33" borderId="19" xfId="62" applyNumberFormat="1" applyFont="1" applyFill="1" applyBorder="1" applyAlignment="1">
      <alignment horizontal="right" vertical="center" shrinkToFit="1"/>
      <protection/>
    </xf>
    <xf numFmtId="0" fontId="0" fillId="0" borderId="0" xfId="62" applyFont="1" applyFill="1" applyBorder="1">
      <alignment/>
      <protection/>
    </xf>
    <xf numFmtId="0" fontId="0" fillId="33" borderId="0" xfId="62" applyFont="1" applyFill="1">
      <alignment/>
      <protection/>
    </xf>
    <xf numFmtId="0" fontId="4" fillId="33" borderId="20" xfId="62" applyFont="1" applyFill="1" applyBorder="1" applyAlignment="1">
      <alignment vertical="center"/>
      <protection/>
    </xf>
    <xf numFmtId="180" fontId="4" fillId="33" borderId="21" xfId="62" applyNumberFormat="1" applyFont="1" applyFill="1" applyBorder="1" applyAlignment="1">
      <alignment horizontal="right" vertical="center" shrinkToFit="1"/>
      <protection/>
    </xf>
    <xf numFmtId="183" fontId="4" fillId="33" borderId="22" xfId="62" applyNumberFormat="1" applyFont="1" applyFill="1" applyBorder="1" applyAlignment="1" applyProtection="1">
      <alignment horizontal="right" vertical="center" shrinkToFit="1"/>
      <protection/>
    </xf>
    <xf numFmtId="180" fontId="4" fillId="33" borderId="19" xfId="62" applyNumberFormat="1" applyFont="1" applyFill="1" applyBorder="1" applyAlignment="1" applyProtection="1">
      <alignment horizontal="right" vertical="center" shrinkToFit="1"/>
      <protection locked="0"/>
    </xf>
    <xf numFmtId="182" fontId="4" fillId="33" borderId="23" xfId="62" applyNumberFormat="1" applyFont="1" applyFill="1" applyBorder="1" applyAlignment="1" applyProtection="1">
      <alignment horizontal="right" vertical="center" shrinkToFit="1"/>
      <protection/>
    </xf>
    <xf numFmtId="180" fontId="4" fillId="33" borderId="18" xfId="62" applyNumberFormat="1" applyFont="1" applyFill="1" applyBorder="1" applyAlignment="1" applyProtection="1">
      <alignment horizontal="right" vertical="center" shrinkToFit="1"/>
      <protection locked="0"/>
    </xf>
    <xf numFmtId="182" fontId="4" fillId="33" borderId="22" xfId="62" applyNumberFormat="1" applyFont="1" applyFill="1" applyBorder="1" applyAlignment="1" applyProtection="1">
      <alignment horizontal="right" vertical="center" shrinkToFit="1"/>
      <protection/>
    </xf>
    <xf numFmtId="0" fontId="0" fillId="0" borderId="0" xfId="62" applyFont="1" applyFill="1" applyBorder="1" applyAlignment="1">
      <alignment vertical="center"/>
      <protection/>
    </xf>
    <xf numFmtId="183" fontId="0" fillId="0" borderId="0" xfId="62" applyNumberFormat="1" applyFont="1" applyFill="1" applyBorder="1" applyAlignment="1">
      <alignment vertical="center"/>
      <protection/>
    </xf>
    <xf numFmtId="0" fontId="0" fillId="33" borderId="0" xfId="62" applyFont="1" applyFill="1" applyBorder="1" applyAlignment="1">
      <alignment vertical="center"/>
      <protection/>
    </xf>
    <xf numFmtId="0" fontId="0" fillId="33" borderId="0" xfId="62" applyFont="1" applyFill="1" applyBorder="1">
      <alignment/>
      <protection/>
    </xf>
    <xf numFmtId="0" fontId="0" fillId="33" borderId="0" xfId="0" applyFill="1" applyAlignment="1">
      <alignment/>
    </xf>
    <xf numFmtId="0" fontId="54" fillId="0" borderId="0" xfId="0" applyFont="1" applyAlignment="1">
      <alignment vertical="center"/>
    </xf>
    <xf numFmtId="0" fontId="54" fillId="33" borderId="0" xfId="0" applyFont="1" applyFill="1" applyAlignment="1">
      <alignment vertical="center"/>
    </xf>
    <xf numFmtId="0" fontId="54" fillId="0" borderId="0" xfId="0" applyFont="1" applyFill="1" applyAlignment="1">
      <alignment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33" borderId="25" xfId="0" applyFont="1" applyFill="1" applyBorder="1" applyAlignment="1">
      <alignment horizontal="center" vertical="center"/>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55" fillId="33" borderId="25" xfId="0" applyFont="1" applyFill="1" applyBorder="1" applyAlignment="1">
      <alignment horizontal="center" vertical="center" wrapText="1"/>
    </xf>
    <xf numFmtId="0" fontId="54" fillId="0" borderId="0" xfId="0" applyFont="1" applyBorder="1" applyAlignment="1">
      <alignment vertical="center"/>
    </xf>
    <xf numFmtId="0" fontId="55" fillId="33" borderId="28" xfId="0" applyFont="1" applyFill="1" applyBorder="1" applyAlignment="1">
      <alignment horizontal="center" vertical="center"/>
    </xf>
    <xf numFmtId="0" fontId="4" fillId="0" borderId="29"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33" borderId="30"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54" fillId="33" borderId="0" xfId="0" applyFont="1" applyFill="1" applyBorder="1" applyAlignment="1">
      <alignment horizontal="center" vertical="center"/>
    </xf>
    <xf numFmtId="0" fontId="54" fillId="0" borderId="0" xfId="0" applyFont="1" applyAlignment="1">
      <alignment/>
    </xf>
    <xf numFmtId="0" fontId="0" fillId="33" borderId="0" xfId="0" applyFont="1" applyFill="1" applyBorder="1" applyAlignment="1">
      <alignment horizontal="center" vertical="center"/>
    </xf>
    <xf numFmtId="0" fontId="0" fillId="0" borderId="0" xfId="0" applyFont="1" applyAlignment="1">
      <alignment/>
    </xf>
    <xf numFmtId="0" fontId="56" fillId="0" borderId="0" xfId="0" applyFont="1" applyFill="1" applyAlignment="1">
      <alignment vertical="center"/>
    </xf>
    <xf numFmtId="0" fontId="57" fillId="0" borderId="0" xfId="0" applyFont="1" applyFill="1" applyAlignment="1">
      <alignment vertical="center"/>
    </xf>
    <xf numFmtId="0" fontId="0" fillId="33" borderId="0" xfId="0" applyFont="1" applyFill="1" applyBorder="1" applyAlignment="1" applyProtection="1">
      <alignment horizontal="center" vertical="center" wrapText="1" shrinkToFit="1"/>
      <protection/>
    </xf>
    <xf numFmtId="0" fontId="0" fillId="33" borderId="0" xfId="0" applyFont="1" applyFill="1" applyAlignment="1" applyProtection="1">
      <alignment vertical="center" shrinkToFit="1"/>
      <protection/>
    </xf>
    <xf numFmtId="0" fontId="6" fillId="0" borderId="0" xfId="0" applyFont="1" applyFill="1" applyAlignment="1" applyProtection="1">
      <alignment/>
      <protection/>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8" fillId="0" borderId="0" xfId="0" applyFont="1" applyAlignment="1">
      <alignment/>
    </xf>
    <xf numFmtId="0" fontId="55" fillId="0" borderId="35" xfId="0" applyFont="1" applyBorder="1" applyAlignment="1">
      <alignment horizontal="center" vertical="center"/>
    </xf>
    <xf numFmtId="0" fontId="55" fillId="33" borderId="36" xfId="0" applyFont="1" applyFill="1" applyBorder="1" applyAlignment="1">
      <alignment horizontal="center" vertical="center"/>
    </xf>
    <xf numFmtId="0" fontId="55" fillId="33" borderId="37" xfId="0" applyFont="1" applyFill="1" applyBorder="1" applyAlignment="1">
      <alignment horizontal="center" vertical="center"/>
    </xf>
    <xf numFmtId="0" fontId="55" fillId="33" borderId="38" xfId="0" applyFont="1" applyFill="1" applyBorder="1" applyAlignment="1">
      <alignment horizontal="center" vertical="center"/>
    </xf>
    <xf numFmtId="0" fontId="55" fillId="33" borderId="39" xfId="0" applyFont="1" applyFill="1" applyBorder="1" applyAlignment="1">
      <alignment horizontal="center" vertical="center"/>
    </xf>
    <xf numFmtId="0" fontId="55" fillId="33" borderId="40" xfId="0" applyFont="1" applyFill="1" applyBorder="1" applyAlignment="1">
      <alignment horizontal="center" vertical="center"/>
    </xf>
    <xf numFmtId="0" fontId="58" fillId="33" borderId="41" xfId="0" applyFont="1" applyFill="1" applyBorder="1" applyAlignment="1">
      <alignment horizontal="center" vertical="center"/>
    </xf>
    <xf numFmtId="0" fontId="58" fillId="33" borderId="42" xfId="0" applyFont="1" applyFill="1" applyBorder="1" applyAlignment="1">
      <alignment horizontal="center" vertical="center"/>
    </xf>
    <xf numFmtId="0" fontId="58" fillId="33" borderId="43" xfId="0" applyFont="1" applyFill="1" applyBorder="1" applyAlignment="1">
      <alignment horizontal="center" vertical="center"/>
    </xf>
    <xf numFmtId="0" fontId="58" fillId="33" borderId="44" xfId="0" applyFont="1" applyFill="1" applyBorder="1" applyAlignment="1">
      <alignment horizontal="center" vertical="center"/>
    </xf>
    <xf numFmtId="0" fontId="5" fillId="0" borderId="0"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5" fillId="0" borderId="46" xfId="62" applyFont="1" applyFill="1" applyBorder="1" applyAlignment="1">
      <alignment horizontal="center" vertical="center"/>
      <protection/>
    </xf>
    <xf numFmtId="0" fontId="5" fillId="0" borderId="47" xfId="62" applyFont="1" applyFill="1" applyBorder="1" applyAlignment="1">
      <alignment horizontal="center" vertical="center"/>
      <protection/>
    </xf>
    <xf numFmtId="0" fontId="5" fillId="0" borderId="48" xfId="62" applyFont="1" applyFill="1" applyBorder="1" applyAlignment="1">
      <alignment horizontal="center" vertical="center"/>
      <protection/>
    </xf>
    <xf numFmtId="0" fontId="5" fillId="33" borderId="49" xfId="62" applyFont="1" applyFill="1" applyBorder="1" applyAlignment="1">
      <alignment vertical="center"/>
      <protection/>
    </xf>
    <xf numFmtId="180" fontId="5" fillId="33" borderId="18" xfId="62" applyNumberFormat="1" applyFont="1" applyFill="1" applyBorder="1" applyAlignment="1">
      <alignment horizontal="right" vertical="center" shrinkToFit="1"/>
      <protection/>
    </xf>
    <xf numFmtId="182" fontId="5" fillId="33" borderId="50" xfId="62" applyNumberFormat="1" applyFont="1" applyFill="1" applyBorder="1" applyAlignment="1">
      <alignment horizontal="right" vertical="center" shrinkToFit="1"/>
      <protection/>
    </xf>
    <xf numFmtId="180" fontId="5" fillId="33" borderId="19" xfId="62" applyNumberFormat="1" applyFont="1" applyFill="1" applyBorder="1" applyAlignment="1">
      <alignment horizontal="right" vertical="center" shrinkToFit="1"/>
      <protection/>
    </xf>
    <xf numFmtId="182" fontId="5" fillId="33" borderId="51" xfId="62" applyNumberFormat="1" applyFont="1" applyFill="1" applyBorder="1" applyAlignment="1">
      <alignment horizontal="right" vertical="center" shrinkToFit="1"/>
      <protection/>
    </xf>
    <xf numFmtId="182" fontId="5" fillId="33" borderId="22" xfId="62" applyNumberFormat="1" applyFont="1" applyFill="1" applyBorder="1" applyAlignment="1">
      <alignment horizontal="right" vertical="center" shrinkToFit="1"/>
      <protection/>
    </xf>
    <xf numFmtId="0" fontId="5" fillId="33" borderId="50" xfId="62" applyFont="1" applyFill="1" applyBorder="1" applyAlignment="1">
      <alignment vertical="center"/>
      <protection/>
    </xf>
    <xf numFmtId="180" fontId="6" fillId="0" borderId="20" xfId="62" applyNumberFormat="1" applyFont="1" applyFill="1" applyBorder="1" applyAlignment="1">
      <alignment horizontal="center" vertical="center"/>
      <protection/>
    </xf>
    <xf numFmtId="0" fontId="6" fillId="0" borderId="48" xfId="62" applyFont="1" applyFill="1" applyBorder="1" applyAlignment="1">
      <alignment horizontal="center" vertical="center"/>
      <protection/>
    </xf>
    <xf numFmtId="180" fontId="5" fillId="0" borderId="14" xfId="62" applyNumberFormat="1" applyFont="1" applyFill="1" applyBorder="1" applyAlignment="1">
      <alignment vertical="center"/>
      <protection/>
    </xf>
    <xf numFmtId="180" fontId="6" fillId="0" borderId="52" xfId="62" applyNumberFormat="1" applyFont="1" applyFill="1" applyBorder="1" applyAlignment="1">
      <alignment horizontal="center" vertical="center"/>
      <protection/>
    </xf>
    <xf numFmtId="180" fontId="6" fillId="0" borderId="15" xfId="62" applyNumberFormat="1" applyFont="1" applyFill="1" applyBorder="1" applyAlignment="1">
      <alignment horizontal="center" vertical="center"/>
      <protection/>
    </xf>
    <xf numFmtId="0" fontId="6" fillId="0" borderId="12" xfId="62" applyFont="1" applyFill="1" applyBorder="1" applyAlignment="1">
      <alignment horizontal="center" vertical="center"/>
      <protection/>
    </xf>
    <xf numFmtId="180" fontId="6" fillId="0" borderId="16" xfId="62" applyNumberFormat="1" applyFont="1" applyFill="1" applyBorder="1" applyAlignment="1">
      <alignment horizontal="center" vertical="center"/>
      <protection/>
    </xf>
    <xf numFmtId="0" fontId="6" fillId="0" borderId="53" xfId="62" applyFont="1" applyFill="1" applyBorder="1" applyAlignment="1">
      <alignment horizontal="center" vertical="center"/>
      <protection/>
    </xf>
    <xf numFmtId="180" fontId="5" fillId="0" borderId="17" xfId="62" applyNumberFormat="1" applyFont="1" applyFill="1" applyBorder="1" applyAlignment="1">
      <alignment horizontal="center" vertical="center"/>
      <protection/>
    </xf>
    <xf numFmtId="180" fontId="5" fillId="0" borderId="16" xfId="62" applyNumberFormat="1" applyFont="1" applyFill="1" applyBorder="1" applyAlignment="1">
      <alignment horizontal="center" vertical="center"/>
      <protection/>
    </xf>
    <xf numFmtId="183" fontId="5" fillId="0" borderId="54" xfId="62" applyNumberFormat="1" applyFont="1" applyFill="1" applyBorder="1" applyAlignment="1" applyProtection="1">
      <alignment horizontal="right" vertical="center" shrinkToFit="1"/>
      <protection hidden="1"/>
    </xf>
    <xf numFmtId="182" fontId="5" fillId="0" borderId="24" xfId="62" applyNumberFormat="1" applyFont="1" applyFill="1" applyBorder="1" applyAlignment="1" applyProtection="1">
      <alignment horizontal="right" vertical="center" shrinkToFit="1"/>
      <protection/>
    </xf>
    <xf numFmtId="182" fontId="5" fillId="0" borderId="54" xfId="62" applyNumberFormat="1" applyFont="1" applyFill="1" applyBorder="1" applyAlignment="1" applyProtection="1">
      <alignment horizontal="right" vertical="center" shrinkToFit="1"/>
      <protection/>
    </xf>
    <xf numFmtId="0" fontId="10" fillId="0" borderId="0" xfId="62" applyFont="1" applyFill="1">
      <alignment/>
      <protection/>
    </xf>
    <xf numFmtId="0" fontId="5" fillId="0" borderId="14"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5" fillId="0" borderId="14" xfId="62" applyFont="1" applyFill="1" applyBorder="1" applyAlignment="1">
      <alignment vertical="center"/>
      <protection/>
    </xf>
    <xf numFmtId="183" fontId="5" fillId="0" borderId="25" xfId="62" applyNumberFormat="1" applyFont="1" applyFill="1" applyBorder="1" applyAlignment="1">
      <alignment horizontal="right" vertical="center"/>
      <protection/>
    </xf>
    <xf numFmtId="183" fontId="5" fillId="0" borderId="35" xfId="62" applyNumberFormat="1" applyFont="1" applyFill="1" applyBorder="1" applyAlignment="1" applyProtection="1">
      <alignment horizontal="right" vertical="center" shrinkToFit="1"/>
      <protection/>
    </xf>
    <xf numFmtId="183" fontId="5" fillId="0" borderId="55" xfId="62" applyNumberFormat="1" applyFont="1" applyFill="1" applyBorder="1" applyAlignment="1" applyProtection="1">
      <alignment horizontal="right" vertical="center" shrinkToFit="1"/>
      <protection locked="0"/>
    </xf>
    <xf numFmtId="183" fontId="5" fillId="0" borderId="56" xfId="62" applyNumberFormat="1" applyFont="1" applyFill="1" applyBorder="1" applyAlignment="1" applyProtection="1">
      <alignment horizontal="right" vertical="center" shrinkToFit="1"/>
      <protection locked="0"/>
    </xf>
    <xf numFmtId="183" fontId="5" fillId="0" borderId="35" xfId="62" applyNumberFormat="1" applyFont="1" applyFill="1" applyBorder="1" applyAlignment="1" applyProtection="1">
      <alignment horizontal="right" vertical="center" shrinkToFit="1"/>
      <protection locked="0"/>
    </xf>
    <xf numFmtId="183" fontId="5" fillId="0" borderId="37" xfId="62" applyNumberFormat="1" applyFont="1" applyFill="1" applyBorder="1" applyAlignment="1">
      <alignment horizontal="right" vertical="center"/>
      <protection/>
    </xf>
    <xf numFmtId="182" fontId="5" fillId="0" borderId="36" xfId="62" applyNumberFormat="1" applyFont="1" applyFill="1" applyBorder="1" applyAlignment="1" applyProtection="1">
      <alignment horizontal="right" vertical="center" shrinkToFit="1"/>
      <protection/>
    </xf>
    <xf numFmtId="183" fontId="5" fillId="0" borderId="13" xfId="62" applyNumberFormat="1" applyFont="1" applyFill="1" applyBorder="1" applyAlignment="1">
      <alignment horizontal="right" vertical="center"/>
      <protection/>
    </xf>
    <xf numFmtId="183" fontId="5" fillId="33" borderId="57" xfId="62" applyNumberFormat="1" applyFont="1" applyFill="1" applyBorder="1" applyAlignment="1">
      <alignment horizontal="right" vertical="center"/>
      <protection/>
    </xf>
    <xf numFmtId="183" fontId="5" fillId="33" borderId="25" xfId="62" applyNumberFormat="1" applyFont="1" applyFill="1" applyBorder="1" applyAlignment="1">
      <alignment horizontal="right" vertical="center"/>
      <protection/>
    </xf>
    <xf numFmtId="183" fontId="5" fillId="33" borderId="35" xfId="62" applyNumberFormat="1" applyFont="1" applyFill="1" applyBorder="1" applyAlignment="1" applyProtection="1">
      <alignment horizontal="right" vertical="center" shrinkToFit="1"/>
      <protection/>
    </xf>
    <xf numFmtId="183" fontId="5" fillId="0" borderId="56" xfId="62" applyNumberFormat="1" applyFont="1" applyFill="1" applyBorder="1" applyAlignment="1" applyProtection="1">
      <alignment horizontal="right" vertical="center" shrinkToFit="1"/>
      <protection/>
    </xf>
    <xf numFmtId="183" fontId="5" fillId="33" borderId="56" xfId="62" applyNumberFormat="1" applyFont="1" applyFill="1" applyBorder="1" applyAlignment="1" applyProtection="1">
      <alignment horizontal="right" vertical="center" shrinkToFit="1"/>
      <protection/>
    </xf>
    <xf numFmtId="182" fontId="5" fillId="33" borderId="54" xfId="62" applyNumberFormat="1" applyFont="1" applyFill="1" applyBorder="1" applyAlignment="1" applyProtection="1">
      <alignment horizontal="right" vertical="center" shrinkToFit="1"/>
      <protection/>
    </xf>
    <xf numFmtId="183" fontId="5" fillId="33" borderId="56" xfId="62" applyNumberFormat="1" applyFont="1" applyFill="1" applyBorder="1" applyAlignment="1" applyProtection="1">
      <alignment horizontal="right" vertical="center" shrinkToFit="1"/>
      <protection locked="0"/>
    </xf>
    <xf numFmtId="182" fontId="5" fillId="33" borderId="24" xfId="62" applyNumberFormat="1" applyFont="1" applyFill="1" applyBorder="1" applyAlignment="1" applyProtection="1">
      <alignment horizontal="right" vertical="center" shrinkToFit="1"/>
      <protection/>
    </xf>
    <xf numFmtId="183" fontId="5" fillId="33" borderId="35" xfId="62" applyNumberFormat="1" applyFont="1" applyFill="1" applyBorder="1" applyAlignment="1" applyProtection="1">
      <alignment horizontal="right" vertical="center" shrinkToFit="1"/>
      <protection locked="0"/>
    </xf>
    <xf numFmtId="182" fontId="5" fillId="33" borderId="54" xfId="62" applyNumberFormat="1" applyFont="1" applyFill="1" applyBorder="1" applyAlignment="1" applyProtection="1">
      <alignment horizontal="right" vertical="center" shrinkToFit="1"/>
      <protection hidden="1"/>
    </xf>
    <xf numFmtId="183" fontId="5" fillId="0" borderId="58" xfId="62" applyNumberFormat="1" applyFont="1" applyFill="1" applyBorder="1" applyAlignment="1" applyProtection="1">
      <alignment horizontal="right" vertical="center" shrinkToFit="1"/>
      <protection/>
    </xf>
    <xf numFmtId="183" fontId="5" fillId="0" borderId="0" xfId="62" applyNumberFormat="1" applyFont="1" applyFill="1" applyBorder="1" applyAlignment="1">
      <alignment horizontal="right" vertical="center"/>
      <protection/>
    </xf>
    <xf numFmtId="183" fontId="5" fillId="0" borderId="0" xfId="62" applyNumberFormat="1" applyFont="1" applyFill="1" applyBorder="1" applyAlignment="1" applyProtection="1">
      <alignment horizontal="right" vertical="center" shrinkToFit="1"/>
      <protection/>
    </xf>
    <xf numFmtId="182" fontId="5" fillId="0" borderId="0" xfId="62" applyNumberFormat="1" applyFont="1" applyFill="1" applyBorder="1" applyAlignment="1" applyProtection="1">
      <alignment horizontal="right" vertical="center" shrinkToFit="1"/>
      <protection hidden="1"/>
    </xf>
    <xf numFmtId="182" fontId="5" fillId="0" borderId="0" xfId="62" applyNumberFormat="1" applyFont="1" applyFill="1" applyBorder="1" applyAlignment="1" applyProtection="1">
      <alignment horizontal="right" vertical="center" shrinkToFit="1"/>
      <protection/>
    </xf>
    <xf numFmtId="183" fontId="5" fillId="0" borderId="0" xfId="62" applyNumberFormat="1" applyFont="1" applyFill="1" applyBorder="1" applyAlignment="1" applyProtection="1">
      <alignment horizontal="right" vertical="center" shrinkToFit="1"/>
      <protection locked="0"/>
    </xf>
    <xf numFmtId="183" fontId="5" fillId="0" borderId="0" xfId="62" applyNumberFormat="1" applyFont="1" applyFill="1" applyBorder="1" applyAlignment="1">
      <alignment horizontal="right" vertical="center" shrinkToFit="1"/>
      <protection/>
    </xf>
    <xf numFmtId="183" fontId="5" fillId="33" borderId="13" xfId="62" applyNumberFormat="1" applyFont="1" applyFill="1" applyBorder="1" applyAlignment="1">
      <alignment horizontal="right" vertical="center"/>
      <protection/>
    </xf>
    <xf numFmtId="182" fontId="5" fillId="0" borderId="24" xfId="62" applyNumberFormat="1" applyFont="1" applyFill="1" applyBorder="1" applyAlignment="1" applyProtection="1">
      <alignment horizontal="right" vertical="center" shrinkToFit="1"/>
      <protection hidden="1"/>
    </xf>
    <xf numFmtId="182" fontId="5" fillId="0" borderId="59" xfId="62" applyNumberFormat="1" applyFont="1" applyFill="1" applyBorder="1" applyAlignment="1" applyProtection="1">
      <alignment horizontal="right" vertical="center" shrinkToFit="1"/>
      <protection/>
    </xf>
    <xf numFmtId="0" fontId="10" fillId="33" borderId="0" xfId="62" applyFont="1" applyFill="1">
      <alignment/>
      <protection/>
    </xf>
    <xf numFmtId="0" fontId="10" fillId="33" borderId="0" xfId="62" applyFont="1" applyFill="1" applyAlignment="1">
      <alignment vertical="center"/>
      <protection/>
    </xf>
    <xf numFmtId="183" fontId="5" fillId="0" borderId="57" xfId="62" applyNumberFormat="1" applyFont="1" applyFill="1" applyBorder="1" applyAlignment="1" applyProtection="1">
      <alignment horizontal="right" vertical="center" shrinkToFit="1"/>
      <protection locked="0"/>
    </xf>
    <xf numFmtId="183" fontId="5" fillId="0" borderId="54" xfId="62" applyNumberFormat="1" applyFont="1" applyFill="1" applyBorder="1" applyAlignment="1" applyProtection="1">
      <alignment horizontal="right" vertical="center" shrinkToFit="1"/>
      <protection/>
    </xf>
    <xf numFmtId="183" fontId="5" fillId="33" borderId="54" xfId="62" applyNumberFormat="1" applyFont="1" applyFill="1" applyBorder="1" applyAlignment="1" applyProtection="1">
      <alignment horizontal="right" vertical="center" shrinkToFit="1"/>
      <protection/>
    </xf>
    <xf numFmtId="183" fontId="5" fillId="33" borderId="24" xfId="62" applyNumberFormat="1" applyFont="1" applyFill="1" applyBorder="1" applyAlignment="1" applyProtection="1">
      <alignment horizontal="right" vertical="center" shrinkToFit="1"/>
      <protection/>
    </xf>
    <xf numFmtId="183" fontId="5" fillId="33" borderId="54" xfId="62" applyNumberFormat="1" applyFont="1" applyFill="1" applyBorder="1" applyAlignment="1" applyProtection="1">
      <alignment horizontal="right" vertical="center" shrinkToFit="1"/>
      <protection hidden="1"/>
    </xf>
    <xf numFmtId="0" fontId="9" fillId="33" borderId="0" xfId="62" applyFont="1" applyFill="1" applyAlignment="1">
      <alignment vertical="center"/>
      <protection/>
    </xf>
    <xf numFmtId="0" fontId="5" fillId="0" borderId="33" xfId="62" applyFont="1" applyFill="1" applyBorder="1" applyAlignment="1">
      <alignment horizontal="center" vertical="center" wrapText="1"/>
      <protection/>
    </xf>
    <xf numFmtId="0" fontId="0" fillId="0" borderId="33" xfId="0" applyFont="1" applyBorder="1" applyAlignment="1">
      <alignment horizontal="center" vertical="center" wrapText="1"/>
    </xf>
    <xf numFmtId="0" fontId="5" fillId="0" borderId="60" xfId="62" applyFont="1" applyFill="1" applyBorder="1" applyAlignment="1">
      <alignment horizontal="center" vertical="center"/>
      <protection/>
    </xf>
    <xf numFmtId="0" fontId="5" fillId="0" borderId="61" xfId="62" applyFont="1" applyFill="1" applyBorder="1" applyAlignment="1">
      <alignment horizontal="center" vertical="center"/>
      <protection/>
    </xf>
    <xf numFmtId="0" fontId="5" fillId="0" borderId="62" xfId="62" applyFont="1" applyFill="1" applyBorder="1" applyAlignment="1">
      <alignment horizontal="center" vertical="center"/>
      <protection/>
    </xf>
    <xf numFmtId="0" fontId="5" fillId="0" borderId="41" xfId="62" applyFont="1" applyFill="1" applyBorder="1" applyAlignment="1">
      <alignment horizontal="center" vertical="center"/>
      <protection/>
    </xf>
    <xf numFmtId="0" fontId="5" fillId="0" borderId="63" xfId="62" applyFont="1" applyFill="1" applyBorder="1" applyAlignment="1">
      <alignment horizontal="center" vertical="center"/>
      <protection/>
    </xf>
    <xf numFmtId="0" fontId="5" fillId="0" borderId="42" xfId="62" applyFont="1" applyFill="1" applyBorder="1" applyAlignment="1">
      <alignment horizontal="center" vertical="center"/>
      <protection/>
    </xf>
    <xf numFmtId="0" fontId="5" fillId="0" borderId="44" xfId="62" applyFont="1" applyFill="1" applyBorder="1" applyAlignment="1">
      <alignment horizontal="center" vertical="center"/>
      <protection/>
    </xf>
    <xf numFmtId="0" fontId="6" fillId="0" borderId="64" xfId="62" applyFont="1" applyFill="1" applyBorder="1" applyAlignment="1">
      <alignment horizontal="center" vertical="center"/>
      <protection/>
    </xf>
    <xf numFmtId="0" fontId="6" fillId="0" borderId="65" xfId="62" applyFont="1" applyFill="1" applyBorder="1" applyAlignment="1">
      <alignment horizontal="center" vertical="center"/>
      <protection/>
    </xf>
    <xf numFmtId="0" fontId="6" fillId="0" borderId="62" xfId="62" applyFont="1" applyFill="1" applyBorder="1" applyAlignment="1">
      <alignment horizontal="center" vertical="center"/>
      <protection/>
    </xf>
    <xf numFmtId="0" fontId="6" fillId="0" borderId="66" xfId="62" applyFont="1" applyFill="1" applyBorder="1" applyAlignment="1">
      <alignment horizontal="center" vertical="center"/>
      <protection/>
    </xf>
    <xf numFmtId="0" fontId="6" fillId="0" borderId="63" xfId="62" applyFont="1" applyFill="1" applyBorder="1" applyAlignment="1">
      <alignment horizontal="center" vertical="center"/>
      <protection/>
    </xf>
    <xf numFmtId="0" fontId="6" fillId="0" borderId="61" xfId="62" applyFont="1" applyFill="1" applyBorder="1" applyAlignment="1">
      <alignment horizontal="center" vertical="center"/>
      <protection/>
    </xf>
    <xf numFmtId="0" fontId="6" fillId="0" borderId="67" xfId="62" applyFont="1" applyFill="1" applyBorder="1" applyAlignment="1">
      <alignment horizontal="center" vertical="center"/>
      <protection/>
    </xf>
    <xf numFmtId="0" fontId="6" fillId="0" borderId="68" xfId="62" applyFont="1" applyFill="1" applyBorder="1" applyAlignment="1">
      <alignment horizontal="center" vertical="center"/>
      <protection/>
    </xf>
    <xf numFmtId="0" fontId="6" fillId="0" borderId="69" xfId="62" applyFont="1" applyFill="1" applyBorder="1" applyAlignment="1">
      <alignment horizontal="center" vertical="center"/>
      <protection/>
    </xf>
    <xf numFmtId="0" fontId="5" fillId="0" borderId="70" xfId="62" applyFont="1" applyFill="1" applyBorder="1" applyAlignment="1">
      <alignment horizontal="center" vertical="center"/>
      <protection/>
    </xf>
    <xf numFmtId="183" fontId="0" fillId="0" borderId="13" xfId="62" applyNumberFormat="1" applyFont="1" applyFill="1" applyBorder="1" applyAlignment="1">
      <alignment horizontal="right" vertical="center"/>
      <protection/>
    </xf>
    <xf numFmtId="183" fontId="0" fillId="0" borderId="55" xfId="62" applyNumberFormat="1" applyFont="1" applyFill="1" applyBorder="1" applyAlignment="1" applyProtection="1">
      <alignment horizontal="right" vertical="center" shrinkToFit="1"/>
      <protection locked="0"/>
    </xf>
    <xf numFmtId="182" fontId="0" fillId="0" borderId="10" xfId="62" applyNumberFormat="1" applyFont="1" applyFill="1" applyBorder="1" applyAlignment="1" applyProtection="1">
      <alignment horizontal="right" vertical="center" shrinkToFit="1"/>
      <protection/>
    </xf>
    <xf numFmtId="183" fontId="0" fillId="0" borderId="57" xfId="62" applyNumberFormat="1" applyFont="1" applyFill="1" applyBorder="1" applyAlignment="1" applyProtection="1">
      <alignment horizontal="right" vertical="center" shrinkToFit="1"/>
      <protection locked="0"/>
    </xf>
    <xf numFmtId="183" fontId="0" fillId="0" borderId="57" xfId="62" applyNumberFormat="1" applyFont="1" applyFill="1" applyBorder="1" applyAlignment="1" applyProtection="1">
      <alignment horizontal="right" vertical="center" shrinkToFit="1"/>
      <protection/>
    </xf>
    <xf numFmtId="183" fontId="0" fillId="0" borderId="20" xfId="62" applyNumberFormat="1" applyFont="1" applyFill="1" applyBorder="1" applyAlignment="1" applyProtection="1">
      <alignment horizontal="right" vertical="center" shrinkToFit="1"/>
      <protection hidden="1"/>
    </xf>
    <xf numFmtId="183" fontId="0" fillId="0" borderId="25" xfId="62" applyNumberFormat="1" applyFont="1" applyFill="1" applyBorder="1" applyAlignment="1">
      <alignment horizontal="right" vertical="center"/>
      <protection/>
    </xf>
    <xf numFmtId="183" fontId="0" fillId="0" borderId="56" xfId="62" applyNumberFormat="1" applyFont="1" applyFill="1" applyBorder="1" applyAlignment="1" applyProtection="1">
      <alignment horizontal="right" vertical="center" shrinkToFit="1"/>
      <protection/>
    </xf>
    <xf numFmtId="182" fontId="0" fillId="0" borderId="24" xfId="62" applyNumberFormat="1" applyFont="1" applyFill="1" applyBorder="1" applyAlignment="1" applyProtection="1">
      <alignment horizontal="right" vertical="center" shrinkToFit="1"/>
      <protection/>
    </xf>
    <xf numFmtId="183" fontId="0" fillId="0" borderId="56" xfId="62" applyNumberFormat="1" applyFont="1" applyFill="1" applyBorder="1" applyAlignment="1" applyProtection="1">
      <alignment horizontal="right" vertical="center" shrinkToFit="1"/>
      <protection locked="0"/>
    </xf>
    <xf numFmtId="183" fontId="0" fillId="0" borderId="35" xfId="62" applyNumberFormat="1" applyFont="1" applyFill="1" applyBorder="1" applyAlignment="1" applyProtection="1">
      <alignment horizontal="right" vertical="center" shrinkToFit="1"/>
      <protection hidden="1"/>
    </xf>
    <xf numFmtId="0" fontId="5" fillId="0" borderId="70" xfId="62" applyFont="1" applyFill="1" applyBorder="1" applyAlignment="1">
      <alignment horizontal="center" vertical="center" wrapText="1"/>
      <protection/>
    </xf>
    <xf numFmtId="0" fontId="5" fillId="0" borderId="71" xfId="62" applyFont="1" applyFill="1" applyBorder="1" applyAlignment="1">
      <alignment horizontal="center" vertical="center"/>
      <protection/>
    </xf>
    <xf numFmtId="183" fontId="0" fillId="0" borderId="56" xfId="62" applyNumberFormat="1" applyFont="1" applyFill="1" applyBorder="1" applyAlignment="1" applyProtection="1">
      <alignment vertical="center" shrinkToFit="1"/>
      <protection/>
    </xf>
    <xf numFmtId="183" fontId="0" fillId="0" borderId="56" xfId="62" applyNumberFormat="1" applyFont="1" applyFill="1" applyBorder="1" applyAlignment="1" applyProtection="1">
      <alignment vertical="center" shrinkToFit="1"/>
      <protection locked="0"/>
    </xf>
    <xf numFmtId="183" fontId="0" fillId="0" borderId="35" xfId="62" applyNumberFormat="1" applyFont="1" applyFill="1" applyBorder="1" applyAlignment="1" applyProtection="1">
      <alignment vertical="center" shrinkToFit="1"/>
      <protection hidden="1"/>
    </xf>
    <xf numFmtId="183" fontId="5" fillId="0" borderId="0" xfId="62" applyNumberFormat="1" applyFont="1" applyFill="1" applyBorder="1" applyAlignment="1">
      <alignment vertical="center" shrinkToFit="1"/>
      <protection/>
    </xf>
    <xf numFmtId="0" fontId="6" fillId="0" borderId="71" xfId="62" applyFont="1" applyFill="1" applyBorder="1" applyAlignment="1">
      <alignment horizontal="center" vertical="center" wrapText="1"/>
      <protection/>
    </xf>
    <xf numFmtId="0" fontId="5" fillId="33" borderId="71" xfId="62" applyFont="1" applyFill="1" applyBorder="1" applyAlignment="1">
      <alignment horizontal="center" vertical="center"/>
      <protection/>
    </xf>
    <xf numFmtId="183" fontId="0" fillId="33" borderId="56" xfId="62" applyNumberFormat="1" applyFont="1" applyFill="1" applyBorder="1" applyAlignment="1" applyProtection="1">
      <alignment horizontal="right" vertical="center" shrinkToFit="1"/>
      <protection locked="0"/>
    </xf>
    <xf numFmtId="183" fontId="0" fillId="33" borderId="25" xfId="62" applyNumberFormat="1" applyFont="1" applyFill="1" applyBorder="1" applyAlignment="1">
      <alignment horizontal="right" vertical="center"/>
      <protection/>
    </xf>
    <xf numFmtId="183" fontId="0" fillId="33" borderId="56" xfId="62" applyNumberFormat="1" applyFont="1" applyFill="1" applyBorder="1" applyAlignment="1" applyProtection="1">
      <alignment horizontal="right" vertical="center" shrinkToFit="1"/>
      <protection/>
    </xf>
    <xf numFmtId="183" fontId="0" fillId="33" borderId="72" xfId="62" applyNumberFormat="1" applyFont="1" applyFill="1" applyBorder="1" applyAlignment="1" applyProtection="1">
      <alignment horizontal="right" vertical="center" shrinkToFit="1"/>
      <protection hidden="1"/>
    </xf>
    <xf numFmtId="183" fontId="0" fillId="33" borderId="35" xfId="62" applyNumberFormat="1" applyFont="1" applyFill="1" applyBorder="1" applyAlignment="1" applyProtection="1">
      <alignment horizontal="right" vertical="center" shrinkToFit="1"/>
      <protection hidden="1"/>
    </xf>
    <xf numFmtId="183" fontId="0" fillId="33" borderId="30" xfId="62" applyNumberFormat="1" applyFont="1" applyFill="1" applyBorder="1" applyAlignment="1" applyProtection="1">
      <alignment horizontal="right" vertical="center" shrinkToFit="1"/>
      <protection locked="0"/>
    </xf>
    <xf numFmtId="183" fontId="5" fillId="33" borderId="0" xfId="62" applyNumberFormat="1" applyFont="1" applyFill="1" applyBorder="1" applyAlignment="1">
      <alignment horizontal="right" vertical="center" shrinkToFit="1"/>
      <protection/>
    </xf>
    <xf numFmtId="183" fontId="0" fillId="0" borderId="56" xfId="62" applyNumberFormat="1" applyFont="1" applyFill="1" applyBorder="1" applyAlignment="1">
      <alignment horizontal="right" vertical="center"/>
      <protection/>
    </xf>
    <xf numFmtId="183" fontId="0" fillId="0" borderId="73" xfId="62" applyNumberFormat="1" applyFont="1" applyFill="1" applyBorder="1" applyAlignment="1">
      <alignment horizontal="right" vertical="center"/>
      <protection/>
    </xf>
    <xf numFmtId="183" fontId="0" fillId="0" borderId="74" xfId="62" applyNumberFormat="1" applyFont="1" applyFill="1" applyBorder="1" applyAlignment="1">
      <alignment horizontal="right" vertical="center"/>
      <protection/>
    </xf>
    <xf numFmtId="0" fontId="5" fillId="0" borderId="27" xfId="62" applyFont="1" applyFill="1" applyBorder="1" applyAlignment="1">
      <alignment horizontal="center" vertical="center"/>
      <protection/>
    </xf>
    <xf numFmtId="183" fontId="0" fillId="0" borderId="75" xfId="62" applyNumberFormat="1" applyFont="1" applyFill="1" applyBorder="1" applyAlignment="1">
      <alignment horizontal="right" vertical="center"/>
      <protection/>
    </xf>
    <xf numFmtId="183" fontId="0" fillId="0" borderId="74" xfId="62" applyNumberFormat="1" applyFont="1" applyFill="1" applyBorder="1" applyAlignment="1" applyProtection="1">
      <alignment horizontal="right" vertical="center" shrinkToFit="1"/>
      <protection/>
    </xf>
    <xf numFmtId="183" fontId="0" fillId="0" borderId="76" xfId="62" applyNumberFormat="1" applyFont="1" applyFill="1" applyBorder="1" applyAlignment="1" applyProtection="1">
      <alignment horizontal="right" vertical="center" shrinkToFit="1"/>
      <protection hidden="1"/>
    </xf>
    <xf numFmtId="183" fontId="0" fillId="0" borderId="76" xfId="62" applyNumberFormat="1" applyFont="1" applyFill="1" applyBorder="1" applyAlignment="1">
      <alignment horizontal="right" vertical="center"/>
      <protection/>
    </xf>
    <xf numFmtId="0" fontId="5" fillId="33" borderId="27" xfId="62" applyFont="1" applyFill="1" applyBorder="1" applyAlignment="1">
      <alignment horizontal="center" vertical="center"/>
      <protection/>
    </xf>
    <xf numFmtId="183" fontId="0" fillId="0" borderId="77" xfId="62" applyNumberFormat="1" applyFont="1" applyFill="1" applyBorder="1" applyAlignment="1">
      <alignment horizontal="right" vertical="center"/>
      <protection/>
    </xf>
    <xf numFmtId="182" fontId="0" fillId="0" borderId="54" xfId="62" applyNumberFormat="1" applyFont="1" applyFill="1" applyBorder="1" applyAlignment="1" applyProtection="1">
      <alignment horizontal="right" vertical="center" shrinkToFit="1"/>
      <protection/>
    </xf>
    <xf numFmtId="183" fontId="0" fillId="0" borderId="72" xfId="62" applyNumberFormat="1" applyFont="1" applyFill="1" applyBorder="1" applyAlignment="1" applyProtection="1">
      <alignment horizontal="right" vertical="center" shrinkToFit="1"/>
      <protection/>
    </xf>
    <xf numFmtId="182" fontId="0" fillId="0" borderId="78" xfId="62" applyNumberFormat="1" applyFont="1" applyFill="1" applyBorder="1" applyAlignment="1" applyProtection="1">
      <alignment horizontal="right" vertical="center" shrinkToFit="1"/>
      <protection/>
    </xf>
    <xf numFmtId="183" fontId="0" fillId="0" borderId="79" xfId="62" applyNumberFormat="1" applyFont="1" applyFill="1" applyBorder="1" applyAlignment="1" applyProtection="1">
      <alignment horizontal="right" vertical="center" shrinkToFit="1"/>
      <protection/>
    </xf>
    <xf numFmtId="183" fontId="0" fillId="33" borderId="79" xfId="62" applyNumberFormat="1" applyFont="1" applyFill="1" applyBorder="1" applyAlignment="1" applyProtection="1">
      <alignment horizontal="right" vertical="center" shrinkToFit="1"/>
      <protection/>
    </xf>
    <xf numFmtId="182" fontId="0" fillId="33" borderId="80" xfId="62" applyNumberFormat="1" applyFont="1" applyFill="1" applyBorder="1" applyAlignment="1" applyProtection="1">
      <alignment horizontal="right" vertical="center" shrinkToFit="1"/>
      <protection/>
    </xf>
    <xf numFmtId="183" fontId="0" fillId="0" borderId="79" xfId="62" applyNumberFormat="1" applyFont="1" applyFill="1" applyBorder="1" applyAlignment="1">
      <alignment horizontal="right" vertical="center"/>
      <protection/>
    </xf>
    <xf numFmtId="0" fontId="5" fillId="0" borderId="39" xfId="62" applyFont="1" applyFill="1" applyBorder="1" applyAlignment="1">
      <alignment horizontal="center" vertical="center"/>
      <protection/>
    </xf>
    <xf numFmtId="183" fontId="0" fillId="0" borderId="37" xfId="62" applyNumberFormat="1" applyFont="1" applyFill="1" applyBorder="1" applyAlignment="1">
      <alignment horizontal="right" vertical="center"/>
      <protection/>
    </xf>
    <xf numFmtId="182" fontId="0" fillId="0" borderId="36" xfId="62" applyNumberFormat="1" applyFont="1" applyFill="1" applyBorder="1" applyAlignment="1" applyProtection="1">
      <alignment horizontal="right" vertical="center" shrinkToFit="1"/>
      <protection/>
    </xf>
    <xf numFmtId="183" fontId="0" fillId="0" borderId="58" xfId="62" applyNumberFormat="1" applyFont="1" applyFill="1" applyBorder="1" applyAlignment="1">
      <alignment horizontal="right" vertical="center"/>
      <protection/>
    </xf>
    <xf numFmtId="182" fontId="0" fillId="0" borderId="81" xfId="62" applyNumberFormat="1" applyFont="1" applyFill="1" applyBorder="1" applyAlignment="1" applyProtection="1">
      <alignment horizontal="right" vertical="center" shrinkToFit="1"/>
      <protection/>
    </xf>
    <xf numFmtId="183" fontId="0" fillId="0" borderId="38" xfId="62" applyNumberFormat="1" applyFont="1" applyFill="1" applyBorder="1" applyAlignment="1">
      <alignment horizontal="right" vertical="center"/>
      <protection/>
    </xf>
    <xf numFmtId="0" fontId="0" fillId="0" borderId="0" xfId="0" applyFont="1" applyAlignment="1">
      <alignment/>
    </xf>
    <xf numFmtId="183" fontId="0" fillId="0" borderId="35" xfId="62" applyNumberFormat="1" applyFont="1" applyFill="1" applyBorder="1" applyAlignment="1" applyProtection="1">
      <alignment horizontal="right" vertical="center" shrinkToFit="1"/>
      <protection/>
    </xf>
    <xf numFmtId="183" fontId="0" fillId="0" borderId="54" xfId="62" applyNumberFormat="1" applyFont="1" applyFill="1" applyBorder="1" applyAlignment="1" applyProtection="1">
      <alignment horizontal="right" vertical="center" shrinkToFit="1"/>
      <protection/>
    </xf>
    <xf numFmtId="183" fontId="0" fillId="0" borderId="54" xfId="62" applyNumberFormat="1" applyFont="1" applyFill="1" applyBorder="1" applyAlignment="1" applyProtection="1">
      <alignment vertical="center" shrinkToFit="1"/>
      <protection/>
    </xf>
    <xf numFmtId="183" fontId="0" fillId="33" borderId="54" xfId="62" applyNumberFormat="1" applyFont="1" applyFill="1" applyBorder="1" applyAlignment="1" applyProtection="1">
      <alignment horizontal="right" vertical="center" shrinkToFit="1"/>
      <protection/>
    </xf>
    <xf numFmtId="182" fontId="0" fillId="33" borderId="24" xfId="62" applyNumberFormat="1" applyFont="1" applyFill="1" applyBorder="1" applyAlignment="1" applyProtection="1">
      <alignment horizontal="right" vertical="center" shrinkToFit="1"/>
      <protection/>
    </xf>
    <xf numFmtId="183" fontId="0" fillId="33" borderId="72" xfId="62" applyNumberFormat="1" applyFont="1" applyFill="1" applyBorder="1" applyAlignment="1" applyProtection="1">
      <alignment horizontal="right" vertical="center" shrinkToFit="1"/>
      <protection/>
    </xf>
    <xf numFmtId="183" fontId="0" fillId="33" borderId="35" xfId="62" applyNumberFormat="1" applyFont="1" applyFill="1" applyBorder="1" applyAlignment="1" applyProtection="1">
      <alignment horizontal="right" vertical="center" shrinkToFit="1"/>
      <protection/>
    </xf>
    <xf numFmtId="182" fontId="0" fillId="0" borderId="82" xfId="62" applyNumberFormat="1" applyFont="1" applyFill="1" applyBorder="1" applyAlignment="1" applyProtection="1">
      <alignment horizontal="right" vertical="center" shrinkToFit="1"/>
      <protection/>
    </xf>
    <xf numFmtId="183" fontId="0" fillId="0" borderId="76" xfId="62" applyNumberFormat="1" applyFont="1" applyFill="1" applyBorder="1" applyAlignment="1" applyProtection="1">
      <alignment horizontal="right" vertical="center" shrinkToFit="1"/>
      <protection/>
    </xf>
    <xf numFmtId="182" fontId="0" fillId="0" borderId="83" xfId="62" applyNumberFormat="1" applyFont="1" applyFill="1" applyBorder="1" applyAlignment="1" applyProtection="1">
      <alignment horizontal="right" vertical="center" shrinkToFit="1"/>
      <protection/>
    </xf>
    <xf numFmtId="183" fontId="0" fillId="0" borderId="25" xfId="62" applyNumberFormat="1" applyFont="1" applyFill="1" applyBorder="1" applyAlignment="1" applyProtection="1">
      <alignment horizontal="right" vertical="center" shrinkToFit="1"/>
      <protection/>
    </xf>
    <xf numFmtId="183" fontId="0" fillId="0" borderId="78" xfId="62" applyNumberFormat="1" applyFont="1" applyFill="1" applyBorder="1" applyAlignment="1" applyProtection="1">
      <alignment horizontal="right" vertical="center" shrinkToFit="1"/>
      <protection/>
    </xf>
    <xf numFmtId="183" fontId="0" fillId="0" borderId="84" xfId="62" applyNumberFormat="1" applyFont="1" applyFill="1" applyBorder="1" applyAlignment="1" applyProtection="1">
      <alignment horizontal="right" vertical="center" shrinkToFit="1"/>
      <protection/>
    </xf>
    <xf numFmtId="183" fontId="0" fillId="0" borderId="85" xfId="62" applyNumberFormat="1" applyFont="1" applyFill="1" applyBorder="1" applyAlignment="1">
      <alignment horizontal="right" vertical="center"/>
      <protection/>
    </xf>
    <xf numFmtId="182" fontId="0" fillId="0" borderId="84" xfId="62" applyNumberFormat="1" applyFont="1" applyFill="1" applyBorder="1" applyAlignment="1" applyProtection="1">
      <alignment horizontal="right" vertical="center" shrinkToFit="1"/>
      <protection/>
    </xf>
    <xf numFmtId="183" fontId="0" fillId="0" borderId="86" xfId="62" applyNumberFormat="1" applyFont="1" applyFill="1" applyBorder="1" applyAlignment="1">
      <alignment horizontal="right" vertical="center"/>
      <protection/>
    </xf>
    <xf numFmtId="183" fontId="0" fillId="0" borderId="86" xfId="62" applyNumberFormat="1" applyFont="1" applyFill="1" applyBorder="1" applyAlignment="1" applyProtection="1">
      <alignment horizontal="right" vertical="center" shrinkToFit="1"/>
      <protection/>
    </xf>
    <xf numFmtId="183" fontId="0" fillId="0" borderId="87" xfId="62" applyNumberFormat="1" applyFont="1" applyFill="1" applyBorder="1" applyAlignment="1" applyProtection="1">
      <alignment horizontal="right" vertical="center" shrinkToFit="1"/>
      <protection hidden="1"/>
    </xf>
    <xf numFmtId="0" fontId="59" fillId="33" borderId="38" xfId="0" applyFont="1" applyFill="1" applyBorder="1" applyAlignment="1">
      <alignment horizontal="center" vertical="center"/>
    </xf>
    <xf numFmtId="0" fontId="59" fillId="33" borderId="56" xfId="0" applyFont="1" applyFill="1" applyBorder="1" applyAlignment="1">
      <alignment horizontal="center" vertical="center"/>
    </xf>
    <xf numFmtId="0" fontId="59" fillId="33" borderId="74" xfId="0" applyFont="1" applyFill="1" applyBorder="1" applyAlignment="1">
      <alignment horizontal="center" vertical="center"/>
    </xf>
    <xf numFmtId="183" fontId="0" fillId="0" borderId="37" xfId="62" applyNumberFormat="1" applyFont="1" applyFill="1" applyBorder="1" applyAlignment="1" applyProtection="1">
      <alignment horizontal="right" vertical="center" shrinkToFit="1"/>
      <protection/>
    </xf>
    <xf numFmtId="0" fontId="0" fillId="0" borderId="43" xfId="62" applyFont="1" applyFill="1" applyBorder="1" applyAlignment="1">
      <alignment horizontal="center" vertical="center"/>
      <protection/>
    </xf>
    <xf numFmtId="0" fontId="9" fillId="0" borderId="0" xfId="62" applyFont="1" applyFill="1" applyAlignment="1">
      <alignment horizontal="center" vertical="center"/>
      <protection/>
    </xf>
    <xf numFmtId="0" fontId="0" fillId="33" borderId="0" xfId="62" applyFont="1" applyFill="1" applyAlignment="1">
      <alignment horizontal="center"/>
      <protection/>
    </xf>
    <xf numFmtId="0" fontId="0" fillId="0" borderId="0" xfId="62" applyFont="1" applyFill="1" applyAlignment="1">
      <alignment horizontal="center"/>
      <protection/>
    </xf>
    <xf numFmtId="182" fontId="5" fillId="0" borderId="88" xfId="62" applyNumberFormat="1" applyFont="1" applyFill="1" applyBorder="1" applyAlignment="1" applyProtection="1">
      <alignment horizontal="right" vertical="center" shrinkToFit="1"/>
      <protection hidden="1"/>
    </xf>
    <xf numFmtId="182" fontId="5" fillId="33" borderId="88" xfId="62" applyNumberFormat="1" applyFont="1" applyFill="1" applyBorder="1" applyAlignment="1" applyProtection="1">
      <alignment horizontal="right" vertical="center" shrinkToFit="1"/>
      <protection hidden="1"/>
    </xf>
    <xf numFmtId="182" fontId="5" fillId="0" borderId="89" xfId="62" applyNumberFormat="1" applyFont="1" applyFill="1" applyBorder="1" applyAlignment="1" applyProtection="1">
      <alignment horizontal="right" vertical="center" shrinkToFit="1"/>
      <protection hidden="1"/>
    </xf>
    <xf numFmtId="182" fontId="5" fillId="0" borderId="90" xfId="62" applyNumberFormat="1" applyFont="1" applyFill="1" applyBorder="1" applyAlignment="1" applyProtection="1">
      <alignment horizontal="right" vertical="center" shrinkToFit="1"/>
      <protection hidden="1"/>
    </xf>
    <xf numFmtId="182" fontId="5" fillId="0" borderId="91" xfId="62" applyNumberFormat="1" applyFont="1" applyFill="1" applyBorder="1" applyAlignment="1" applyProtection="1">
      <alignment horizontal="right" vertical="center" shrinkToFit="1"/>
      <protection hidden="1"/>
    </xf>
    <xf numFmtId="182" fontId="5" fillId="0" borderId="92" xfId="62" applyNumberFormat="1" applyFont="1" applyFill="1" applyBorder="1" applyAlignment="1" applyProtection="1">
      <alignment horizontal="right" vertical="center" shrinkToFit="1"/>
      <protection hidden="1"/>
    </xf>
    <xf numFmtId="182" fontId="5" fillId="0" borderId="72" xfId="62" applyNumberFormat="1" applyFont="1" applyFill="1" applyBorder="1" applyAlignment="1" applyProtection="1">
      <alignment horizontal="right" vertical="center" shrinkToFit="1"/>
      <protection hidden="1"/>
    </xf>
    <xf numFmtId="182" fontId="5" fillId="33" borderId="72" xfId="62" applyNumberFormat="1" applyFont="1" applyFill="1" applyBorder="1" applyAlignment="1" applyProtection="1">
      <alignment horizontal="right" vertical="center" shrinkToFit="1"/>
      <protection hidden="1"/>
    </xf>
    <xf numFmtId="182" fontId="5" fillId="0" borderId="93" xfId="62" applyNumberFormat="1" applyFont="1" applyFill="1" applyBorder="1" applyAlignment="1" applyProtection="1">
      <alignment horizontal="right" vertical="center" shrinkToFit="1"/>
      <protection hidden="1"/>
    </xf>
    <xf numFmtId="0" fontId="5" fillId="33" borderId="14" xfId="62" applyFont="1" applyFill="1" applyBorder="1" applyAlignment="1">
      <alignment vertical="center"/>
      <protection/>
    </xf>
    <xf numFmtId="183" fontId="5" fillId="33" borderId="37" xfId="62" applyNumberFormat="1" applyFont="1" applyFill="1" applyBorder="1" applyAlignment="1">
      <alignment horizontal="right" vertical="center"/>
      <protection/>
    </xf>
    <xf numFmtId="183" fontId="5" fillId="33" borderId="17" xfId="62" applyNumberFormat="1" applyFont="1" applyFill="1" applyBorder="1" applyAlignment="1" applyProtection="1">
      <alignment horizontal="right" vertical="center" shrinkToFit="1"/>
      <protection/>
    </xf>
    <xf numFmtId="183" fontId="5" fillId="33" borderId="20" xfId="62" applyNumberFormat="1" applyFont="1" applyFill="1" applyBorder="1" applyAlignment="1" applyProtection="1">
      <alignment horizontal="right" vertical="center" shrinkToFit="1"/>
      <protection locked="0"/>
    </xf>
    <xf numFmtId="183" fontId="5" fillId="33" borderId="73" xfId="62" applyNumberFormat="1" applyFont="1" applyFill="1" applyBorder="1" applyAlignment="1">
      <alignment horizontal="right" vertical="center"/>
      <protection/>
    </xf>
    <xf numFmtId="183" fontId="5" fillId="33" borderId="56" xfId="62" applyNumberFormat="1" applyFont="1" applyFill="1" applyBorder="1" applyAlignment="1">
      <alignment horizontal="right" vertical="center"/>
      <protection/>
    </xf>
    <xf numFmtId="183" fontId="5" fillId="33" borderId="58" xfId="62" applyNumberFormat="1" applyFont="1" applyFill="1" applyBorder="1" applyAlignment="1" applyProtection="1">
      <alignment horizontal="right" vertical="center" shrinkToFit="1"/>
      <protection locked="0"/>
    </xf>
    <xf numFmtId="183" fontId="5" fillId="33" borderId="78" xfId="62" applyNumberFormat="1" applyFont="1" applyFill="1" applyBorder="1" applyAlignment="1" applyProtection="1">
      <alignment horizontal="right" vertical="center" shrinkToFit="1"/>
      <protection hidden="1"/>
    </xf>
    <xf numFmtId="183" fontId="5" fillId="33" borderId="55" xfId="62" applyNumberFormat="1" applyFont="1" applyFill="1" applyBorder="1" applyAlignment="1" applyProtection="1">
      <alignment horizontal="right" vertical="center" shrinkToFit="1"/>
      <protection locked="0"/>
    </xf>
    <xf numFmtId="183" fontId="5" fillId="33" borderId="17" xfId="62" applyNumberFormat="1" applyFont="1" applyFill="1" applyBorder="1" applyAlignment="1" applyProtection="1">
      <alignment horizontal="right" vertical="center" shrinkToFit="1"/>
      <protection locked="0"/>
    </xf>
    <xf numFmtId="183" fontId="5" fillId="33" borderId="57" xfId="62" applyNumberFormat="1" applyFont="1" applyFill="1" applyBorder="1" applyAlignment="1" applyProtection="1">
      <alignment horizontal="right" vertical="center" shrinkToFit="1"/>
      <protection locked="0"/>
    </xf>
    <xf numFmtId="183" fontId="0" fillId="33" borderId="76" xfId="62" applyNumberFormat="1" applyFont="1" applyFill="1" applyBorder="1" applyAlignment="1" applyProtection="1">
      <alignment horizontal="right" vertical="center" shrinkToFit="1"/>
      <protection/>
    </xf>
    <xf numFmtId="183" fontId="0" fillId="33" borderId="38" xfId="62" applyNumberFormat="1" applyFont="1" applyFill="1" applyBorder="1" applyAlignment="1" applyProtection="1">
      <alignment horizontal="right" vertical="center" shrinkToFit="1"/>
      <protection/>
    </xf>
    <xf numFmtId="0" fontId="0" fillId="33" borderId="0" xfId="0" applyFont="1" applyFill="1" applyAlignment="1">
      <alignment/>
    </xf>
    <xf numFmtId="182" fontId="5" fillId="0" borderId="88" xfId="62" applyNumberFormat="1" applyFont="1" applyFill="1" applyBorder="1" applyAlignment="1" applyProtection="1">
      <alignment horizontal="right" vertical="center" shrinkToFit="1"/>
      <protection/>
    </xf>
    <xf numFmtId="183" fontId="5" fillId="33" borderId="72" xfId="62" applyNumberFormat="1" applyFont="1" applyFill="1" applyBorder="1" applyAlignment="1" applyProtection="1">
      <alignment horizontal="right" vertical="center" shrinkToFit="1"/>
      <protection/>
    </xf>
    <xf numFmtId="0" fontId="60" fillId="33" borderId="92" xfId="0" applyFont="1" applyFill="1" applyBorder="1" applyAlignment="1">
      <alignment horizontal="center" vertical="center"/>
    </xf>
    <xf numFmtId="0" fontId="6" fillId="33" borderId="20" xfId="62" applyFont="1" applyFill="1" applyBorder="1" applyAlignment="1">
      <alignment horizontal="center" vertical="center"/>
      <protection/>
    </xf>
    <xf numFmtId="183" fontId="5" fillId="33" borderId="38" xfId="62" applyNumberFormat="1" applyFont="1" applyFill="1" applyBorder="1" applyAlignment="1" applyProtection="1">
      <alignment horizontal="right" vertical="center" shrinkToFit="1"/>
      <protection/>
    </xf>
    <xf numFmtId="183" fontId="5" fillId="34" borderId="25" xfId="62" applyNumberFormat="1" applyFont="1" applyFill="1" applyBorder="1" applyAlignment="1">
      <alignment horizontal="right" vertical="center"/>
      <protection/>
    </xf>
    <xf numFmtId="183" fontId="5" fillId="34" borderId="56" xfId="62" applyNumberFormat="1" applyFont="1" applyFill="1" applyBorder="1" applyAlignment="1" applyProtection="1">
      <alignment horizontal="right" vertical="center" shrinkToFit="1"/>
      <protection/>
    </xf>
    <xf numFmtId="182" fontId="5" fillId="34" borderId="24" xfId="62" applyNumberFormat="1" applyFont="1" applyFill="1" applyBorder="1" applyAlignment="1" applyProtection="1">
      <alignment horizontal="right" vertical="center" shrinkToFit="1"/>
      <protection hidden="1"/>
    </xf>
    <xf numFmtId="183" fontId="5" fillId="34" borderId="56" xfId="62" applyNumberFormat="1" applyFont="1" applyFill="1" applyBorder="1" applyAlignment="1" applyProtection="1">
      <alignment horizontal="right" vertical="center" shrinkToFit="1"/>
      <protection locked="0"/>
    </xf>
    <xf numFmtId="182" fontId="5" fillId="34" borderId="24" xfId="62" applyNumberFormat="1" applyFont="1" applyFill="1" applyBorder="1" applyAlignment="1" applyProtection="1">
      <alignment horizontal="right" vertical="center" shrinkToFit="1"/>
      <protection/>
    </xf>
    <xf numFmtId="183" fontId="5" fillId="34" borderId="35" xfId="62" applyNumberFormat="1" applyFont="1" applyFill="1" applyBorder="1" applyAlignment="1" applyProtection="1">
      <alignment horizontal="right" vertical="center" shrinkToFit="1"/>
      <protection/>
    </xf>
    <xf numFmtId="182" fontId="5" fillId="34" borderId="88" xfId="62" applyNumberFormat="1" applyFont="1" applyFill="1" applyBorder="1" applyAlignment="1" applyProtection="1">
      <alignment horizontal="right" vertical="center" shrinkToFit="1"/>
      <protection hidden="1"/>
    </xf>
    <xf numFmtId="183" fontId="5" fillId="34" borderId="35" xfId="62" applyNumberFormat="1" applyFont="1" applyFill="1" applyBorder="1" applyAlignment="1" applyProtection="1">
      <alignment horizontal="right" vertical="center" shrinkToFit="1"/>
      <protection locked="0"/>
    </xf>
    <xf numFmtId="182" fontId="5" fillId="34" borderId="54" xfId="62" applyNumberFormat="1" applyFont="1" applyFill="1" applyBorder="1" applyAlignment="1" applyProtection="1">
      <alignment horizontal="right" vertical="center" shrinkToFit="1"/>
      <protection/>
    </xf>
    <xf numFmtId="183" fontId="5" fillId="34" borderId="73" xfId="62" applyNumberFormat="1" applyFont="1" applyFill="1" applyBorder="1" applyAlignment="1" applyProtection="1">
      <alignment horizontal="right" vertical="center" shrinkToFit="1"/>
      <protection locked="0"/>
    </xf>
    <xf numFmtId="182" fontId="5" fillId="34" borderId="72" xfId="62" applyNumberFormat="1" applyFont="1" applyFill="1" applyBorder="1" applyAlignment="1" applyProtection="1">
      <alignment horizontal="right" vertical="center" shrinkToFit="1"/>
      <protection hidden="1"/>
    </xf>
    <xf numFmtId="183" fontId="5" fillId="34" borderId="13" xfId="62" applyNumberFormat="1" applyFont="1" applyFill="1" applyBorder="1" applyAlignment="1">
      <alignment horizontal="right" vertical="center"/>
      <protection/>
    </xf>
    <xf numFmtId="183" fontId="0" fillId="33" borderId="74" xfId="62" applyNumberFormat="1" applyFont="1" applyFill="1" applyBorder="1" applyAlignment="1" applyProtection="1">
      <alignment horizontal="right" vertical="center" shrinkToFit="1"/>
      <protection/>
    </xf>
    <xf numFmtId="183" fontId="0" fillId="33" borderId="75" xfId="62" applyNumberFormat="1" applyFont="1" applyFill="1" applyBorder="1" applyAlignment="1">
      <alignment horizontal="right" vertical="center"/>
      <protection/>
    </xf>
    <xf numFmtId="183" fontId="0" fillId="33" borderId="83" xfId="62" applyNumberFormat="1" applyFont="1" applyFill="1" applyBorder="1" applyAlignment="1" applyProtection="1">
      <alignment horizontal="right" vertical="center" shrinkToFit="1"/>
      <protection/>
    </xf>
    <xf numFmtId="183" fontId="0" fillId="33" borderId="56" xfId="62" applyNumberFormat="1" applyFont="1" applyFill="1" applyBorder="1" applyAlignment="1">
      <alignment horizontal="right" vertical="center"/>
      <protection/>
    </xf>
    <xf numFmtId="183" fontId="0" fillId="33" borderId="74" xfId="62" applyNumberFormat="1" applyFont="1" applyFill="1" applyBorder="1" applyAlignment="1">
      <alignment horizontal="right" vertical="center"/>
      <protection/>
    </xf>
    <xf numFmtId="182" fontId="0" fillId="33" borderId="82" xfId="62" applyNumberFormat="1" applyFont="1" applyFill="1" applyBorder="1" applyAlignment="1" applyProtection="1">
      <alignment horizontal="right" vertical="center" shrinkToFit="1"/>
      <protection/>
    </xf>
    <xf numFmtId="183" fontId="0" fillId="33" borderId="79" xfId="62" applyNumberFormat="1" applyFont="1" applyFill="1" applyBorder="1" applyAlignment="1" applyProtection="1">
      <alignment horizontal="right" vertical="center" shrinkToFit="1"/>
      <protection hidden="1"/>
    </xf>
    <xf numFmtId="183" fontId="0" fillId="33" borderId="76" xfId="62" applyNumberFormat="1" applyFont="1" applyFill="1" applyBorder="1" applyAlignment="1" applyProtection="1">
      <alignment horizontal="right" vertical="center" shrinkToFit="1"/>
      <protection hidden="1"/>
    </xf>
    <xf numFmtId="183" fontId="0" fillId="33" borderId="77" xfId="62" applyNumberFormat="1" applyFont="1" applyFill="1" applyBorder="1" applyAlignment="1">
      <alignment horizontal="right" vertical="center"/>
      <protection/>
    </xf>
    <xf numFmtId="183" fontId="0" fillId="33" borderId="76" xfId="62" applyNumberFormat="1" applyFont="1" applyFill="1" applyBorder="1" applyAlignment="1">
      <alignment horizontal="right" vertical="center"/>
      <protection/>
    </xf>
    <xf numFmtId="182" fontId="0" fillId="33" borderId="54" xfId="62" applyNumberFormat="1" applyFont="1" applyFill="1" applyBorder="1" applyAlignment="1" applyProtection="1">
      <alignment horizontal="right" vertical="center" shrinkToFit="1"/>
      <protection/>
    </xf>
    <xf numFmtId="182" fontId="0" fillId="33" borderId="10" xfId="62" applyNumberFormat="1" applyFont="1" applyFill="1" applyBorder="1" applyAlignment="1" applyProtection="1">
      <alignment horizontal="right" vertical="center" shrinkToFit="1"/>
      <protection/>
    </xf>
    <xf numFmtId="183" fontId="5" fillId="33" borderId="0" xfId="62" applyNumberFormat="1" applyFont="1" applyFill="1" applyBorder="1" applyAlignment="1">
      <alignment horizontal="right" vertical="center"/>
      <protection/>
    </xf>
    <xf numFmtId="183" fontId="0" fillId="33" borderId="79" xfId="62" applyNumberFormat="1" applyFont="1" applyFill="1" applyBorder="1" applyAlignment="1">
      <alignment horizontal="right" vertical="center"/>
      <protection/>
    </xf>
    <xf numFmtId="0" fontId="0" fillId="0" borderId="0" xfId="0" applyFont="1" applyAlignment="1">
      <alignment horizontal="center"/>
    </xf>
    <xf numFmtId="0" fontId="0" fillId="0" borderId="0" xfId="0" applyAlignment="1">
      <alignment horizontal="center"/>
    </xf>
    <xf numFmtId="0" fontId="6" fillId="0" borderId="29" xfId="0" applyFont="1" applyFill="1" applyBorder="1" applyAlignment="1" applyProtection="1">
      <alignment/>
      <protection/>
    </xf>
    <xf numFmtId="0" fontId="6" fillId="0" borderId="94" xfId="0" applyFont="1" applyFill="1" applyBorder="1" applyAlignment="1" applyProtection="1">
      <alignment/>
      <protection/>
    </xf>
    <xf numFmtId="0" fontId="0" fillId="0" borderId="0" xfId="0" applyFont="1" applyAlignment="1">
      <alignment vertical="center"/>
    </xf>
    <xf numFmtId="0" fontId="9" fillId="0" borderId="0" xfId="0" applyFont="1" applyAlignment="1">
      <alignment vertical="center"/>
    </xf>
    <xf numFmtId="0" fontId="0" fillId="0" borderId="0" xfId="0" applyFont="1" applyFill="1" applyAlignment="1">
      <alignment vertical="center"/>
    </xf>
    <xf numFmtId="0" fontId="35" fillId="33" borderId="95" xfId="0" applyFont="1" applyFill="1" applyBorder="1" applyAlignment="1">
      <alignment horizontal="center" vertical="center" wrapText="1"/>
    </xf>
    <xf numFmtId="0" fontId="35" fillId="33" borderId="0" xfId="0" applyFont="1" applyFill="1" applyBorder="1" applyAlignment="1">
      <alignment horizontal="center" vertical="center"/>
    </xf>
    <xf numFmtId="0" fontId="35" fillId="33" borderId="48" xfId="0" applyFont="1" applyFill="1" applyBorder="1" applyAlignment="1">
      <alignment horizontal="center" vertical="center" wrapText="1"/>
    </xf>
    <xf numFmtId="0" fontId="35" fillId="33" borderId="28" xfId="0" applyFont="1" applyFill="1" applyBorder="1" applyAlignment="1">
      <alignment horizontal="center" vertical="center" wrapText="1"/>
    </xf>
    <xf numFmtId="0" fontId="35" fillId="33" borderId="82" xfId="0" applyFont="1" applyFill="1" applyBorder="1" applyAlignment="1">
      <alignment horizontal="center" vertical="center" wrapText="1"/>
    </xf>
    <xf numFmtId="0" fontId="35" fillId="33" borderId="75" xfId="0" applyFont="1" applyFill="1" applyBorder="1" applyAlignment="1">
      <alignment horizontal="center" vertical="center" wrapText="1"/>
    </xf>
    <xf numFmtId="0" fontId="35" fillId="33" borderId="76" xfId="0" applyFont="1" applyFill="1" applyBorder="1" applyAlignment="1">
      <alignment horizontal="center" vertical="center" wrapText="1"/>
    </xf>
    <xf numFmtId="0" fontId="60" fillId="33" borderId="96" xfId="0" applyFont="1" applyFill="1" applyBorder="1" applyAlignment="1">
      <alignment horizontal="left" vertical="center"/>
    </xf>
    <xf numFmtId="0" fontId="60" fillId="34" borderId="10" xfId="0" applyFont="1" applyFill="1" applyBorder="1" applyAlignment="1">
      <alignment horizontal="center" vertical="center"/>
    </xf>
    <xf numFmtId="0" fontId="0" fillId="33" borderId="25" xfId="0" applyFont="1" applyFill="1" applyBorder="1" applyAlignment="1">
      <alignment horizontal="center" vertical="center"/>
    </xf>
    <xf numFmtId="0" fontId="60" fillId="33" borderId="25" xfId="0" applyFont="1" applyFill="1" applyBorder="1" applyAlignment="1">
      <alignment horizontal="center" vertical="center"/>
    </xf>
    <xf numFmtId="0" fontId="60" fillId="33" borderId="35" xfId="0" applyFont="1" applyFill="1" applyBorder="1" applyAlignment="1">
      <alignment horizontal="center" vertical="center"/>
    </xf>
    <xf numFmtId="0" fontId="60" fillId="34" borderId="30" xfId="0" applyFont="1" applyFill="1" applyBorder="1" applyAlignment="1">
      <alignment horizontal="center" vertical="center"/>
    </xf>
    <xf numFmtId="0" fontId="60" fillId="33" borderId="26" xfId="0" applyFont="1" applyFill="1" applyBorder="1" applyAlignment="1">
      <alignment horizontal="left" vertical="center"/>
    </xf>
    <xf numFmtId="0" fontId="60" fillId="33" borderId="97" xfId="0" applyFont="1" applyFill="1" applyBorder="1" applyAlignment="1">
      <alignment horizontal="center" vertical="center" wrapText="1"/>
    </xf>
    <xf numFmtId="0" fontId="60" fillId="33" borderId="13" xfId="0" applyFont="1" applyFill="1" applyBorder="1" applyAlignment="1">
      <alignment horizontal="center" vertical="center"/>
    </xf>
    <xf numFmtId="0" fontId="60" fillId="33" borderId="17" xfId="0" applyFont="1" applyFill="1" applyBorder="1" applyAlignment="1">
      <alignment horizontal="center" vertical="center"/>
    </xf>
    <xf numFmtId="0" fontId="60" fillId="34" borderId="29" xfId="0" applyFont="1" applyFill="1" applyBorder="1" applyAlignment="1">
      <alignment horizontal="center" vertical="center"/>
    </xf>
    <xf numFmtId="0" fontId="0" fillId="0" borderId="30" xfId="0" applyFont="1" applyFill="1" applyBorder="1" applyAlignment="1" applyProtection="1">
      <alignment/>
      <protection/>
    </xf>
    <xf numFmtId="0" fontId="0" fillId="0" borderId="0" xfId="0" applyFont="1" applyFill="1" applyAlignment="1" applyProtection="1">
      <alignment/>
      <protection/>
    </xf>
    <xf numFmtId="0" fontId="60" fillId="33" borderId="98" xfId="0" applyFont="1" applyFill="1" applyBorder="1" applyAlignment="1">
      <alignment horizontal="left" vertical="center"/>
    </xf>
    <xf numFmtId="0" fontId="60" fillId="34" borderId="99" xfId="0" applyFont="1" applyFill="1" applyBorder="1" applyAlignment="1">
      <alignment horizontal="center" vertical="center"/>
    </xf>
    <xf numFmtId="0" fontId="0" fillId="33" borderId="100" xfId="0" applyFont="1" applyFill="1" applyBorder="1" applyAlignment="1">
      <alignment horizontal="center" vertical="center"/>
    </xf>
    <xf numFmtId="0" fontId="60" fillId="34" borderId="100" xfId="0" applyFont="1" applyFill="1" applyBorder="1" applyAlignment="1">
      <alignment horizontal="center" vertical="center"/>
    </xf>
    <xf numFmtId="0" fontId="60" fillId="33" borderId="100" xfId="0" applyFont="1" applyFill="1" applyBorder="1" applyAlignment="1">
      <alignment horizontal="center" vertical="center"/>
    </xf>
    <xf numFmtId="0" fontId="60" fillId="33" borderId="101" xfId="0" applyFont="1" applyFill="1" applyBorder="1" applyAlignment="1">
      <alignment horizontal="center" vertical="center"/>
    </xf>
    <xf numFmtId="0" fontId="60" fillId="34" borderId="94" xfId="0" applyFont="1" applyFill="1" applyBorder="1" applyAlignment="1">
      <alignment horizontal="center" vertical="center"/>
    </xf>
    <xf numFmtId="0" fontId="60" fillId="34" borderId="102" xfId="0" applyFont="1" applyFill="1" applyBorder="1" applyAlignment="1">
      <alignment horizontal="center" vertical="center"/>
    </xf>
    <xf numFmtId="0" fontId="0" fillId="33" borderId="13" xfId="0" applyFont="1" applyFill="1" applyBorder="1" applyAlignment="1">
      <alignment horizontal="center" vertical="center"/>
    </xf>
    <xf numFmtId="0" fontId="60" fillId="33" borderId="92"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103" xfId="0" applyFont="1" applyFill="1" applyBorder="1" applyAlignment="1">
      <alignment horizontal="center" vertical="center" wrapText="1"/>
    </xf>
    <xf numFmtId="0" fontId="60" fillId="34" borderId="97" xfId="0" applyFont="1" applyFill="1" applyBorder="1" applyAlignment="1">
      <alignment horizontal="center" vertical="center"/>
    </xf>
    <xf numFmtId="0" fontId="60" fillId="34" borderId="13" xfId="0" applyFont="1" applyFill="1" applyBorder="1" applyAlignment="1">
      <alignment horizontal="center" vertical="center"/>
    </xf>
    <xf numFmtId="0" fontId="60" fillId="33" borderId="104" xfId="0" applyFont="1" applyFill="1" applyBorder="1" applyAlignment="1">
      <alignment horizontal="center" vertical="center" wrapText="1"/>
    </xf>
    <xf numFmtId="0" fontId="60" fillId="33" borderId="96" xfId="0"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60" fillId="33" borderId="24" xfId="0" applyFont="1" applyFill="1" applyBorder="1" applyAlignment="1">
      <alignment horizontal="center" vertical="center"/>
    </xf>
    <xf numFmtId="0" fontId="60" fillId="33" borderId="72" xfId="0" applyFont="1" applyFill="1" applyBorder="1" applyAlignment="1">
      <alignment horizontal="center" vertical="center"/>
    </xf>
    <xf numFmtId="0" fontId="60" fillId="33" borderId="102" xfId="0" applyFont="1" applyFill="1" applyBorder="1" applyAlignment="1">
      <alignment horizontal="center" vertical="center"/>
    </xf>
    <xf numFmtId="0" fontId="60" fillId="33" borderId="105" xfId="0" applyFont="1" applyFill="1" applyBorder="1" applyAlignment="1">
      <alignment horizontal="center" vertical="center"/>
    </xf>
    <xf numFmtId="0" fontId="0" fillId="0" borderId="0" xfId="0" applyFont="1" applyFill="1" applyAlignment="1">
      <alignment vertical="center" wrapText="1"/>
    </xf>
    <xf numFmtId="0" fontId="60" fillId="33" borderId="103" xfId="0" applyFont="1" applyFill="1" applyBorder="1" applyAlignment="1">
      <alignment horizontal="left" vertical="center"/>
    </xf>
    <xf numFmtId="0" fontId="60" fillId="33" borderId="10" xfId="0" applyFont="1" applyFill="1" applyBorder="1" applyAlignment="1">
      <alignment horizontal="center" vertical="center"/>
    </xf>
    <xf numFmtId="0" fontId="60" fillId="33" borderId="40" xfId="0" applyFont="1" applyFill="1" applyBorder="1" applyAlignment="1">
      <alignment horizontal="left" vertical="center"/>
    </xf>
    <xf numFmtId="0" fontId="60" fillId="34" borderId="39" xfId="0" applyFont="1" applyFill="1" applyBorder="1" applyAlignment="1">
      <alignment horizontal="center" vertical="center"/>
    </xf>
    <xf numFmtId="0" fontId="0" fillId="33" borderId="37" xfId="0" applyFont="1" applyFill="1" applyBorder="1" applyAlignment="1">
      <alignment horizontal="center" vertical="center"/>
    </xf>
    <xf numFmtId="0" fontId="60" fillId="34" borderId="37" xfId="0" applyFont="1" applyFill="1" applyBorder="1" applyAlignment="1">
      <alignment horizontal="center" vertical="center"/>
    </xf>
    <xf numFmtId="0" fontId="60" fillId="33" borderId="37" xfId="0" applyFont="1" applyFill="1" applyBorder="1" applyAlignment="1">
      <alignment horizontal="center" vertical="center"/>
    </xf>
    <xf numFmtId="0" fontId="60" fillId="33" borderId="38" xfId="0" applyFont="1" applyFill="1" applyBorder="1" applyAlignment="1">
      <alignment horizontal="center" vertical="center"/>
    </xf>
    <xf numFmtId="0" fontId="60" fillId="34" borderId="31" xfId="0" applyFont="1" applyFill="1" applyBorder="1" applyAlignment="1">
      <alignment horizontal="center" vertical="center"/>
    </xf>
    <xf numFmtId="0" fontId="60" fillId="34" borderId="36" xfId="0" applyFont="1" applyFill="1" applyBorder="1" applyAlignment="1">
      <alignment horizontal="center" vertical="center"/>
    </xf>
    <xf numFmtId="0" fontId="6" fillId="0" borderId="31" xfId="0" applyFont="1" applyFill="1" applyBorder="1" applyAlignment="1" applyProtection="1">
      <alignment/>
      <protection/>
    </xf>
    <xf numFmtId="0" fontId="54" fillId="0" borderId="0" xfId="0" applyFont="1" applyFill="1" applyAlignment="1">
      <alignment horizontal="center" vertical="center"/>
    </xf>
    <xf numFmtId="0" fontId="0" fillId="33" borderId="97" xfId="0" applyFont="1" applyFill="1" applyBorder="1" applyAlignment="1">
      <alignment horizontal="center" vertical="center"/>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2" fillId="33" borderId="0" xfId="0" applyFont="1" applyFill="1" applyAlignment="1">
      <alignment/>
    </xf>
    <xf numFmtId="183" fontId="0" fillId="0" borderId="20" xfId="62" applyNumberFormat="1" applyFont="1" applyFill="1" applyBorder="1" applyAlignment="1" applyProtection="1">
      <alignment horizontal="right" vertical="center" shrinkToFit="1"/>
      <protection locked="0"/>
    </xf>
    <xf numFmtId="183" fontId="0" fillId="0" borderId="35" xfId="62" applyNumberFormat="1" applyFont="1" applyFill="1" applyBorder="1" applyAlignment="1" applyProtection="1">
      <alignment vertical="center" shrinkToFit="1"/>
      <protection/>
    </xf>
    <xf numFmtId="183" fontId="0" fillId="0" borderId="35" xfId="62" applyNumberFormat="1" applyFont="1" applyFill="1" applyBorder="1" applyAlignment="1" applyProtection="1">
      <alignment horizontal="right" vertical="center" shrinkToFit="1"/>
      <protection locked="0"/>
    </xf>
    <xf numFmtId="183" fontId="0" fillId="33" borderId="35" xfId="62" applyNumberFormat="1" applyFont="1" applyFill="1" applyBorder="1" applyAlignment="1" applyProtection="1">
      <alignment horizontal="right" vertical="center" shrinkToFit="1"/>
      <protection locked="0"/>
    </xf>
    <xf numFmtId="183" fontId="0" fillId="0" borderId="35" xfId="62" applyNumberFormat="1" applyFont="1" applyFill="1" applyBorder="1" applyAlignment="1">
      <alignment horizontal="right" vertical="center"/>
      <protection/>
    </xf>
    <xf numFmtId="183" fontId="0" fillId="33" borderId="35" xfId="62" applyNumberFormat="1" applyFont="1" applyFill="1" applyBorder="1" applyAlignment="1">
      <alignment horizontal="right" vertical="center"/>
      <protection/>
    </xf>
    <xf numFmtId="182" fontId="0" fillId="33" borderId="83" xfId="62" applyNumberFormat="1" applyFont="1" applyFill="1" applyBorder="1" applyAlignment="1" applyProtection="1">
      <alignment horizontal="right" vertical="center" shrinkToFit="1"/>
      <protection/>
    </xf>
    <xf numFmtId="180" fontId="4" fillId="0" borderId="103" xfId="62" applyNumberFormat="1" applyFont="1" applyFill="1" applyBorder="1" applyAlignment="1">
      <alignment horizontal="center" vertical="center"/>
      <protection/>
    </xf>
    <xf numFmtId="0" fontId="4" fillId="33" borderId="106" xfId="62" applyFont="1" applyFill="1" applyBorder="1" applyAlignment="1">
      <alignment vertical="center"/>
      <protection/>
    </xf>
    <xf numFmtId="180" fontId="4" fillId="33" borderId="107" xfId="62" applyNumberFormat="1" applyFont="1" applyFill="1" applyBorder="1" applyAlignment="1" applyProtection="1">
      <alignment horizontal="right" vertical="center" shrinkToFit="1"/>
      <protection locked="0"/>
    </xf>
    <xf numFmtId="0" fontId="6" fillId="0" borderId="108" xfId="62" applyFont="1" applyFill="1" applyBorder="1" applyAlignment="1">
      <alignment horizontal="center" vertical="center"/>
      <protection/>
    </xf>
    <xf numFmtId="180" fontId="5" fillId="0" borderId="103" xfId="62" applyNumberFormat="1" applyFont="1" applyFill="1" applyBorder="1" applyAlignment="1">
      <alignment horizontal="center" vertical="center"/>
      <protection/>
    </xf>
    <xf numFmtId="183" fontId="5" fillId="0" borderId="109" xfId="62" applyNumberFormat="1" applyFont="1" applyFill="1" applyBorder="1" applyAlignment="1" applyProtection="1">
      <alignment horizontal="right" vertical="center" shrinkToFit="1"/>
      <protection locked="0"/>
    </xf>
    <xf numFmtId="183" fontId="5" fillId="0" borderId="26" xfId="62" applyNumberFormat="1" applyFont="1" applyFill="1" applyBorder="1" applyAlignment="1" applyProtection="1">
      <alignment horizontal="right" vertical="center" shrinkToFit="1"/>
      <protection locked="0"/>
    </xf>
    <xf numFmtId="183" fontId="5" fillId="0" borderId="40" xfId="62" applyNumberFormat="1" applyFont="1" applyFill="1" applyBorder="1" applyAlignment="1" applyProtection="1">
      <alignment horizontal="right" vertical="center" shrinkToFit="1"/>
      <protection locked="0"/>
    </xf>
    <xf numFmtId="0" fontId="5" fillId="33" borderId="43" xfId="62" applyFont="1" applyFill="1" applyBorder="1" applyAlignment="1">
      <alignment horizontal="center" vertical="center"/>
      <protection/>
    </xf>
    <xf numFmtId="183" fontId="5" fillId="33" borderId="33" xfId="62" applyNumberFormat="1" applyFont="1" applyFill="1" applyBorder="1" applyAlignment="1">
      <alignment horizontal="right" vertical="center"/>
      <protection/>
    </xf>
    <xf numFmtId="183" fontId="5" fillId="33" borderId="33" xfId="62" applyNumberFormat="1" applyFont="1" applyFill="1" applyBorder="1" applyAlignment="1" applyProtection="1">
      <alignment horizontal="right" vertical="center" shrinkToFit="1"/>
      <protection/>
    </xf>
    <xf numFmtId="182" fontId="5" fillId="33" borderId="33" xfId="62" applyNumberFormat="1" applyFont="1" applyFill="1" applyBorder="1" applyAlignment="1" applyProtection="1">
      <alignment horizontal="right" vertical="center" shrinkToFit="1"/>
      <protection/>
    </xf>
    <xf numFmtId="183" fontId="5" fillId="33" borderId="110" xfId="62" applyNumberFormat="1" applyFont="1" applyFill="1" applyBorder="1" applyAlignment="1">
      <alignment horizontal="right" vertical="center"/>
      <protection/>
    </xf>
    <xf numFmtId="182" fontId="5" fillId="33" borderId="41" xfId="62" applyNumberFormat="1" applyFont="1" applyFill="1" applyBorder="1" applyAlignment="1">
      <alignment horizontal="right" vertical="center"/>
      <protection/>
    </xf>
    <xf numFmtId="182" fontId="5" fillId="33" borderId="102" xfId="62" applyNumberFormat="1" applyFont="1" applyFill="1" applyBorder="1" applyAlignment="1" applyProtection="1">
      <alignment horizontal="right" vertical="center" shrinkToFit="1"/>
      <protection/>
    </xf>
    <xf numFmtId="183" fontId="5" fillId="33" borderId="60" xfId="62" applyNumberFormat="1" applyFont="1" applyFill="1" applyBorder="1" applyAlignment="1">
      <alignment horizontal="right" vertical="center"/>
      <protection/>
    </xf>
    <xf numFmtId="182" fontId="5" fillId="33" borderId="111" xfId="62" applyNumberFormat="1" applyFont="1" applyFill="1" applyBorder="1" applyAlignment="1" applyProtection="1">
      <alignment horizontal="right" vertical="center" shrinkToFit="1"/>
      <protection hidden="1"/>
    </xf>
    <xf numFmtId="182" fontId="5" fillId="33" borderId="41" xfId="62" applyNumberFormat="1" applyFont="1" applyFill="1" applyBorder="1" applyAlignment="1" applyProtection="1">
      <alignment horizontal="right" vertical="center" shrinkToFit="1"/>
      <protection/>
    </xf>
    <xf numFmtId="183" fontId="5" fillId="33" borderId="112" xfId="62" applyNumberFormat="1" applyFont="1" applyFill="1" applyBorder="1" applyAlignment="1">
      <alignment horizontal="right" vertical="center"/>
      <protection/>
    </xf>
    <xf numFmtId="183" fontId="5" fillId="0" borderId="17" xfId="62" applyNumberFormat="1" applyFont="1" applyFill="1" applyBorder="1" applyAlignment="1" applyProtection="1">
      <alignment horizontal="right" vertical="center" shrinkToFit="1"/>
      <protection/>
    </xf>
    <xf numFmtId="182" fontId="5" fillId="0" borderId="78" xfId="62" applyNumberFormat="1" applyFont="1" applyFill="1" applyBorder="1" applyAlignment="1" applyProtection="1">
      <alignment horizontal="right" vertical="center" shrinkToFit="1"/>
      <protection hidden="1"/>
    </xf>
    <xf numFmtId="0" fontId="6" fillId="33" borderId="63" xfId="62" applyFont="1" applyFill="1" applyBorder="1" applyAlignment="1">
      <alignment horizontal="center" vertical="center"/>
      <protection/>
    </xf>
    <xf numFmtId="0" fontId="5" fillId="0" borderId="66" xfId="62" applyFont="1" applyFill="1" applyBorder="1" applyAlignment="1">
      <alignment horizontal="center" vertical="center"/>
      <protection/>
    </xf>
    <xf numFmtId="0" fontId="5" fillId="0" borderId="113" xfId="62" applyFont="1" applyFill="1" applyBorder="1" applyAlignment="1">
      <alignment horizontal="center" vertical="center"/>
      <protection/>
    </xf>
    <xf numFmtId="0" fontId="5" fillId="0" borderId="112" xfId="62" applyFont="1" applyFill="1" applyBorder="1" applyAlignment="1">
      <alignment horizontal="center" vertical="center"/>
      <protection/>
    </xf>
    <xf numFmtId="183" fontId="5" fillId="0" borderId="17" xfId="62" applyNumberFormat="1" applyFont="1" applyFill="1" applyBorder="1" applyAlignment="1" applyProtection="1">
      <alignment horizontal="right" vertical="center" shrinkToFit="1"/>
      <protection locked="0"/>
    </xf>
    <xf numFmtId="183" fontId="5" fillId="0" borderId="26" xfId="62" applyNumberFormat="1" applyFont="1" applyFill="1" applyBorder="1" applyAlignment="1">
      <alignment horizontal="right" vertical="center"/>
      <protection/>
    </xf>
    <xf numFmtId="183" fontId="5" fillId="33" borderId="26" xfId="62" applyNumberFormat="1" applyFont="1" applyFill="1" applyBorder="1" applyAlignment="1" applyProtection="1">
      <alignment horizontal="right" vertical="center" shrinkToFit="1"/>
      <protection locked="0"/>
    </xf>
    <xf numFmtId="0" fontId="5" fillId="33" borderId="114" xfId="62" applyFont="1" applyFill="1" applyBorder="1" applyAlignment="1">
      <alignment horizontal="center" vertical="center"/>
      <protection/>
    </xf>
    <xf numFmtId="183" fontId="5" fillId="33" borderId="115" xfId="62" applyNumberFormat="1" applyFont="1" applyFill="1" applyBorder="1" applyAlignment="1" applyProtection="1">
      <alignment horizontal="right" vertical="center" shrinkToFit="1"/>
      <protection/>
    </xf>
    <xf numFmtId="183" fontId="0" fillId="33" borderId="116" xfId="62" applyNumberFormat="1" applyFont="1" applyFill="1" applyBorder="1" applyAlignment="1">
      <alignment vertical="center"/>
      <protection/>
    </xf>
    <xf numFmtId="182" fontId="5" fillId="33" borderId="111" xfId="62" applyNumberFormat="1" applyFont="1" applyFill="1" applyBorder="1" applyAlignment="1" applyProtection="1">
      <alignment horizontal="right" vertical="center" shrinkToFit="1"/>
      <protection/>
    </xf>
    <xf numFmtId="183" fontId="0" fillId="33" borderId="115" xfId="62" applyNumberFormat="1" applyFont="1" applyFill="1" applyBorder="1" applyAlignment="1">
      <alignment vertical="center"/>
      <protection/>
    </xf>
    <xf numFmtId="183" fontId="0" fillId="33" borderId="117" xfId="62" applyNumberFormat="1" applyFont="1" applyFill="1" applyBorder="1" applyAlignment="1">
      <alignment vertical="center"/>
      <protection/>
    </xf>
    <xf numFmtId="183" fontId="0" fillId="33" borderId="110" xfId="62" applyNumberFormat="1" applyFont="1" applyFill="1" applyBorder="1" applyAlignment="1">
      <alignment vertical="center"/>
      <protection/>
    </xf>
    <xf numFmtId="183" fontId="0" fillId="33" borderId="112" xfId="62" applyNumberFormat="1" applyFont="1" applyFill="1" applyBorder="1" applyAlignment="1">
      <alignment vertical="center"/>
      <protection/>
    </xf>
    <xf numFmtId="182" fontId="5" fillId="0" borderId="59" xfId="62" applyNumberFormat="1" applyFont="1" applyFill="1" applyBorder="1" applyAlignment="1" applyProtection="1">
      <alignment horizontal="right" vertical="center" shrinkToFit="1"/>
      <protection hidden="1"/>
    </xf>
    <xf numFmtId="0" fontId="5" fillId="33" borderId="60" xfId="62" applyFont="1" applyFill="1" applyBorder="1" applyAlignment="1">
      <alignment horizontal="center" vertical="center"/>
      <protection/>
    </xf>
    <xf numFmtId="0" fontId="5" fillId="33" borderId="62" xfId="62" applyFont="1" applyFill="1" applyBorder="1" applyAlignment="1">
      <alignment horizontal="center" vertical="center"/>
      <protection/>
    </xf>
    <xf numFmtId="183" fontId="5" fillId="33" borderId="42" xfId="62" applyNumberFormat="1" applyFont="1" applyFill="1" applyBorder="1" applyAlignment="1">
      <alignment horizontal="right" vertical="center"/>
      <protection/>
    </xf>
    <xf numFmtId="182" fontId="5" fillId="33" borderId="65" xfId="62" applyNumberFormat="1" applyFont="1" applyFill="1" applyBorder="1" applyAlignment="1" applyProtection="1">
      <alignment horizontal="right" vertical="center" shrinkToFit="1"/>
      <protection/>
    </xf>
    <xf numFmtId="182" fontId="5" fillId="33" borderId="65" xfId="62" applyNumberFormat="1" applyFont="1" applyFill="1" applyBorder="1" applyAlignment="1">
      <alignment horizontal="right" vertical="center"/>
      <protection/>
    </xf>
    <xf numFmtId="183" fontId="5" fillId="33" borderId="118" xfId="62" applyNumberFormat="1" applyFont="1" applyFill="1" applyBorder="1" applyAlignment="1">
      <alignment horizontal="right" vertical="center"/>
      <protection/>
    </xf>
    <xf numFmtId="182" fontId="5" fillId="33" borderId="119" xfId="62" applyNumberFormat="1" applyFont="1" applyFill="1" applyBorder="1" applyAlignment="1">
      <alignment horizontal="right" vertical="center"/>
      <protection/>
    </xf>
    <xf numFmtId="183" fontId="5" fillId="33" borderId="60" xfId="62" applyNumberFormat="1" applyFont="1" applyFill="1" applyBorder="1" applyAlignment="1" applyProtection="1">
      <alignment horizontal="right" vertical="center" shrinkToFit="1"/>
      <protection/>
    </xf>
    <xf numFmtId="182" fontId="5" fillId="33" borderId="65" xfId="62" applyNumberFormat="1" applyFont="1" applyFill="1" applyBorder="1" applyAlignment="1" applyProtection="1">
      <alignment horizontal="right" vertical="center" shrinkToFit="1"/>
      <protection hidden="1"/>
    </xf>
    <xf numFmtId="183" fontId="5" fillId="34" borderId="26" xfId="62" applyNumberFormat="1" applyFont="1" applyFill="1" applyBorder="1" applyAlignment="1" applyProtection="1">
      <alignment horizontal="right" vertical="center" shrinkToFit="1"/>
      <protection locked="0"/>
    </xf>
    <xf numFmtId="0" fontId="9" fillId="33" borderId="0" xfId="62" applyFont="1" applyFill="1" applyAlignment="1">
      <alignment horizontal="center" vertical="center"/>
      <protection/>
    </xf>
    <xf numFmtId="0" fontId="5" fillId="34" borderId="71" xfId="62" applyFont="1" applyFill="1" applyBorder="1" applyAlignment="1">
      <alignment horizontal="center" vertical="center"/>
      <protection/>
    </xf>
    <xf numFmtId="0" fontId="5" fillId="34" borderId="27" xfId="62" applyFont="1" applyFill="1" applyBorder="1" applyAlignment="1">
      <alignment horizontal="center" vertical="center"/>
      <protection/>
    </xf>
    <xf numFmtId="183" fontId="5" fillId="0" borderId="78" xfId="62" applyNumberFormat="1" applyFont="1" applyFill="1" applyBorder="1" applyAlignment="1" applyProtection="1">
      <alignment horizontal="right" vertical="center" shrinkToFit="1"/>
      <protection hidden="1"/>
    </xf>
    <xf numFmtId="183" fontId="5" fillId="33" borderId="109" xfId="62" applyNumberFormat="1" applyFont="1" applyFill="1" applyBorder="1" applyAlignment="1" applyProtection="1">
      <alignment horizontal="right" vertical="center" shrinkToFit="1"/>
      <protection locked="0"/>
    </xf>
    <xf numFmtId="183" fontId="5" fillId="33" borderId="117" xfId="62" applyNumberFormat="1" applyFont="1" applyFill="1" applyBorder="1" applyAlignment="1" applyProtection="1">
      <alignment horizontal="right" vertical="center" shrinkToFit="1"/>
      <protection/>
    </xf>
    <xf numFmtId="183" fontId="5" fillId="33" borderId="120" xfId="62" applyNumberFormat="1" applyFont="1" applyFill="1" applyBorder="1" applyAlignment="1" applyProtection="1">
      <alignment horizontal="right" vertical="center" shrinkToFit="1"/>
      <protection hidden="1"/>
    </xf>
    <xf numFmtId="183" fontId="5" fillId="33" borderId="111" xfId="62" applyNumberFormat="1" applyFont="1" applyFill="1" applyBorder="1" applyAlignment="1" applyProtection="1">
      <alignment horizontal="right" vertical="center" shrinkToFit="1"/>
      <protection hidden="1"/>
    </xf>
    <xf numFmtId="183" fontId="5" fillId="33" borderId="121" xfId="62" applyNumberFormat="1" applyFont="1" applyFill="1" applyBorder="1" applyAlignment="1" applyProtection="1">
      <alignment horizontal="right" vertical="center" shrinkToFit="1"/>
      <protection/>
    </xf>
    <xf numFmtId="183" fontId="0" fillId="33" borderId="110" xfId="62" applyNumberFormat="1" applyFont="1" applyFill="1" applyBorder="1" applyAlignment="1">
      <alignment horizontal="right" vertical="center"/>
      <protection/>
    </xf>
    <xf numFmtId="183" fontId="0" fillId="33" borderId="34" xfId="62" applyNumberFormat="1" applyFont="1" applyFill="1" applyBorder="1" applyAlignment="1">
      <alignment horizontal="right" vertical="center"/>
      <protection/>
    </xf>
    <xf numFmtId="183" fontId="0" fillId="33" borderId="17" xfId="62" applyNumberFormat="1" applyFont="1" applyFill="1" applyBorder="1" applyAlignment="1" applyProtection="1">
      <alignment horizontal="right" vertical="center" shrinkToFit="1"/>
      <protection/>
    </xf>
    <xf numFmtId="183" fontId="0" fillId="0" borderId="78" xfId="62" applyNumberFormat="1" applyFont="1" applyFill="1" applyBorder="1" applyAlignment="1" applyProtection="1">
      <alignment horizontal="right" vertical="center" shrinkToFit="1"/>
      <protection hidden="1"/>
    </xf>
    <xf numFmtId="183" fontId="0" fillId="0" borderId="17" xfId="62" applyNumberFormat="1" applyFont="1" applyFill="1" applyBorder="1" applyAlignment="1" applyProtection="1">
      <alignment horizontal="right" vertical="center" shrinkToFit="1"/>
      <protection/>
    </xf>
    <xf numFmtId="0" fontId="59" fillId="33" borderId="57" xfId="0" applyFont="1" applyFill="1" applyBorder="1" applyAlignment="1">
      <alignment horizontal="center" vertical="center"/>
    </xf>
    <xf numFmtId="0" fontId="6" fillId="0" borderId="110" xfId="62" applyFont="1" applyFill="1" applyBorder="1" applyAlignment="1">
      <alignment horizontal="center" vertical="center"/>
      <protection/>
    </xf>
    <xf numFmtId="0" fontId="6" fillId="0" borderId="112" xfId="0" applyFont="1" applyBorder="1" applyAlignment="1">
      <alignment horizontal="center" vertical="center"/>
    </xf>
    <xf numFmtId="183" fontId="0" fillId="0" borderId="103" xfId="62" applyNumberFormat="1" applyFont="1" applyFill="1" applyBorder="1" applyAlignment="1" applyProtection="1">
      <alignment horizontal="right" vertical="center" shrinkToFit="1"/>
      <protection locked="0"/>
    </xf>
    <xf numFmtId="183" fontId="0" fillId="0" borderId="26" xfId="62" applyNumberFormat="1" applyFont="1" applyFill="1" applyBorder="1" applyAlignment="1" applyProtection="1">
      <alignment horizontal="right" vertical="center" shrinkToFit="1"/>
      <protection locked="0"/>
    </xf>
    <xf numFmtId="183" fontId="0" fillId="0" borderId="26" xfId="62" applyNumberFormat="1" applyFont="1" applyFill="1" applyBorder="1" applyAlignment="1" applyProtection="1">
      <alignment vertical="center" shrinkToFit="1"/>
      <protection locked="0"/>
    </xf>
    <xf numFmtId="183" fontId="0" fillId="33" borderId="26" xfId="62" applyNumberFormat="1" applyFont="1" applyFill="1" applyBorder="1" applyAlignment="1" applyProtection="1">
      <alignment horizontal="right" vertical="center" shrinkToFit="1"/>
      <protection locked="0"/>
    </xf>
    <xf numFmtId="183" fontId="0" fillId="0" borderId="26" xfId="62" applyNumberFormat="1" applyFont="1" applyFill="1" applyBorder="1" applyAlignment="1">
      <alignment horizontal="right" vertical="center"/>
      <protection/>
    </xf>
    <xf numFmtId="183" fontId="0" fillId="0" borderId="122" xfId="62" applyNumberFormat="1" applyFont="1" applyFill="1" applyBorder="1" applyAlignment="1">
      <alignment horizontal="right" vertical="center"/>
      <protection/>
    </xf>
    <xf numFmtId="183" fontId="0" fillId="33" borderId="122" xfId="62" applyNumberFormat="1" applyFont="1" applyFill="1" applyBorder="1" applyAlignment="1">
      <alignment horizontal="right" vertical="center"/>
      <protection/>
    </xf>
    <xf numFmtId="183" fontId="0" fillId="0" borderId="40" xfId="62" applyNumberFormat="1" applyFont="1" applyFill="1" applyBorder="1" applyAlignment="1">
      <alignment horizontal="right" vertical="center"/>
      <protection/>
    </xf>
    <xf numFmtId="0" fontId="0" fillId="33" borderId="43" xfId="62" applyFont="1" applyFill="1" applyBorder="1" applyAlignment="1">
      <alignment horizontal="center" vertical="center"/>
      <protection/>
    </xf>
    <xf numFmtId="180" fontId="0" fillId="33" borderId="60" xfId="62" applyNumberFormat="1" applyFont="1" applyFill="1" applyBorder="1" applyAlignment="1">
      <alignment horizontal="right" vertical="center" shrinkToFit="1"/>
      <protection/>
    </xf>
    <xf numFmtId="183" fontId="0" fillId="33" borderId="60" xfId="62" applyNumberFormat="1" applyFont="1" applyFill="1" applyBorder="1" applyAlignment="1">
      <alignment horizontal="right" vertical="center"/>
      <protection/>
    </xf>
    <xf numFmtId="183" fontId="0" fillId="33" borderId="65" xfId="62" applyNumberFormat="1" applyFont="1" applyFill="1" applyBorder="1" applyAlignment="1" applyProtection="1">
      <alignment horizontal="right" vertical="center" shrinkToFit="1"/>
      <protection/>
    </xf>
    <xf numFmtId="182" fontId="0" fillId="33" borderId="65" xfId="62" applyNumberFormat="1" applyFont="1" applyFill="1" applyBorder="1" applyAlignment="1" applyProtection="1">
      <alignment horizontal="right" vertical="center" shrinkToFit="1"/>
      <protection/>
    </xf>
    <xf numFmtId="182" fontId="0" fillId="33" borderId="41" xfId="62" applyNumberFormat="1" applyFont="1" applyFill="1" applyBorder="1" applyAlignment="1" applyProtection="1">
      <alignment horizontal="right" vertical="center" shrinkToFit="1"/>
      <protection/>
    </xf>
    <xf numFmtId="183" fontId="0" fillId="33" borderId="118" xfId="62" applyNumberFormat="1" applyFont="1" applyFill="1" applyBorder="1" applyAlignment="1">
      <alignment horizontal="right" vertical="center"/>
      <protection/>
    </xf>
    <xf numFmtId="183" fontId="0" fillId="33" borderId="33" xfId="62" applyNumberFormat="1" applyFont="1" applyFill="1" applyBorder="1" applyAlignment="1">
      <alignment horizontal="right" vertical="center"/>
      <protection/>
    </xf>
    <xf numFmtId="183" fontId="0" fillId="33" borderId="112" xfId="62" applyNumberFormat="1" applyFont="1" applyFill="1" applyBorder="1" applyAlignment="1">
      <alignment horizontal="right" vertical="center"/>
      <protection/>
    </xf>
    <xf numFmtId="0" fontId="55" fillId="0" borderId="10" xfId="0" applyFont="1" applyBorder="1" applyAlignment="1">
      <alignment horizontal="center" vertical="center"/>
    </xf>
    <xf numFmtId="0" fontId="55" fillId="0" borderId="13" xfId="0" applyFont="1" applyBorder="1" applyAlignment="1">
      <alignment horizontal="center" vertical="center"/>
    </xf>
    <xf numFmtId="0" fontId="55" fillId="33" borderId="13" xfId="0" applyFont="1" applyFill="1" applyBorder="1" applyAlignment="1">
      <alignment horizontal="center" vertical="center"/>
    </xf>
    <xf numFmtId="0" fontId="55" fillId="0" borderId="17" xfId="0" applyFont="1" applyBorder="1" applyAlignment="1">
      <alignment horizontal="center" vertical="center"/>
    </xf>
    <xf numFmtId="0" fontId="55" fillId="0" borderId="123" xfId="0" applyFont="1" applyBorder="1" applyAlignment="1">
      <alignment horizontal="center" vertical="center"/>
    </xf>
    <xf numFmtId="0" fontId="55" fillId="0" borderId="103" xfId="0" applyFont="1" applyBorder="1" applyAlignment="1">
      <alignment horizontal="center" vertical="center"/>
    </xf>
    <xf numFmtId="0" fontId="60" fillId="33" borderId="122" xfId="0" applyFont="1" applyFill="1" applyBorder="1" applyAlignment="1">
      <alignment horizontal="left" vertical="center"/>
    </xf>
    <xf numFmtId="0" fontId="60" fillId="34" borderId="124" xfId="0" applyFont="1" applyFill="1" applyBorder="1" applyAlignment="1">
      <alignment horizontal="center" vertical="center"/>
    </xf>
    <xf numFmtId="0" fontId="0" fillId="33" borderId="75" xfId="0" applyFont="1" applyFill="1" applyBorder="1" applyAlignment="1">
      <alignment horizontal="center" vertical="center"/>
    </xf>
    <xf numFmtId="0" fontId="60" fillId="34" borderId="75" xfId="0" applyFont="1" applyFill="1" applyBorder="1" applyAlignment="1">
      <alignment horizontal="center" vertical="center"/>
    </xf>
    <xf numFmtId="0" fontId="60" fillId="33" borderId="75" xfId="0" applyFont="1" applyFill="1" applyBorder="1" applyAlignment="1">
      <alignment horizontal="center" vertical="center"/>
    </xf>
    <xf numFmtId="0" fontId="60" fillId="33" borderId="76" xfId="0" applyFont="1" applyFill="1" applyBorder="1" applyAlignment="1">
      <alignment horizontal="center" vertical="center"/>
    </xf>
    <xf numFmtId="0" fontId="60" fillId="34" borderId="125" xfId="0" applyFont="1" applyFill="1" applyBorder="1" applyAlignment="1">
      <alignment horizontal="center" vertical="center"/>
    </xf>
    <xf numFmtId="0" fontId="60" fillId="34" borderId="82" xfId="0" applyFont="1" applyFill="1" applyBorder="1" applyAlignment="1">
      <alignment horizontal="center" vertical="center"/>
    </xf>
    <xf numFmtId="0" fontId="6" fillId="0" borderId="125" xfId="0" applyFont="1" applyFill="1" applyBorder="1" applyAlignment="1" applyProtection="1">
      <alignment/>
      <protection/>
    </xf>
    <xf numFmtId="0" fontId="60" fillId="34" borderId="126" xfId="0" applyFont="1" applyFill="1" applyBorder="1" applyAlignment="1">
      <alignment horizontal="center" vertical="center"/>
    </xf>
    <xf numFmtId="0" fontId="60" fillId="33" borderId="97" xfId="0" applyFont="1" applyFill="1" applyBorder="1" applyAlignment="1">
      <alignment horizontal="center" vertical="center"/>
    </xf>
    <xf numFmtId="0" fontId="60" fillId="33" borderId="104" xfId="0" applyFont="1" applyFill="1" applyBorder="1" applyAlignment="1">
      <alignment horizontal="center" vertical="center"/>
    </xf>
    <xf numFmtId="0" fontId="60" fillId="34" borderId="127" xfId="0" applyFont="1" applyFill="1" applyBorder="1" applyAlignment="1">
      <alignment horizontal="center" vertical="center"/>
    </xf>
    <xf numFmtId="0" fontId="6" fillId="0" borderId="127" xfId="0" applyFont="1" applyFill="1" applyBorder="1" applyAlignment="1" applyProtection="1">
      <alignment/>
      <protection/>
    </xf>
    <xf numFmtId="0" fontId="60" fillId="33" borderId="128" xfId="0" applyFont="1" applyFill="1" applyBorder="1" applyAlignment="1">
      <alignment horizontal="center" vertical="center" wrapText="1"/>
    </xf>
    <xf numFmtId="0" fontId="60" fillId="33" borderId="127" xfId="0" applyFont="1" applyFill="1" applyBorder="1" applyAlignment="1">
      <alignment horizontal="center" vertical="center"/>
    </xf>
    <xf numFmtId="0" fontId="60" fillId="34" borderId="41" xfId="0" applyFont="1" applyFill="1" applyBorder="1" applyAlignment="1">
      <alignment horizontal="center" vertical="center"/>
    </xf>
    <xf numFmtId="0" fontId="9" fillId="0" borderId="0" xfId="62" applyFont="1" applyFill="1">
      <alignment/>
      <protection/>
    </xf>
    <xf numFmtId="180" fontId="4" fillId="33" borderId="62" xfId="62" applyNumberFormat="1" applyFont="1" applyFill="1" applyBorder="1" applyAlignment="1">
      <alignment horizontal="right" vertical="center" shrinkToFit="1"/>
      <protection/>
    </xf>
    <xf numFmtId="182" fontId="5" fillId="35" borderId="10" xfId="62" applyNumberFormat="1" applyFont="1" applyFill="1" applyBorder="1" applyAlignment="1" applyProtection="1">
      <alignment horizontal="right" vertical="center" shrinkToFit="1"/>
      <protection/>
    </xf>
    <xf numFmtId="183" fontId="5" fillId="35" borderId="56" xfId="62" applyNumberFormat="1" applyFont="1" applyFill="1" applyBorder="1" applyAlignment="1" applyProtection="1">
      <alignment horizontal="right" vertical="center" shrinkToFit="1"/>
      <protection locked="0"/>
    </xf>
    <xf numFmtId="183" fontId="5" fillId="35" borderId="35" xfId="62" applyNumberFormat="1" applyFont="1" applyFill="1" applyBorder="1" applyAlignment="1" applyProtection="1">
      <alignment horizontal="right" vertical="center" shrinkToFit="1"/>
      <protection locked="0"/>
    </xf>
    <xf numFmtId="183" fontId="5" fillId="35" borderId="55" xfId="62" applyNumberFormat="1" applyFont="1" applyFill="1" applyBorder="1" applyAlignment="1" applyProtection="1">
      <alignment horizontal="right" vertical="center" shrinkToFit="1"/>
      <protection locked="0"/>
    </xf>
    <xf numFmtId="182" fontId="5" fillId="35" borderId="24" xfId="62" applyNumberFormat="1" applyFont="1" applyFill="1" applyBorder="1" applyAlignment="1" applyProtection="1">
      <alignment horizontal="right" vertical="center" shrinkToFit="1"/>
      <protection/>
    </xf>
    <xf numFmtId="182" fontId="5" fillId="35" borderId="54" xfId="62" applyNumberFormat="1" applyFont="1" applyFill="1" applyBorder="1" applyAlignment="1" applyProtection="1">
      <alignment horizontal="right" vertical="center" shrinkToFit="1"/>
      <protection/>
    </xf>
    <xf numFmtId="183" fontId="5" fillId="35" borderId="58" xfId="62" applyNumberFormat="1" applyFont="1" applyFill="1" applyBorder="1" applyAlignment="1" applyProtection="1">
      <alignment horizontal="right" vertical="center" shrinkToFit="1"/>
      <protection locked="0"/>
    </xf>
    <xf numFmtId="182" fontId="5" fillId="35" borderId="36" xfId="62" applyNumberFormat="1" applyFont="1" applyFill="1" applyBorder="1" applyAlignment="1" applyProtection="1">
      <alignment horizontal="right" vertical="center" shrinkToFit="1"/>
      <protection/>
    </xf>
    <xf numFmtId="182" fontId="5" fillId="35" borderId="81" xfId="62" applyNumberFormat="1" applyFont="1" applyFill="1" applyBorder="1" applyAlignment="1" applyProtection="1">
      <alignment horizontal="right" vertical="center" shrinkToFit="1"/>
      <protection/>
    </xf>
    <xf numFmtId="0" fontId="5" fillId="33" borderId="70" xfId="62" applyFont="1" applyFill="1" applyBorder="1" applyAlignment="1">
      <alignment horizontal="center" vertical="center"/>
      <protection/>
    </xf>
    <xf numFmtId="182" fontId="5" fillId="33" borderId="78" xfId="62" applyNumberFormat="1" applyFont="1" applyFill="1" applyBorder="1" applyAlignment="1" applyProtection="1">
      <alignment horizontal="right" vertical="center" shrinkToFit="1"/>
      <protection hidden="1"/>
    </xf>
    <xf numFmtId="182" fontId="5" fillId="33" borderId="10" xfId="62" applyNumberFormat="1" applyFont="1" applyFill="1" applyBorder="1" applyAlignment="1" applyProtection="1">
      <alignment horizontal="right" vertical="center" shrinkToFit="1"/>
      <protection/>
    </xf>
    <xf numFmtId="182" fontId="5" fillId="33" borderId="78" xfId="62" applyNumberFormat="1" applyFont="1" applyFill="1" applyBorder="1" applyAlignment="1" applyProtection="1">
      <alignment horizontal="right" vertical="center" shrinkToFit="1"/>
      <protection/>
    </xf>
    <xf numFmtId="0" fontId="5" fillId="33" borderId="70" xfId="62" applyFont="1" applyFill="1" applyBorder="1" applyAlignment="1">
      <alignment horizontal="center" vertical="center" wrapText="1"/>
      <protection/>
    </xf>
    <xf numFmtId="183" fontId="5" fillId="33" borderId="56" xfId="62" applyNumberFormat="1" applyFont="1" applyFill="1" applyBorder="1" applyAlignment="1" applyProtection="1">
      <alignment vertical="center" shrinkToFit="1"/>
      <protection locked="0"/>
    </xf>
    <xf numFmtId="182" fontId="5" fillId="33" borderId="24" xfId="62" applyNumberFormat="1" applyFont="1" applyFill="1" applyBorder="1" applyAlignment="1" applyProtection="1">
      <alignment vertical="center" shrinkToFit="1"/>
      <protection/>
    </xf>
    <xf numFmtId="183" fontId="5" fillId="33" borderId="35" xfId="62" applyNumberFormat="1" applyFont="1" applyFill="1" applyBorder="1" applyAlignment="1" applyProtection="1">
      <alignment vertical="center" shrinkToFit="1"/>
      <protection locked="0"/>
    </xf>
    <xf numFmtId="182" fontId="5" fillId="33" borderId="54" xfId="62" applyNumberFormat="1" applyFont="1" applyFill="1" applyBorder="1" applyAlignment="1" applyProtection="1">
      <alignment vertical="center" shrinkToFit="1"/>
      <protection/>
    </xf>
    <xf numFmtId="183" fontId="5" fillId="33" borderId="26" xfId="62" applyNumberFormat="1" applyFont="1" applyFill="1" applyBorder="1" applyAlignment="1" applyProtection="1">
      <alignment vertical="center" shrinkToFit="1"/>
      <protection locked="0"/>
    </xf>
    <xf numFmtId="0" fontId="6" fillId="33" borderId="71" xfId="62" applyFont="1" applyFill="1" applyBorder="1" applyAlignment="1">
      <alignment horizontal="center" vertical="center" wrapText="1"/>
      <protection/>
    </xf>
    <xf numFmtId="0" fontId="5" fillId="33" borderId="124" xfId="62" applyFont="1" applyFill="1" applyBorder="1" applyAlignment="1">
      <alignment horizontal="center" vertical="center"/>
      <protection/>
    </xf>
    <xf numFmtId="183" fontId="5" fillId="33" borderId="76" xfId="62" applyNumberFormat="1" applyFont="1" applyFill="1" applyBorder="1" applyAlignment="1" applyProtection="1">
      <alignment horizontal="right" vertical="center" shrinkToFit="1"/>
      <protection/>
    </xf>
    <xf numFmtId="182" fontId="5" fillId="33" borderId="83" xfId="62" applyNumberFormat="1" applyFont="1" applyFill="1" applyBorder="1" applyAlignment="1" applyProtection="1">
      <alignment horizontal="right" vertical="center" shrinkToFit="1"/>
      <protection/>
    </xf>
    <xf numFmtId="183" fontId="5" fillId="33" borderId="74" xfId="62" applyNumberFormat="1" applyFont="1" applyFill="1" applyBorder="1" applyAlignment="1" applyProtection="1">
      <alignment horizontal="right" vertical="center" shrinkToFit="1"/>
      <protection locked="0"/>
    </xf>
    <xf numFmtId="183" fontId="5" fillId="33" borderId="76" xfId="62" applyNumberFormat="1" applyFont="1" applyFill="1" applyBorder="1" applyAlignment="1" applyProtection="1">
      <alignment horizontal="right" vertical="center" shrinkToFit="1"/>
      <protection locked="0"/>
    </xf>
    <xf numFmtId="182" fontId="5" fillId="33" borderId="82" xfId="62" applyNumberFormat="1" applyFont="1" applyFill="1" applyBorder="1" applyAlignment="1" applyProtection="1">
      <alignment horizontal="right" vertical="center" shrinkToFit="1"/>
      <protection/>
    </xf>
    <xf numFmtId="183" fontId="5" fillId="33" borderId="122" xfId="62" applyNumberFormat="1" applyFont="1" applyFill="1" applyBorder="1" applyAlignment="1" applyProtection="1">
      <alignment horizontal="right" vertical="center" shrinkToFit="1"/>
      <protection locked="0"/>
    </xf>
    <xf numFmtId="183" fontId="5" fillId="33" borderId="25" xfId="62" applyNumberFormat="1" applyFont="1" applyFill="1" applyBorder="1" applyAlignment="1" applyProtection="1">
      <alignment horizontal="right" vertical="center" shrinkToFit="1"/>
      <protection locked="0"/>
    </xf>
    <xf numFmtId="0" fontId="5" fillId="33" borderId="39" xfId="62" applyFont="1" applyFill="1" applyBorder="1" applyAlignment="1">
      <alignment horizontal="center" vertical="center"/>
      <protection/>
    </xf>
    <xf numFmtId="182" fontId="5" fillId="33" borderId="81" xfId="62" applyNumberFormat="1" applyFont="1" applyFill="1" applyBorder="1" applyAlignment="1" applyProtection="1">
      <alignment horizontal="right" vertical="center" shrinkToFit="1"/>
      <protection/>
    </xf>
    <xf numFmtId="182" fontId="5" fillId="33" borderId="36" xfId="62" applyNumberFormat="1" applyFont="1" applyFill="1" applyBorder="1" applyAlignment="1" applyProtection="1">
      <alignment horizontal="right" vertical="center" shrinkToFit="1"/>
      <protection/>
    </xf>
    <xf numFmtId="183" fontId="5" fillId="33" borderId="40" xfId="62" applyNumberFormat="1" applyFont="1" applyFill="1" applyBorder="1" applyAlignment="1" applyProtection="1">
      <alignment horizontal="right" vertical="center" shrinkToFit="1"/>
      <protection locked="0"/>
    </xf>
    <xf numFmtId="183" fontId="5" fillId="33" borderId="75" xfId="62" applyNumberFormat="1" applyFont="1" applyFill="1" applyBorder="1" applyAlignment="1" applyProtection="1">
      <alignment horizontal="right" vertical="center" shrinkToFit="1"/>
      <protection locked="0"/>
    </xf>
    <xf numFmtId="183" fontId="5" fillId="33" borderId="37" xfId="62" applyNumberFormat="1" applyFont="1" applyFill="1" applyBorder="1" applyAlignment="1" applyProtection="1">
      <alignment horizontal="right" vertical="center" shrinkToFit="1"/>
      <protection locked="0"/>
    </xf>
    <xf numFmtId="183" fontId="5" fillId="35" borderId="35" xfId="62" applyNumberFormat="1" applyFont="1" applyFill="1" applyBorder="1" applyAlignment="1" applyProtection="1">
      <alignment horizontal="right" vertical="center" shrinkToFit="1"/>
      <protection/>
    </xf>
    <xf numFmtId="183" fontId="5" fillId="35" borderId="56" xfId="62" applyNumberFormat="1" applyFont="1" applyFill="1" applyBorder="1" applyAlignment="1">
      <alignment horizontal="right" vertical="center"/>
      <protection/>
    </xf>
    <xf numFmtId="183" fontId="5" fillId="35" borderId="73" xfId="62" applyNumberFormat="1" applyFont="1" applyFill="1" applyBorder="1" applyAlignment="1">
      <alignment horizontal="right" vertical="center"/>
      <protection/>
    </xf>
    <xf numFmtId="183" fontId="5" fillId="35" borderId="35" xfId="62" applyNumberFormat="1" applyFont="1" applyFill="1" applyBorder="1" applyAlignment="1">
      <alignment horizontal="right" vertical="center"/>
      <protection/>
    </xf>
    <xf numFmtId="183" fontId="5" fillId="35" borderId="38" xfId="62" applyNumberFormat="1" applyFont="1" applyFill="1" applyBorder="1" applyAlignment="1" applyProtection="1">
      <alignment horizontal="right" vertical="center" shrinkToFit="1"/>
      <protection locked="0"/>
    </xf>
    <xf numFmtId="183" fontId="5" fillId="33" borderId="26" xfId="62" applyNumberFormat="1" applyFont="1" applyFill="1" applyBorder="1" applyAlignment="1">
      <alignment horizontal="right" vertical="center"/>
      <protection/>
    </xf>
    <xf numFmtId="183" fontId="5" fillId="33" borderId="35" xfId="62" applyNumberFormat="1" applyFont="1" applyFill="1" applyBorder="1" applyAlignment="1">
      <alignment horizontal="right" vertical="center"/>
      <protection/>
    </xf>
    <xf numFmtId="183" fontId="5" fillId="35" borderId="17" xfId="62" applyNumberFormat="1" applyFont="1" applyFill="1" applyBorder="1" applyAlignment="1" applyProtection="1">
      <alignment horizontal="right" vertical="center" shrinkToFit="1"/>
      <protection locked="0"/>
    </xf>
    <xf numFmtId="182" fontId="5" fillId="35" borderId="78" xfId="62" applyNumberFormat="1" applyFont="1" applyFill="1" applyBorder="1" applyAlignment="1" applyProtection="1">
      <alignment horizontal="right" vertical="center" shrinkToFit="1"/>
      <protection/>
    </xf>
    <xf numFmtId="183" fontId="5" fillId="35" borderId="57" xfId="62" applyNumberFormat="1" applyFont="1" applyFill="1" applyBorder="1" applyAlignment="1" applyProtection="1">
      <alignment horizontal="right" vertical="center" shrinkToFit="1"/>
      <protection locked="0"/>
    </xf>
    <xf numFmtId="183" fontId="5" fillId="35" borderId="17" xfId="62" applyNumberFormat="1" applyFont="1" applyFill="1" applyBorder="1" applyAlignment="1" applyProtection="1">
      <alignment horizontal="right" vertical="center" shrinkToFit="1"/>
      <protection/>
    </xf>
    <xf numFmtId="183" fontId="5" fillId="35" borderId="20" xfId="62" applyNumberFormat="1" applyFont="1" applyFill="1" applyBorder="1" applyAlignment="1" applyProtection="1">
      <alignment horizontal="right" vertical="center" shrinkToFit="1"/>
      <protection locked="0"/>
    </xf>
    <xf numFmtId="182" fontId="5" fillId="35" borderId="59" xfId="62" applyNumberFormat="1" applyFont="1" applyFill="1" applyBorder="1" applyAlignment="1" applyProtection="1">
      <alignment horizontal="right" vertical="center" shrinkToFit="1"/>
      <protection/>
    </xf>
    <xf numFmtId="183" fontId="5" fillId="35" borderId="73" xfId="62" applyNumberFormat="1" applyFont="1" applyFill="1" applyBorder="1" applyAlignment="1" applyProtection="1">
      <alignment horizontal="right" vertical="center" shrinkToFit="1"/>
      <protection locked="0"/>
    </xf>
    <xf numFmtId="183" fontId="5" fillId="35" borderId="129" xfId="62" applyNumberFormat="1" applyFont="1" applyFill="1" applyBorder="1" applyAlignment="1" applyProtection="1">
      <alignment horizontal="right" vertical="center" shrinkToFit="1"/>
      <protection locked="0"/>
    </xf>
    <xf numFmtId="183" fontId="5" fillId="33" borderId="38" xfId="62" applyNumberFormat="1" applyFont="1" applyFill="1" applyBorder="1" applyAlignment="1" applyProtection="1">
      <alignment horizontal="right" vertical="center" shrinkToFit="1"/>
      <protection locked="0"/>
    </xf>
    <xf numFmtId="183" fontId="5" fillId="33" borderId="81" xfId="62" applyNumberFormat="1" applyFont="1" applyFill="1" applyBorder="1" applyAlignment="1" applyProtection="1">
      <alignment horizontal="right" vertical="center" shrinkToFit="1"/>
      <protection/>
    </xf>
    <xf numFmtId="183" fontId="5" fillId="33" borderId="54" xfId="62" applyNumberFormat="1" applyFont="1" applyFill="1" applyBorder="1" applyAlignment="1" applyProtection="1">
      <alignment vertical="center" shrinkToFit="1"/>
      <protection/>
    </xf>
    <xf numFmtId="183" fontId="5" fillId="33" borderId="36" xfId="62" applyNumberFormat="1" applyFont="1" applyFill="1" applyBorder="1" applyAlignment="1" applyProtection="1">
      <alignment horizontal="right" vertical="center" shrinkToFit="1"/>
      <protection/>
    </xf>
    <xf numFmtId="183" fontId="5" fillId="35" borderId="72" xfId="62" applyNumberFormat="1" applyFont="1" applyFill="1" applyBorder="1" applyAlignment="1">
      <alignment horizontal="right" vertical="center"/>
      <protection/>
    </xf>
    <xf numFmtId="182" fontId="5" fillId="35" borderId="130" xfId="62" applyNumberFormat="1" applyFont="1" applyFill="1" applyBorder="1" applyAlignment="1" applyProtection="1">
      <alignment horizontal="right" vertical="center" shrinkToFit="1"/>
      <protection/>
    </xf>
    <xf numFmtId="182" fontId="5" fillId="33" borderId="111" xfId="62" applyNumberFormat="1" applyFont="1" applyFill="1" applyBorder="1" applyAlignment="1">
      <alignment horizontal="right" vertical="center"/>
      <protection/>
    </xf>
    <xf numFmtId="182" fontId="5" fillId="33" borderId="54" xfId="62" applyNumberFormat="1" applyFont="1" applyFill="1" applyBorder="1" applyAlignment="1">
      <alignment horizontal="right" vertical="center"/>
      <protection/>
    </xf>
    <xf numFmtId="183" fontId="5" fillId="33" borderId="56" xfId="62" applyNumberFormat="1" applyFont="1" applyFill="1" applyBorder="1" applyAlignment="1" applyProtection="1">
      <alignment vertical="center" shrinkToFit="1"/>
      <protection/>
    </xf>
    <xf numFmtId="183" fontId="5" fillId="33" borderId="54" xfId="62" applyNumberFormat="1" applyFont="1" applyFill="1" applyBorder="1" applyAlignment="1" applyProtection="1">
      <alignment vertical="center" shrinkToFit="1"/>
      <protection hidden="1"/>
    </xf>
    <xf numFmtId="183" fontId="5" fillId="33" borderId="103" xfId="62" applyNumberFormat="1" applyFont="1" applyFill="1" applyBorder="1" applyAlignment="1" applyProtection="1">
      <alignment horizontal="right" vertical="center" shrinkToFit="1"/>
      <protection locked="0"/>
    </xf>
    <xf numFmtId="183" fontId="5" fillId="33" borderId="81" xfId="62" applyNumberFormat="1" applyFont="1" applyFill="1" applyBorder="1" applyAlignment="1" applyProtection="1">
      <alignment horizontal="right" vertical="center" shrinkToFit="1"/>
      <protection hidden="1"/>
    </xf>
    <xf numFmtId="183" fontId="5" fillId="33" borderId="37" xfId="62" applyNumberFormat="1" applyFont="1" applyFill="1" applyBorder="1" applyAlignment="1" applyProtection="1">
      <alignment horizontal="right" vertical="center" shrinkToFit="1"/>
      <protection/>
    </xf>
    <xf numFmtId="183" fontId="0" fillId="33" borderId="0" xfId="62" applyNumberFormat="1" applyFont="1" applyFill="1" applyAlignment="1">
      <alignment vertical="center"/>
      <protection/>
    </xf>
    <xf numFmtId="183" fontId="5" fillId="33" borderId="131" xfId="62" applyNumberFormat="1" applyFont="1" applyFill="1" applyBorder="1" applyAlignment="1">
      <alignment horizontal="right" vertical="center"/>
      <protection/>
    </xf>
    <xf numFmtId="182" fontId="5" fillId="33" borderId="24" xfId="62" applyNumberFormat="1" applyFont="1" applyFill="1" applyBorder="1" applyAlignment="1">
      <alignment horizontal="right" vertical="center"/>
      <protection/>
    </xf>
    <xf numFmtId="182" fontId="5" fillId="33" borderId="78" xfId="62" applyNumberFormat="1" applyFont="1" applyFill="1" applyBorder="1" applyAlignment="1">
      <alignment horizontal="right" vertical="center"/>
      <protection/>
    </xf>
    <xf numFmtId="183" fontId="0" fillId="33" borderId="42" xfId="62" applyNumberFormat="1" applyFont="1" applyFill="1" applyBorder="1" applyAlignment="1">
      <alignment vertical="center"/>
      <protection/>
    </xf>
    <xf numFmtId="183" fontId="5" fillId="33" borderId="17" xfId="62" applyNumberFormat="1" applyFont="1" applyFill="1" applyBorder="1" applyAlignment="1">
      <alignment horizontal="right" vertical="center"/>
      <protection/>
    </xf>
    <xf numFmtId="0" fontId="5" fillId="33" borderId="28" xfId="62" applyFont="1" applyFill="1" applyBorder="1" applyAlignment="1">
      <alignment vertical="center"/>
      <protection/>
    </xf>
    <xf numFmtId="0" fontId="5" fillId="33" borderId="20" xfId="62" applyFont="1" applyFill="1" applyBorder="1" applyAlignment="1">
      <alignment vertical="center"/>
      <protection/>
    </xf>
    <xf numFmtId="182" fontId="5" fillId="33" borderId="23" xfId="62" applyNumberFormat="1" applyFont="1" applyFill="1" applyBorder="1" applyAlignment="1">
      <alignment horizontal="right" vertical="center" shrinkToFit="1"/>
      <protection/>
    </xf>
    <xf numFmtId="0" fontId="5" fillId="33" borderId="17" xfId="62" applyFont="1" applyFill="1" applyBorder="1" applyAlignment="1">
      <alignment vertical="center"/>
      <protection/>
    </xf>
    <xf numFmtId="0" fontId="5" fillId="33" borderId="90" xfId="62" applyFont="1" applyFill="1" applyBorder="1" applyAlignment="1">
      <alignment vertical="center"/>
      <protection/>
    </xf>
    <xf numFmtId="180" fontId="5" fillId="33" borderId="15" xfId="62" applyNumberFormat="1" applyFont="1" applyFill="1" applyBorder="1" applyAlignment="1">
      <alignment horizontal="right" vertical="center" shrinkToFit="1"/>
      <protection/>
    </xf>
    <xf numFmtId="182" fontId="5" fillId="33" borderId="12" xfId="62" applyNumberFormat="1" applyFont="1" applyFill="1" applyBorder="1" applyAlignment="1">
      <alignment horizontal="right" vertical="center" shrinkToFit="1"/>
      <protection/>
    </xf>
    <xf numFmtId="0" fontId="5" fillId="33" borderId="132" xfId="62" applyFont="1" applyFill="1" applyBorder="1" applyAlignment="1">
      <alignment vertical="center"/>
      <protection/>
    </xf>
    <xf numFmtId="180" fontId="5" fillId="33" borderId="14" xfId="62" applyNumberFormat="1" applyFont="1" applyFill="1" applyBorder="1" applyAlignment="1">
      <alignment horizontal="right" vertical="center" shrinkToFit="1"/>
      <protection/>
    </xf>
    <xf numFmtId="183" fontId="5" fillId="33" borderId="133" xfId="62" applyNumberFormat="1" applyFont="1" applyFill="1" applyBorder="1" applyAlignment="1">
      <alignment horizontal="right" vertical="center" shrinkToFit="1"/>
      <protection/>
    </xf>
    <xf numFmtId="180" fontId="5" fillId="33" borderId="134" xfId="62" applyNumberFormat="1" applyFont="1" applyFill="1" applyBorder="1" applyAlignment="1">
      <alignment horizontal="right" vertical="center" shrinkToFit="1"/>
      <protection/>
    </xf>
    <xf numFmtId="183" fontId="5" fillId="33" borderId="11" xfId="62" applyNumberFormat="1" applyFont="1" applyFill="1" applyBorder="1" applyAlignment="1">
      <alignment horizontal="right" vertical="center" shrinkToFit="1"/>
      <protection/>
    </xf>
    <xf numFmtId="0" fontId="5" fillId="33" borderId="57" xfId="62" applyFont="1" applyFill="1" applyBorder="1" applyAlignment="1">
      <alignment vertical="center"/>
      <protection/>
    </xf>
    <xf numFmtId="180" fontId="5" fillId="33" borderId="16" xfId="62" applyNumberFormat="1" applyFont="1" applyFill="1" applyBorder="1" applyAlignment="1">
      <alignment horizontal="right" vertical="center" shrinkToFit="1"/>
      <protection/>
    </xf>
    <xf numFmtId="0" fontId="5" fillId="33" borderId="0" xfId="62" applyFont="1" applyFill="1" applyBorder="1" applyAlignment="1">
      <alignment vertical="center"/>
      <protection/>
    </xf>
    <xf numFmtId="180" fontId="5" fillId="33" borderId="20" xfId="62" applyNumberFormat="1" applyFont="1" applyFill="1" applyBorder="1" applyAlignment="1">
      <alignment horizontal="right" vertical="center" shrinkToFit="1"/>
      <protection/>
    </xf>
    <xf numFmtId="183" fontId="5" fillId="33" borderId="83" xfId="62" applyNumberFormat="1" applyFont="1" applyFill="1" applyBorder="1" applyAlignment="1">
      <alignment horizontal="right" vertical="center" shrinkToFit="1"/>
      <protection/>
    </xf>
    <xf numFmtId="183" fontId="5" fillId="33" borderId="135" xfId="62" applyNumberFormat="1" applyFont="1" applyFill="1" applyBorder="1" applyAlignment="1">
      <alignment horizontal="right" vertical="center" shrinkToFit="1"/>
      <protection/>
    </xf>
    <xf numFmtId="183" fontId="5" fillId="33" borderId="22" xfId="62" applyNumberFormat="1" applyFont="1" applyFill="1" applyBorder="1" applyAlignment="1">
      <alignment horizontal="right" vertical="center" shrinkToFit="1"/>
      <protection/>
    </xf>
    <xf numFmtId="182" fontId="5" fillId="33" borderId="49" xfId="62" applyNumberFormat="1" applyFont="1" applyFill="1" applyBorder="1" applyAlignment="1">
      <alignment horizontal="right" vertical="center" shrinkToFit="1"/>
      <protection/>
    </xf>
    <xf numFmtId="180" fontId="5" fillId="33" borderId="45" xfId="62" applyNumberFormat="1" applyFont="1" applyFill="1" applyBorder="1" applyAlignment="1">
      <alignment horizontal="right" vertical="center" shrinkToFit="1"/>
      <protection/>
    </xf>
    <xf numFmtId="182" fontId="5" fillId="33" borderId="46" xfId="62" applyNumberFormat="1" applyFont="1" applyFill="1" applyBorder="1" applyAlignment="1">
      <alignment horizontal="right" vertical="center" shrinkToFit="1"/>
      <protection/>
    </xf>
    <xf numFmtId="0" fontId="5" fillId="33" borderId="13" xfId="62" applyFont="1" applyFill="1" applyBorder="1" applyAlignment="1">
      <alignment vertical="center"/>
      <protection/>
    </xf>
    <xf numFmtId="182" fontId="5" fillId="33" borderId="90" xfId="62" applyNumberFormat="1" applyFont="1" applyFill="1" applyBorder="1" applyAlignment="1">
      <alignment horizontal="right" vertical="center" shrinkToFit="1"/>
      <protection/>
    </xf>
    <xf numFmtId="180" fontId="4" fillId="33" borderId="35" xfId="62" applyNumberFormat="1" applyFont="1" applyFill="1" applyBorder="1" applyAlignment="1" applyProtection="1">
      <alignment horizontal="right" vertical="center" shrinkToFit="1"/>
      <protection/>
    </xf>
    <xf numFmtId="183" fontId="4" fillId="33" borderId="54" xfId="62" applyNumberFormat="1" applyFont="1" applyFill="1" applyBorder="1" applyAlignment="1" applyProtection="1">
      <alignment horizontal="right" vertical="center" shrinkToFit="1"/>
      <protection hidden="1"/>
    </xf>
    <xf numFmtId="180" fontId="4" fillId="33" borderId="55" xfId="62" applyNumberFormat="1" applyFont="1" applyFill="1" applyBorder="1" applyAlignment="1" applyProtection="1">
      <alignment horizontal="right" vertical="center" shrinkToFit="1"/>
      <protection locked="0"/>
    </xf>
    <xf numFmtId="182" fontId="4" fillId="33" borderId="24" xfId="62" applyNumberFormat="1" applyFont="1" applyFill="1" applyBorder="1" applyAlignment="1" applyProtection="1">
      <alignment horizontal="right" vertical="center" shrinkToFit="1"/>
      <protection/>
    </xf>
    <xf numFmtId="180" fontId="4" fillId="33" borderId="35" xfId="62" applyNumberFormat="1" applyFont="1" applyFill="1" applyBorder="1" applyAlignment="1" applyProtection="1">
      <alignment horizontal="right" vertical="center" shrinkToFit="1"/>
      <protection locked="0"/>
    </xf>
    <xf numFmtId="182" fontId="4" fillId="33" borderId="54" xfId="62" applyNumberFormat="1" applyFont="1" applyFill="1" applyBorder="1" applyAlignment="1" applyProtection="1">
      <alignment horizontal="right" vertical="center" shrinkToFit="1"/>
      <protection/>
    </xf>
    <xf numFmtId="180" fontId="4" fillId="33" borderId="56" xfId="62" applyNumberFormat="1" applyFont="1" applyFill="1" applyBorder="1" applyAlignment="1" applyProtection="1">
      <alignment horizontal="right" vertical="center" shrinkToFit="1"/>
      <protection locked="0"/>
    </xf>
    <xf numFmtId="180" fontId="4" fillId="33" borderId="109" xfId="62" applyNumberFormat="1" applyFont="1" applyFill="1" applyBorder="1" applyAlignment="1" applyProtection="1">
      <alignment horizontal="right" vertical="center" shrinkToFit="1"/>
      <protection locked="0"/>
    </xf>
    <xf numFmtId="0" fontId="4" fillId="33" borderId="76" xfId="62" applyFont="1" applyFill="1" applyBorder="1" applyAlignment="1">
      <alignment vertical="center"/>
      <protection/>
    </xf>
    <xf numFmtId="0" fontId="4" fillId="33" borderId="0" xfId="62" applyFont="1" applyFill="1" applyBorder="1" applyAlignment="1">
      <alignment vertical="center"/>
      <protection/>
    </xf>
    <xf numFmtId="180" fontId="4" fillId="33" borderId="76" xfId="62" applyNumberFormat="1" applyFont="1" applyFill="1" applyBorder="1" applyAlignment="1" applyProtection="1">
      <alignment horizontal="right" vertical="center" shrinkToFit="1"/>
      <protection/>
    </xf>
    <xf numFmtId="183" fontId="4" fillId="33" borderId="83" xfId="62" applyNumberFormat="1" applyFont="1" applyFill="1" applyBorder="1" applyAlignment="1" applyProtection="1">
      <alignment horizontal="right" vertical="center" shrinkToFit="1"/>
      <protection/>
    </xf>
    <xf numFmtId="180" fontId="4" fillId="33" borderId="74" xfId="62" applyNumberFormat="1" applyFont="1" applyFill="1" applyBorder="1" applyAlignment="1" applyProtection="1">
      <alignment horizontal="right" vertical="center" shrinkToFit="1"/>
      <protection locked="0"/>
    </xf>
    <xf numFmtId="182" fontId="4" fillId="33" borderId="82" xfId="62" applyNumberFormat="1" applyFont="1" applyFill="1" applyBorder="1" applyAlignment="1" applyProtection="1">
      <alignment horizontal="right" vertical="center" shrinkToFit="1"/>
      <protection/>
    </xf>
    <xf numFmtId="180" fontId="4" fillId="33" borderId="76" xfId="62" applyNumberFormat="1" applyFont="1" applyFill="1" applyBorder="1" applyAlignment="1" applyProtection="1">
      <alignment horizontal="right" vertical="center" shrinkToFit="1"/>
      <protection locked="0"/>
    </xf>
    <xf numFmtId="182" fontId="4" fillId="33" borderId="83" xfId="62" applyNumberFormat="1" applyFont="1" applyFill="1" applyBorder="1" applyAlignment="1" applyProtection="1">
      <alignment horizontal="right" vertical="center" shrinkToFit="1"/>
      <protection/>
    </xf>
    <xf numFmtId="180" fontId="4" fillId="33" borderId="122" xfId="62" applyNumberFormat="1" applyFont="1" applyFill="1" applyBorder="1" applyAlignment="1" applyProtection="1">
      <alignment horizontal="right" vertical="center" shrinkToFit="1"/>
      <protection locked="0"/>
    </xf>
    <xf numFmtId="0" fontId="4" fillId="33" borderId="50" xfId="62" applyFont="1" applyFill="1" applyBorder="1" applyAlignment="1">
      <alignment vertical="center"/>
      <protection/>
    </xf>
    <xf numFmtId="0" fontId="4" fillId="33" borderId="49" xfId="62" applyFont="1" applyFill="1" applyBorder="1" applyAlignment="1">
      <alignment vertical="center"/>
      <protection/>
    </xf>
    <xf numFmtId="0" fontId="4" fillId="33" borderId="17" xfId="62" applyFont="1" applyFill="1" applyBorder="1" applyAlignment="1">
      <alignment vertical="center"/>
      <protection/>
    </xf>
    <xf numFmtId="0" fontId="4" fillId="33" borderId="90" xfId="62" applyFont="1" applyFill="1" applyBorder="1" applyAlignment="1">
      <alignment vertical="center"/>
      <protection/>
    </xf>
    <xf numFmtId="180" fontId="4" fillId="33" borderId="15" xfId="62" applyNumberFormat="1" applyFont="1" applyFill="1" applyBorder="1" applyAlignment="1">
      <alignment horizontal="right" vertical="center" shrinkToFit="1"/>
      <protection/>
    </xf>
    <xf numFmtId="183" fontId="4" fillId="33" borderId="12" xfId="62" applyNumberFormat="1" applyFont="1" applyFill="1" applyBorder="1" applyAlignment="1" applyProtection="1">
      <alignment horizontal="right" vertical="center" shrinkToFit="1"/>
      <protection/>
    </xf>
    <xf numFmtId="182" fontId="4" fillId="33" borderId="53" xfId="62" applyNumberFormat="1" applyFont="1" applyFill="1" applyBorder="1" applyAlignment="1" applyProtection="1">
      <alignment horizontal="right" vertical="center" shrinkToFit="1"/>
      <protection/>
    </xf>
    <xf numFmtId="182" fontId="4" fillId="33" borderId="12" xfId="62" applyNumberFormat="1" applyFont="1" applyFill="1" applyBorder="1" applyAlignment="1" applyProtection="1">
      <alignment horizontal="right" vertical="center" shrinkToFit="1"/>
      <protection/>
    </xf>
    <xf numFmtId="180" fontId="4" fillId="33" borderId="15" xfId="62" applyNumberFormat="1" applyFont="1" applyFill="1" applyBorder="1" applyAlignment="1" applyProtection="1">
      <alignment horizontal="right" vertical="center" shrinkToFit="1"/>
      <protection locked="0"/>
    </xf>
    <xf numFmtId="180" fontId="4" fillId="33" borderId="136" xfId="62" applyNumberFormat="1" applyFont="1" applyFill="1" applyBorder="1" applyAlignment="1" applyProtection="1">
      <alignment horizontal="right" vertical="center" shrinkToFit="1"/>
      <protection locked="0"/>
    </xf>
    <xf numFmtId="0" fontId="4" fillId="33" borderId="132" xfId="62" applyFont="1" applyFill="1" applyBorder="1" applyAlignment="1">
      <alignment vertical="center"/>
      <protection/>
    </xf>
    <xf numFmtId="180" fontId="4" fillId="33" borderId="20" xfId="62" applyNumberFormat="1" applyFont="1" applyFill="1" applyBorder="1" applyAlignment="1">
      <alignment horizontal="right" vertical="center" shrinkToFit="1"/>
      <protection/>
    </xf>
    <xf numFmtId="0" fontId="4" fillId="33" borderId="57" xfId="62" applyFont="1" applyFill="1" applyBorder="1" applyAlignment="1">
      <alignment vertical="center"/>
      <protection/>
    </xf>
    <xf numFmtId="180" fontId="4" fillId="33" borderId="16" xfId="62" applyNumberFormat="1" applyFont="1" applyFill="1" applyBorder="1" applyAlignment="1">
      <alignment horizontal="right" vertical="center" shrinkToFit="1"/>
      <protection/>
    </xf>
    <xf numFmtId="180" fontId="4" fillId="33" borderId="16" xfId="62" applyNumberFormat="1" applyFont="1" applyFill="1" applyBorder="1" applyAlignment="1" applyProtection="1">
      <alignment horizontal="right" vertical="center" shrinkToFit="1"/>
      <protection locked="0"/>
    </xf>
    <xf numFmtId="180" fontId="4" fillId="33" borderId="57" xfId="62" applyNumberFormat="1" applyFont="1" applyFill="1" applyBorder="1" applyAlignment="1" applyProtection="1">
      <alignment horizontal="right" vertical="center" shrinkToFit="1"/>
      <protection locked="0"/>
    </xf>
    <xf numFmtId="180" fontId="4" fillId="33" borderId="55" xfId="62" applyNumberFormat="1" applyFont="1" applyFill="1" applyBorder="1" applyAlignment="1">
      <alignment horizontal="right" vertical="center" shrinkToFit="1"/>
      <protection/>
    </xf>
    <xf numFmtId="180" fontId="4" fillId="33" borderId="45" xfId="62" applyNumberFormat="1" applyFont="1" applyFill="1" applyBorder="1" applyAlignment="1">
      <alignment horizontal="right" vertical="center" shrinkToFit="1"/>
      <protection/>
    </xf>
    <xf numFmtId="180" fontId="4" fillId="33" borderId="47" xfId="62" applyNumberFormat="1" applyFont="1" applyFill="1" applyBorder="1" applyAlignment="1">
      <alignment horizontal="right" vertical="center" shrinkToFit="1"/>
      <protection/>
    </xf>
    <xf numFmtId="0" fontId="4" fillId="33" borderId="43" xfId="62" applyFont="1" applyFill="1" applyBorder="1" applyAlignment="1">
      <alignment vertical="center"/>
      <protection/>
    </xf>
    <xf numFmtId="0" fontId="4" fillId="33" borderId="60" xfId="62" applyFont="1" applyFill="1" applyBorder="1" applyAlignment="1">
      <alignment vertical="center"/>
      <protection/>
    </xf>
    <xf numFmtId="0" fontId="4" fillId="33" borderId="69" xfId="62" applyFont="1" applyFill="1" applyBorder="1" applyAlignment="1">
      <alignment vertical="center"/>
      <protection/>
    </xf>
    <xf numFmtId="180" fontId="4" fillId="33" borderId="63" xfId="62" applyNumberFormat="1" applyFont="1" applyFill="1" applyBorder="1" applyAlignment="1">
      <alignment horizontal="right" vertical="center" shrinkToFit="1"/>
      <protection/>
    </xf>
    <xf numFmtId="183" fontId="4" fillId="33" borderId="61" xfId="62" applyNumberFormat="1" applyFont="1" applyFill="1" applyBorder="1" applyAlignment="1" applyProtection="1">
      <alignment horizontal="right" vertical="center" shrinkToFit="1"/>
      <protection/>
    </xf>
    <xf numFmtId="183" fontId="4" fillId="33" borderId="62" xfId="62" applyNumberFormat="1" applyFont="1" applyFill="1" applyBorder="1" applyAlignment="1" applyProtection="1">
      <alignment horizontal="right" vertical="center" shrinkToFit="1"/>
      <protection locked="0"/>
    </xf>
    <xf numFmtId="182" fontId="4" fillId="33" borderId="66" xfId="62" applyNumberFormat="1" applyFont="1" applyFill="1" applyBorder="1" applyAlignment="1" applyProtection="1">
      <alignment horizontal="right" vertical="center" shrinkToFit="1"/>
      <protection/>
    </xf>
    <xf numFmtId="180" fontId="4" fillId="33" borderId="63" xfId="62" applyNumberFormat="1" applyFont="1" applyFill="1" applyBorder="1" applyAlignment="1" applyProtection="1">
      <alignment horizontal="right" vertical="center" shrinkToFit="1"/>
      <protection locked="0"/>
    </xf>
    <xf numFmtId="182" fontId="4" fillId="33" borderId="61" xfId="62" applyNumberFormat="1" applyFont="1" applyFill="1" applyBorder="1" applyAlignment="1" applyProtection="1">
      <alignment horizontal="right" vertical="center" shrinkToFit="1"/>
      <protection/>
    </xf>
    <xf numFmtId="180" fontId="4" fillId="33" borderId="62" xfId="62" applyNumberFormat="1" applyFont="1" applyFill="1" applyBorder="1" applyAlignment="1" applyProtection="1">
      <alignment horizontal="right" vertical="center" shrinkToFit="1"/>
      <protection locked="0"/>
    </xf>
    <xf numFmtId="180" fontId="4" fillId="33" borderId="137" xfId="62" applyNumberFormat="1" applyFont="1" applyFill="1" applyBorder="1" applyAlignment="1" applyProtection="1">
      <alignment horizontal="right" vertical="center" shrinkToFit="1"/>
      <protection locked="0"/>
    </xf>
    <xf numFmtId="180" fontId="0" fillId="33" borderId="0" xfId="62" applyNumberFormat="1" applyFont="1" applyFill="1" applyAlignment="1">
      <alignment vertical="center"/>
      <protection/>
    </xf>
    <xf numFmtId="180" fontId="5" fillId="33" borderId="35" xfId="62" applyNumberFormat="1" applyFont="1" applyFill="1" applyBorder="1" applyAlignment="1" applyProtection="1">
      <alignment horizontal="right" vertical="center" shrinkToFit="1"/>
      <protection/>
    </xf>
    <xf numFmtId="180" fontId="5" fillId="33" borderId="55" xfId="62" applyNumberFormat="1" applyFont="1" applyFill="1" applyBorder="1" applyAlignment="1" applyProtection="1">
      <alignment horizontal="right" vertical="center" shrinkToFit="1"/>
      <protection locked="0"/>
    </xf>
    <xf numFmtId="180" fontId="5" fillId="33" borderId="35" xfId="62" applyNumberFormat="1" applyFont="1" applyFill="1" applyBorder="1" applyAlignment="1" applyProtection="1">
      <alignment horizontal="right" vertical="center" shrinkToFit="1"/>
      <protection locked="0"/>
    </xf>
    <xf numFmtId="180" fontId="5" fillId="33" borderId="56" xfId="62" applyNumberFormat="1" applyFont="1" applyFill="1" applyBorder="1" applyAlignment="1" applyProtection="1">
      <alignment horizontal="right" vertical="center" shrinkToFit="1"/>
      <protection locked="0"/>
    </xf>
    <xf numFmtId="180" fontId="5" fillId="33" borderId="109" xfId="62" applyNumberFormat="1" applyFont="1" applyFill="1" applyBorder="1" applyAlignment="1" applyProtection="1">
      <alignment horizontal="right" vertical="center" shrinkToFit="1"/>
      <protection locked="0"/>
    </xf>
    <xf numFmtId="0" fontId="5" fillId="33" borderId="106" xfId="62" applyFont="1" applyFill="1" applyBorder="1" applyAlignment="1">
      <alignment vertical="center"/>
      <protection/>
    </xf>
    <xf numFmtId="0" fontId="5" fillId="33" borderId="76" xfId="62" applyFont="1" applyFill="1" applyBorder="1" applyAlignment="1">
      <alignment vertical="center"/>
      <protection/>
    </xf>
    <xf numFmtId="0" fontId="5" fillId="33" borderId="138" xfId="62" applyFont="1" applyFill="1" applyBorder="1" applyAlignment="1">
      <alignment vertical="center"/>
      <protection/>
    </xf>
    <xf numFmtId="180" fontId="5" fillId="33" borderId="76" xfId="62" applyNumberFormat="1" applyFont="1" applyFill="1" applyBorder="1" applyAlignment="1" applyProtection="1">
      <alignment horizontal="right" vertical="center" shrinkToFit="1"/>
      <protection/>
    </xf>
    <xf numFmtId="183" fontId="5" fillId="33" borderId="83" xfId="62" applyNumberFormat="1" applyFont="1" applyFill="1" applyBorder="1" applyAlignment="1" applyProtection="1">
      <alignment horizontal="right" vertical="center" shrinkToFit="1"/>
      <protection/>
    </xf>
    <xf numFmtId="180" fontId="5" fillId="33" borderId="74" xfId="62" applyNumberFormat="1" applyFont="1" applyFill="1" applyBorder="1" applyAlignment="1" applyProtection="1">
      <alignment horizontal="right" vertical="center" shrinkToFit="1"/>
      <protection locked="0"/>
    </xf>
    <xf numFmtId="180" fontId="5" fillId="33" borderId="76" xfId="62" applyNumberFormat="1" applyFont="1" applyFill="1" applyBorder="1" applyAlignment="1" applyProtection="1">
      <alignment horizontal="right" vertical="center" shrinkToFit="1"/>
      <protection locked="0"/>
    </xf>
    <xf numFmtId="182" fontId="5" fillId="33" borderId="138" xfId="62" applyNumberFormat="1" applyFont="1" applyFill="1" applyBorder="1" applyAlignment="1" applyProtection="1">
      <alignment horizontal="right" vertical="center" shrinkToFit="1"/>
      <protection/>
    </xf>
    <xf numFmtId="180" fontId="5" fillId="33" borderId="139" xfId="62" applyNumberFormat="1" applyFont="1" applyFill="1" applyBorder="1" applyAlignment="1" applyProtection="1">
      <alignment horizontal="right" vertical="center" shrinkToFit="1"/>
      <protection locked="0"/>
    </xf>
    <xf numFmtId="180" fontId="5" fillId="33" borderId="122" xfId="62" applyNumberFormat="1" applyFont="1" applyFill="1" applyBorder="1" applyAlignment="1" applyProtection="1">
      <alignment horizontal="right" vertical="center" shrinkToFit="1"/>
      <protection locked="0"/>
    </xf>
    <xf numFmtId="180" fontId="4" fillId="33" borderId="21" xfId="62" applyNumberFormat="1" applyFont="1" applyFill="1" applyBorder="1" applyAlignment="1" applyProtection="1">
      <alignment horizontal="right" vertical="center" shrinkToFit="1"/>
      <protection locked="0"/>
    </xf>
    <xf numFmtId="180" fontId="4" fillId="33" borderId="18" xfId="62" applyNumberFormat="1" applyFont="1" applyFill="1" applyBorder="1" applyAlignment="1" applyProtection="1">
      <alignment horizontal="right" vertical="center" shrinkToFit="1"/>
      <protection/>
    </xf>
    <xf numFmtId="183" fontId="5" fillId="33" borderId="22" xfId="62" applyNumberFormat="1" applyFont="1" applyFill="1" applyBorder="1" applyAlignment="1" applyProtection="1">
      <alignment horizontal="right" vertical="center" shrinkToFit="1"/>
      <protection/>
    </xf>
    <xf numFmtId="180" fontId="5" fillId="33" borderId="19" xfId="62" applyNumberFormat="1" applyFont="1" applyFill="1" applyBorder="1" applyAlignment="1" applyProtection="1">
      <alignment horizontal="right" vertical="center" shrinkToFit="1"/>
      <protection locked="0"/>
    </xf>
    <xf numFmtId="182" fontId="5" fillId="33" borderId="23" xfId="62" applyNumberFormat="1" applyFont="1" applyFill="1" applyBorder="1" applyAlignment="1" applyProtection="1">
      <alignment horizontal="right" vertical="center" shrinkToFit="1"/>
      <protection/>
    </xf>
    <xf numFmtId="180" fontId="5" fillId="33" borderId="18" xfId="62" applyNumberFormat="1" applyFont="1" applyFill="1" applyBorder="1" applyAlignment="1" applyProtection="1">
      <alignment horizontal="right" vertical="center" shrinkToFit="1"/>
      <protection locked="0"/>
    </xf>
    <xf numFmtId="182" fontId="5" fillId="33" borderId="22" xfId="62" applyNumberFormat="1" applyFont="1" applyFill="1" applyBorder="1" applyAlignment="1" applyProtection="1">
      <alignment horizontal="right" vertical="center" shrinkToFit="1"/>
      <protection/>
    </xf>
    <xf numFmtId="180" fontId="5" fillId="33" borderId="134" xfId="62" applyNumberFormat="1" applyFont="1" applyFill="1" applyBorder="1" applyAlignment="1" applyProtection="1">
      <alignment horizontal="right" vertical="center" shrinkToFit="1"/>
      <protection locked="0"/>
    </xf>
    <xf numFmtId="182" fontId="5" fillId="33" borderId="48" xfId="62" applyNumberFormat="1" applyFont="1" applyFill="1" applyBorder="1" applyAlignment="1" applyProtection="1">
      <alignment horizontal="right" vertical="center" shrinkToFit="1"/>
      <protection/>
    </xf>
    <xf numFmtId="182" fontId="5" fillId="33" borderId="140" xfId="62" applyNumberFormat="1" applyFont="1" applyFill="1" applyBorder="1" applyAlignment="1" applyProtection="1">
      <alignment horizontal="right" vertical="center" shrinkToFit="1"/>
      <protection/>
    </xf>
    <xf numFmtId="180" fontId="5" fillId="33" borderId="107" xfId="62" applyNumberFormat="1" applyFont="1" applyFill="1" applyBorder="1" applyAlignment="1" applyProtection="1">
      <alignment horizontal="right" vertical="center" shrinkToFit="1"/>
      <protection locked="0"/>
    </xf>
    <xf numFmtId="180" fontId="4" fillId="33" borderId="17" xfId="62" applyNumberFormat="1" applyFont="1" applyFill="1" applyBorder="1" applyAlignment="1">
      <alignment horizontal="right" vertical="center" shrinkToFit="1"/>
      <protection/>
    </xf>
    <xf numFmtId="180" fontId="4" fillId="33" borderId="57" xfId="62" applyNumberFormat="1" applyFont="1" applyFill="1" applyBorder="1" applyAlignment="1">
      <alignment horizontal="right" vertical="center" shrinkToFit="1"/>
      <protection/>
    </xf>
    <xf numFmtId="183" fontId="5" fillId="33" borderId="12" xfId="62" applyNumberFormat="1" applyFont="1" applyFill="1" applyBorder="1" applyAlignment="1" applyProtection="1">
      <alignment horizontal="right" vertical="center" shrinkToFit="1"/>
      <protection/>
    </xf>
    <xf numFmtId="180" fontId="5" fillId="33" borderId="16" xfId="62" applyNumberFormat="1" applyFont="1" applyFill="1" applyBorder="1" applyAlignment="1" applyProtection="1">
      <alignment horizontal="right" vertical="center" shrinkToFit="1"/>
      <protection locked="0"/>
    </xf>
    <xf numFmtId="182" fontId="5" fillId="33" borderId="53" xfId="62" applyNumberFormat="1" applyFont="1" applyFill="1" applyBorder="1" applyAlignment="1" applyProtection="1">
      <alignment horizontal="right" vertical="center" shrinkToFit="1"/>
      <protection/>
    </xf>
    <xf numFmtId="180" fontId="5" fillId="33" borderId="15" xfId="62" applyNumberFormat="1" applyFont="1" applyFill="1" applyBorder="1" applyAlignment="1" applyProtection="1">
      <alignment horizontal="right" vertical="center" shrinkToFit="1"/>
      <protection locked="0"/>
    </xf>
    <xf numFmtId="182" fontId="5" fillId="33" borderId="12" xfId="62" applyNumberFormat="1" applyFont="1" applyFill="1" applyBorder="1" applyAlignment="1" applyProtection="1">
      <alignment horizontal="right" vertical="center" shrinkToFit="1"/>
      <protection/>
    </xf>
    <xf numFmtId="180" fontId="5" fillId="33" borderId="136" xfId="62" applyNumberFormat="1" applyFont="1" applyFill="1" applyBorder="1" applyAlignment="1" applyProtection="1">
      <alignment horizontal="right" vertical="center" shrinkToFit="1"/>
      <protection locked="0"/>
    </xf>
    <xf numFmtId="180" fontId="5" fillId="33" borderId="55" xfId="62" applyNumberFormat="1" applyFont="1" applyFill="1" applyBorder="1" applyAlignment="1">
      <alignment horizontal="right" vertical="center" shrinkToFit="1"/>
      <protection/>
    </xf>
    <xf numFmtId="180" fontId="5" fillId="33" borderId="21" xfId="62" applyNumberFormat="1" applyFont="1" applyFill="1" applyBorder="1" applyAlignment="1" applyProtection="1">
      <alignment horizontal="right" vertical="center" shrinkToFit="1"/>
      <protection locked="0"/>
    </xf>
    <xf numFmtId="180" fontId="5" fillId="33" borderId="18" xfId="62" applyNumberFormat="1" applyFont="1" applyFill="1" applyBorder="1" applyAlignment="1" applyProtection="1">
      <alignment horizontal="right" vertical="center" shrinkToFit="1"/>
      <protection/>
    </xf>
    <xf numFmtId="182" fontId="5" fillId="33" borderId="141" xfId="62" applyNumberFormat="1" applyFont="1" applyFill="1" applyBorder="1" applyAlignment="1" applyProtection="1">
      <alignment horizontal="right" vertical="center" shrinkToFit="1"/>
      <protection/>
    </xf>
    <xf numFmtId="180" fontId="5" fillId="33" borderId="57" xfId="62" applyNumberFormat="1" applyFont="1" applyFill="1" applyBorder="1" applyAlignment="1" applyProtection="1">
      <alignment horizontal="right" vertical="center" shrinkToFit="1"/>
      <protection locked="0"/>
    </xf>
    <xf numFmtId="183" fontId="5" fillId="33" borderId="133" xfId="62" applyNumberFormat="1" applyFont="1" applyFill="1" applyBorder="1" applyAlignment="1" applyProtection="1">
      <alignment horizontal="right" vertical="center" shrinkToFit="1"/>
      <protection/>
    </xf>
    <xf numFmtId="183" fontId="5" fillId="33" borderId="82" xfId="62" applyNumberFormat="1" applyFont="1" applyFill="1" applyBorder="1" applyAlignment="1" applyProtection="1">
      <alignment horizontal="right" vertical="center" shrinkToFit="1"/>
      <protection/>
    </xf>
    <xf numFmtId="183" fontId="5" fillId="33" borderId="135" xfId="62" applyNumberFormat="1" applyFont="1" applyFill="1" applyBorder="1" applyAlignment="1" applyProtection="1">
      <alignment horizontal="right" vertical="center" shrinkToFit="1"/>
      <protection/>
    </xf>
    <xf numFmtId="182" fontId="5" fillId="33" borderId="135" xfId="62" applyNumberFormat="1" applyFont="1" applyFill="1" applyBorder="1" applyAlignment="1" applyProtection="1">
      <alignment horizontal="right" vertical="center" shrinkToFit="1"/>
      <protection/>
    </xf>
    <xf numFmtId="183" fontId="5" fillId="33" borderId="23" xfId="62" applyNumberFormat="1" applyFont="1" applyFill="1" applyBorder="1" applyAlignment="1" applyProtection="1">
      <alignment horizontal="right" vertical="center" shrinkToFit="1"/>
      <protection/>
    </xf>
    <xf numFmtId="180" fontId="5" fillId="33" borderId="47" xfId="62" applyNumberFormat="1" applyFont="1" applyFill="1" applyBorder="1" applyAlignment="1">
      <alignment horizontal="right" vertical="center" shrinkToFit="1"/>
      <protection/>
    </xf>
    <xf numFmtId="0" fontId="5" fillId="33" borderId="43" xfId="62" applyFont="1" applyFill="1" applyBorder="1" applyAlignment="1">
      <alignment vertical="center"/>
      <protection/>
    </xf>
    <xf numFmtId="0" fontId="5" fillId="33" borderId="60" xfId="62" applyFont="1" applyFill="1" applyBorder="1" applyAlignment="1">
      <alignment vertical="center"/>
      <protection/>
    </xf>
    <xf numFmtId="0" fontId="5" fillId="33" borderId="69" xfId="62" applyFont="1" applyFill="1" applyBorder="1" applyAlignment="1">
      <alignment vertical="center"/>
      <protection/>
    </xf>
    <xf numFmtId="180" fontId="5" fillId="33" borderId="63" xfId="62" applyNumberFormat="1" applyFont="1" applyFill="1" applyBorder="1" applyAlignment="1">
      <alignment horizontal="right" vertical="center" shrinkToFit="1"/>
      <protection/>
    </xf>
    <xf numFmtId="183" fontId="5" fillId="33" borderId="61" xfId="62" applyNumberFormat="1" applyFont="1" applyFill="1" applyBorder="1" applyAlignment="1" applyProtection="1">
      <alignment horizontal="right" vertical="center" shrinkToFit="1"/>
      <protection/>
    </xf>
    <xf numFmtId="182" fontId="5" fillId="33" borderId="61" xfId="62" applyNumberFormat="1" applyFont="1" applyFill="1" applyBorder="1" applyAlignment="1" applyProtection="1">
      <alignment horizontal="right" vertical="center" shrinkToFit="1"/>
      <protection/>
    </xf>
    <xf numFmtId="180" fontId="5" fillId="33" borderId="63" xfId="62" applyNumberFormat="1" applyFont="1" applyFill="1" applyBorder="1" applyAlignment="1" applyProtection="1">
      <alignment horizontal="right" vertical="center" shrinkToFit="1"/>
      <protection locked="0"/>
    </xf>
    <xf numFmtId="180" fontId="5" fillId="33" borderId="62" xfId="62" applyNumberFormat="1" applyFont="1" applyFill="1" applyBorder="1" applyAlignment="1" applyProtection="1">
      <alignment horizontal="right" vertical="center" shrinkToFit="1"/>
      <protection locked="0"/>
    </xf>
    <xf numFmtId="180" fontId="5" fillId="33" borderId="110" xfId="62" applyNumberFormat="1" applyFont="1" applyFill="1" applyBorder="1" applyAlignment="1" applyProtection="1">
      <alignment horizontal="right" vertical="center" shrinkToFit="1"/>
      <protection locked="0"/>
    </xf>
    <xf numFmtId="180" fontId="5" fillId="33" borderId="137" xfId="62" applyNumberFormat="1" applyFont="1" applyFill="1" applyBorder="1" applyAlignment="1" applyProtection="1">
      <alignment horizontal="right" vertical="center" shrinkToFit="1"/>
      <protection locked="0"/>
    </xf>
    <xf numFmtId="0" fontId="5" fillId="33" borderId="14" xfId="62" applyFont="1" applyFill="1" applyBorder="1" applyAlignment="1">
      <alignment horizontal="center" vertical="center"/>
      <protection/>
    </xf>
    <xf numFmtId="0" fontId="5" fillId="33" borderId="11" xfId="62" applyFont="1" applyFill="1" applyBorder="1" applyAlignment="1">
      <alignment horizontal="center" vertical="center"/>
      <protection/>
    </xf>
    <xf numFmtId="0" fontId="6" fillId="33" borderId="48" xfId="62" applyFont="1" applyFill="1" applyBorder="1" applyAlignment="1">
      <alignment horizontal="center" vertical="center"/>
      <protection/>
    </xf>
    <xf numFmtId="0" fontId="5" fillId="33" borderId="63" xfId="62" applyFont="1" applyFill="1" applyBorder="1" applyAlignment="1">
      <alignment horizontal="center" vertical="center"/>
      <protection/>
    </xf>
    <xf numFmtId="0" fontId="5" fillId="33" borderId="61" xfId="62" applyFont="1" applyFill="1" applyBorder="1" applyAlignment="1">
      <alignment horizontal="center" vertical="center"/>
      <protection/>
    </xf>
    <xf numFmtId="0" fontId="5" fillId="33" borderId="41" xfId="62" applyFont="1" applyFill="1" applyBorder="1" applyAlignment="1">
      <alignment horizontal="center" vertical="center"/>
      <protection/>
    </xf>
    <xf numFmtId="0" fontId="6" fillId="33" borderId="61" xfId="62" applyFont="1" applyFill="1" applyBorder="1" applyAlignment="1">
      <alignment horizontal="center" vertical="center"/>
      <protection/>
    </xf>
    <xf numFmtId="0" fontId="6" fillId="33" borderId="62" xfId="62" applyFont="1" applyFill="1" applyBorder="1" applyAlignment="1">
      <alignment horizontal="center" vertical="center"/>
      <protection/>
    </xf>
    <xf numFmtId="0" fontId="6" fillId="33" borderId="66" xfId="62" applyFont="1" applyFill="1" applyBorder="1" applyAlignment="1">
      <alignment horizontal="center" vertical="center"/>
      <protection/>
    </xf>
    <xf numFmtId="0" fontId="5" fillId="33" borderId="66" xfId="62" applyFont="1" applyFill="1" applyBorder="1" applyAlignment="1">
      <alignment horizontal="center" vertical="center"/>
      <protection/>
    </xf>
    <xf numFmtId="0" fontId="5" fillId="33" borderId="112" xfId="62" applyFont="1" applyFill="1" applyBorder="1" applyAlignment="1">
      <alignment horizontal="center" vertical="center"/>
      <protection/>
    </xf>
    <xf numFmtId="183" fontId="5" fillId="33" borderId="58" xfId="62" applyNumberFormat="1" applyFont="1" applyFill="1" applyBorder="1" applyAlignment="1" applyProtection="1">
      <alignment horizontal="right" vertical="center" shrinkToFit="1"/>
      <protection/>
    </xf>
    <xf numFmtId="182" fontId="5" fillId="33" borderId="81" xfId="62" applyNumberFormat="1" applyFont="1" applyFill="1" applyBorder="1" applyAlignment="1" applyProtection="1">
      <alignment horizontal="right" vertical="center" shrinkToFit="1"/>
      <protection hidden="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0" fillId="33" borderId="28" xfId="0" applyFill="1" applyBorder="1" applyAlignment="1">
      <alignment horizontal="center" vertical="center" wrapText="1"/>
    </xf>
    <xf numFmtId="0" fontId="0" fillId="33" borderId="33" xfId="0" applyFill="1" applyBorder="1" applyAlignment="1">
      <alignment horizontal="center" vertical="center" wrapText="1"/>
    </xf>
    <xf numFmtId="0" fontId="5" fillId="0" borderId="28" xfId="62" applyFont="1" applyFill="1" applyBorder="1" applyAlignment="1">
      <alignment horizontal="center" vertical="center" wrapText="1"/>
      <protection/>
    </xf>
    <xf numFmtId="0" fontId="0" fillId="0" borderId="60" xfId="0" applyBorder="1" applyAlignment="1">
      <alignment horizontal="center" vertical="center" wrapText="1"/>
    </xf>
    <xf numFmtId="0" fontId="13" fillId="0" borderId="0" xfId="62" applyFont="1" applyFill="1" applyAlignment="1">
      <alignment horizontal="center" vertical="center"/>
      <protection/>
    </xf>
    <xf numFmtId="182" fontId="5" fillId="33" borderId="81" xfId="62" applyNumberFormat="1" applyFont="1" applyFill="1" applyBorder="1" applyAlignment="1">
      <alignment horizontal="right" vertical="center"/>
      <protection/>
    </xf>
    <xf numFmtId="0" fontId="9" fillId="33" borderId="0" xfId="62" applyFont="1" applyFill="1">
      <alignment/>
      <protection/>
    </xf>
    <xf numFmtId="182" fontId="5" fillId="33" borderId="130" xfId="62" applyNumberFormat="1" applyFont="1" applyFill="1" applyBorder="1" applyAlignment="1">
      <alignment horizontal="right" vertical="center"/>
      <protection/>
    </xf>
    <xf numFmtId="183" fontId="0" fillId="33" borderId="60" xfId="62" applyNumberFormat="1" applyFont="1" applyFill="1" applyBorder="1" applyAlignment="1">
      <alignment vertical="center"/>
      <protection/>
    </xf>
    <xf numFmtId="182" fontId="0" fillId="33" borderId="142" xfId="62" applyNumberFormat="1" applyFont="1" applyFill="1" applyBorder="1" applyAlignment="1" applyProtection="1">
      <alignment horizontal="right" vertical="center" shrinkToFit="1"/>
      <protection/>
    </xf>
    <xf numFmtId="183" fontId="0" fillId="33" borderId="143" xfId="62" applyNumberFormat="1" applyFont="1" applyFill="1" applyBorder="1" applyAlignment="1" applyProtection="1">
      <alignment horizontal="right" vertical="center" shrinkToFit="1"/>
      <protection/>
    </xf>
    <xf numFmtId="182" fontId="0" fillId="33" borderId="92" xfId="62" applyNumberFormat="1" applyFont="1" applyFill="1" applyBorder="1" applyAlignment="1" applyProtection="1">
      <alignment horizontal="right" vertical="center" shrinkToFit="1"/>
      <protection/>
    </xf>
    <xf numFmtId="182" fontId="0" fillId="33" borderId="88" xfId="62" applyNumberFormat="1" applyFont="1" applyFill="1" applyBorder="1" applyAlignment="1" applyProtection="1">
      <alignment horizontal="right" vertical="center" shrinkToFit="1"/>
      <protection/>
    </xf>
    <xf numFmtId="183" fontId="0" fillId="33" borderId="125" xfId="62" applyNumberFormat="1" applyFont="1" applyFill="1" applyBorder="1" applyAlignment="1">
      <alignment horizontal="right" vertical="center"/>
      <protection/>
    </xf>
    <xf numFmtId="0" fontId="0" fillId="0" borderId="0" xfId="0" applyFont="1" applyAlignment="1">
      <alignment/>
    </xf>
    <xf numFmtId="182" fontId="5" fillId="35" borderId="88" xfId="62" applyNumberFormat="1" applyFont="1" applyFill="1" applyBorder="1" applyAlignment="1" applyProtection="1">
      <alignment horizontal="right" vertical="center" shrinkToFit="1"/>
      <protection/>
    </xf>
    <xf numFmtId="0" fontId="35" fillId="33" borderId="0" xfId="0" applyFont="1" applyFill="1" applyAlignment="1">
      <alignment/>
    </xf>
    <xf numFmtId="183" fontId="5" fillId="33" borderId="76" xfId="62" applyNumberFormat="1" applyFont="1" applyFill="1" applyBorder="1" applyAlignment="1">
      <alignment horizontal="right" vertical="center"/>
      <protection/>
    </xf>
    <xf numFmtId="183" fontId="5" fillId="33" borderId="38" xfId="62" applyNumberFormat="1" applyFont="1" applyFill="1" applyBorder="1" applyAlignment="1">
      <alignment horizontal="right" vertical="center"/>
      <protection/>
    </xf>
    <xf numFmtId="0" fontId="0" fillId="33" borderId="60" xfId="0" applyFill="1" applyBorder="1" applyAlignment="1">
      <alignment horizontal="center" vertical="center" wrapText="1"/>
    </xf>
    <xf numFmtId="0" fontId="0" fillId="33" borderId="76" xfId="0" applyFill="1" applyBorder="1" applyAlignment="1">
      <alignment horizontal="center" vertical="center" wrapText="1"/>
    </xf>
    <xf numFmtId="0" fontId="0" fillId="33" borderId="75" xfId="0" applyFill="1" applyBorder="1" applyAlignment="1">
      <alignment horizontal="center" vertical="center" wrapText="1"/>
    </xf>
    <xf numFmtId="0" fontId="0" fillId="0" borderId="76" xfId="0" applyBorder="1" applyAlignment="1">
      <alignment horizontal="center" vertical="center" wrapText="1"/>
    </xf>
    <xf numFmtId="0" fontId="0" fillId="0" borderId="75" xfId="0" applyBorder="1" applyAlignment="1">
      <alignment horizontal="center" vertical="center" wrapText="1"/>
    </xf>
    <xf numFmtId="0" fontId="5" fillId="0" borderId="60" xfId="62" applyFont="1" applyFill="1" applyBorder="1" applyAlignment="1">
      <alignment horizontal="center" vertical="center" wrapText="1"/>
      <protection/>
    </xf>
    <xf numFmtId="183" fontId="5" fillId="0" borderId="17" xfId="62" applyNumberFormat="1" applyFont="1" applyFill="1" applyBorder="1" applyAlignment="1">
      <alignment horizontal="right" vertical="center"/>
      <protection/>
    </xf>
    <xf numFmtId="183" fontId="5" fillId="0" borderId="35" xfId="62" applyNumberFormat="1" applyFont="1" applyFill="1" applyBorder="1" applyAlignment="1">
      <alignment horizontal="right" vertical="center"/>
      <protection/>
    </xf>
    <xf numFmtId="183" fontId="5" fillId="34" borderId="35" xfId="62" applyNumberFormat="1" applyFont="1" applyFill="1" applyBorder="1" applyAlignment="1">
      <alignment horizontal="right" vertical="center"/>
      <protection/>
    </xf>
    <xf numFmtId="183" fontId="5" fillId="0" borderId="38" xfId="62" applyNumberFormat="1" applyFont="1" applyFill="1" applyBorder="1" applyAlignment="1">
      <alignment horizontal="right" vertical="center"/>
      <protection/>
    </xf>
    <xf numFmtId="0" fontId="5" fillId="0" borderId="76" xfId="62" applyFont="1" applyFill="1" applyBorder="1" applyAlignment="1">
      <alignment horizontal="center" vertical="center" wrapText="1"/>
      <protection/>
    </xf>
    <xf numFmtId="0" fontId="5" fillId="0" borderId="75" xfId="62" applyFont="1" applyFill="1" applyBorder="1" applyAlignment="1">
      <alignment horizontal="center" vertical="center" wrapText="1"/>
      <protection/>
    </xf>
    <xf numFmtId="183" fontId="5" fillId="33" borderId="115" xfId="62" applyNumberFormat="1" applyFont="1" applyFill="1" applyBorder="1" applyAlignment="1">
      <alignment horizontal="right" vertical="center"/>
      <protection/>
    </xf>
    <xf numFmtId="183" fontId="5" fillId="33" borderId="117" xfId="62" applyNumberFormat="1" applyFont="1" applyFill="1" applyBorder="1" applyAlignment="1">
      <alignment horizontal="right" vertical="center"/>
      <protection/>
    </xf>
    <xf numFmtId="180" fontId="5" fillId="33" borderId="144" xfId="62" applyNumberFormat="1" applyFont="1" applyFill="1" applyBorder="1" applyAlignment="1">
      <alignment horizontal="right" vertical="center" shrinkToFit="1"/>
      <protection/>
    </xf>
    <xf numFmtId="180" fontId="5" fillId="33" borderId="145" xfId="62" applyNumberFormat="1" applyFont="1" applyFill="1" applyBorder="1" applyAlignment="1">
      <alignment horizontal="right" vertical="center" shrinkToFit="1"/>
      <protection/>
    </xf>
    <xf numFmtId="180" fontId="5" fillId="33" borderId="146" xfId="62" applyNumberFormat="1" applyFont="1" applyFill="1" applyBorder="1" applyAlignment="1">
      <alignment horizontal="right" vertical="center" shrinkToFit="1"/>
      <protection/>
    </xf>
    <xf numFmtId="186" fontId="5" fillId="33" borderId="147" xfId="62" applyNumberFormat="1" applyFont="1" applyFill="1" applyBorder="1" applyAlignment="1">
      <alignment horizontal="right" vertical="center" shrinkToFit="1"/>
      <protection/>
    </xf>
    <xf numFmtId="183" fontId="5" fillId="33" borderId="82" xfId="62" applyNumberFormat="1" applyFont="1" applyFill="1" applyBorder="1" applyAlignment="1">
      <alignment horizontal="right" vertical="center" shrinkToFit="1"/>
      <protection/>
    </xf>
    <xf numFmtId="180" fontId="4" fillId="33" borderId="28" xfId="62" applyNumberFormat="1" applyFont="1" applyFill="1" applyBorder="1" applyAlignment="1" applyProtection="1">
      <alignment horizontal="right" vertical="center" shrinkToFit="1"/>
      <protection locked="0"/>
    </xf>
    <xf numFmtId="180" fontId="4" fillId="33" borderId="20" xfId="62" applyNumberFormat="1" applyFont="1" applyFill="1" applyBorder="1" applyAlignment="1" applyProtection="1">
      <alignment horizontal="right" vertical="center" shrinkToFit="1"/>
      <protection locked="0"/>
    </xf>
    <xf numFmtId="180" fontId="4" fillId="33" borderId="75" xfId="62" applyNumberFormat="1" applyFont="1" applyFill="1" applyBorder="1" applyAlignment="1" applyProtection="1">
      <alignment horizontal="right" vertical="center" shrinkToFit="1"/>
      <protection locked="0"/>
    </xf>
    <xf numFmtId="0" fontId="0" fillId="33" borderId="148" xfId="62" applyFont="1" applyFill="1" applyBorder="1" applyAlignment="1">
      <alignment vertical="center"/>
      <protection/>
    </xf>
    <xf numFmtId="180" fontId="5" fillId="33" borderId="28" xfId="62" applyNumberFormat="1" applyFont="1" applyFill="1" applyBorder="1" applyAlignment="1" applyProtection="1">
      <alignment horizontal="right" vertical="center" shrinkToFit="1"/>
      <protection locked="0"/>
    </xf>
    <xf numFmtId="180" fontId="5" fillId="33" borderId="20" xfId="62" applyNumberFormat="1" applyFont="1" applyFill="1" applyBorder="1" applyAlignment="1" applyProtection="1">
      <alignment horizontal="right" vertical="center" shrinkToFit="1"/>
      <protection locked="0"/>
    </xf>
    <xf numFmtId="180" fontId="5" fillId="33" borderId="75" xfId="62" applyNumberFormat="1" applyFont="1" applyFill="1" applyBorder="1" applyAlignment="1" applyProtection="1">
      <alignment horizontal="right" vertical="center" shrinkToFit="1"/>
      <protection locked="0"/>
    </xf>
    <xf numFmtId="183" fontId="0" fillId="33" borderId="13" xfId="62" applyNumberFormat="1" applyFont="1" applyFill="1" applyBorder="1" applyAlignment="1">
      <alignment horizontal="right" vertical="center"/>
      <protection/>
    </xf>
    <xf numFmtId="182" fontId="0" fillId="33" borderId="130" xfId="62" applyNumberFormat="1" applyFont="1" applyFill="1" applyBorder="1" applyAlignment="1" applyProtection="1">
      <alignment horizontal="right" vertical="center" shrinkToFit="1"/>
      <protection/>
    </xf>
    <xf numFmtId="183" fontId="0" fillId="33" borderId="55" xfId="62" applyNumberFormat="1" applyFont="1" applyFill="1" applyBorder="1" applyAlignment="1" applyProtection="1">
      <alignment horizontal="right" vertical="center" shrinkToFit="1"/>
      <protection locked="0"/>
    </xf>
    <xf numFmtId="183" fontId="0" fillId="33" borderId="57" xfId="62" applyNumberFormat="1" applyFont="1" applyFill="1" applyBorder="1" applyAlignment="1" applyProtection="1">
      <alignment horizontal="right" vertical="center" shrinkToFit="1"/>
      <protection locked="0"/>
    </xf>
    <xf numFmtId="183" fontId="0" fillId="33" borderId="57" xfId="62" applyNumberFormat="1" applyFont="1" applyFill="1" applyBorder="1" applyAlignment="1" applyProtection="1">
      <alignment horizontal="right" vertical="center" shrinkToFit="1"/>
      <protection/>
    </xf>
    <xf numFmtId="183" fontId="0" fillId="33" borderId="149" xfId="62" applyNumberFormat="1" applyFont="1" applyFill="1" applyBorder="1" applyAlignment="1" applyProtection="1">
      <alignment horizontal="right" vertical="center" shrinkToFit="1"/>
      <protection/>
    </xf>
    <xf numFmtId="183" fontId="0" fillId="33" borderId="0" xfId="62" applyNumberFormat="1" applyFont="1" applyFill="1" applyBorder="1" applyAlignment="1" applyProtection="1">
      <alignment horizontal="right" vertical="center" shrinkToFit="1"/>
      <protection hidden="1"/>
    </xf>
    <xf numFmtId="183" fontId="0" fillId="33" borderId="20" xfId="62" applyNumberFormat="1" applyFont="1" applyFill="1" applyBorder="1" applyAlignment="1" applyProtection="1">
      <alignment horizontal="right" vertical="center" shrinkToFit="1"/>
      <protection hidden="1"/>
    </xf>
    <xf numFmtId="183" fontId="0" fillId="33" borderId="70" xfId="62" applyNumberFormat="1" applyFont="1" applyFill="1" applyBorder="1" applyAlignment="1" applyProtection="1">
      <alignment horizontal="right" vertical="center" shrinkToFit="1"/>
      <protection/>
    </xf>
    <xf numFmtId="183" fontId="0" fillId="33" borderId="29" xfId="62" applyNumberFormat="1" applyFont="1" applyFill="1" applyBorder="1" applyAlignment="1" applyProtection="1">
      <alignment horizontal="right" vertical="center" shrinkToFit="1"/>
      <protection locked="0"/>
    </xf>
    <xf numFmtId="183" fontId="0" fillId="33" borderId="150" xfId="62" applyNumberFormat="1" applyFont="1" applyFill="1" applyBorder="1" applyAlignment="1" applyProtection="1">
      <alignment horizontal="right" vertical="center" shrinkToFit="1"/>
      <protection/>
    </xf>
    <xf numFmtId="183" fontId="0" fillId="33" borderId="71" xfId="62" applyNumberFormat="1" applyFont="1" applyFill="1" applyBorder="1" applyAlignment="1" applyProtection="1">
      <alignment horizontal="right" vertical="center" shrinkToFit="1"/>
      <protection/>
    </xf>
    <xf numFmtId="182" fontId="0" fillId="33" borderId="72" xfId="62" applyNumberFormat="1" applyFont="1" applyFill="1" applyBorder="1" applyAlignment="1" applyProtection="1">
      <alignment horizontal="right" vertical="center" shrinkToFit="1"/>
      <protection/>
    </xf>
    <xf numFmtId="183" fontId="0" fillId="33" borderId="56" xfId="62" applyNumberFormat="1" applyFont="1" applyFill="1" applyBorder="1" applyAlignment="1" applyProtection="1">
      <alignment vertical="center" shrinkToFit="1"/>
      <protection/>
    </xf>
    <xf numFmtId="183" fontId="0" fillId="33" borderId="56" xfId="62" applyNumberFormat="1" applyFont="1" applyFill="1" applyBorder="1" applyAlignment="1" applyProtection="1">
      <alignment vertical="center" shrinkToFit="1"/>
      <protection locked="0"/>
    </xf>
    <xf numFmtId="183" fontId="0" fillId="33" borderId="72" xfId="62" applyNumberFormat="1" applyFont="1" applyFill="1" applyBorder="1" applyAlignment="1" applyProtection="1">
      <alignment vertical="center" shrinkToFit="1"/>
      <protection hidden="1"/>
    </xf>
    <xf numFmtId="183" fontId="0" fillId="33" borderId="35" xfId="62" applyNumberFormat="1" applyFont="1" applyFill="1" applyBorder="1" applyAlignment="1" applyProtection="1">
      <alignment vertical="center" shrinkToFit="1"/>
      <protection hidden="1"/>
    </xf>
    <xf numFmtId="183" fontId="0" fillId="33" borderId="30" xfId="62" applyNumberFormat="1" applyFont="1" applyFill="1" applyBorder="1" applyAlignment="1" applyProtection="1">
      <alignment vertical="center" shrinkToFit="1"/>
      <protection locked="0"/>
    </xf>
    <xf numFmtId="183" fontId="5" fillId="33" borderId="0" xfId="62" applyNumberFormat="1" applyFont="1" applyFill="1" applyBorder="1" applyAlignment="1">
      <alignment vertical="center" shrinkToFit="1"/>
      <protection/>
    </xf>
    <xf numFmtId="183" fontId="0" fillId="33" borderId="73" xfId="62" applyNumberFormat="1" applyFont="1" applyFill="1" applyBorder="1" applyAlignment="1">
      <alignment horizontal="right" vertical="center"/>
      <protection/>
    </xf>
    <xf numFmtId="183" fontId="0" fillId="33" borderId="30" xfId="62" applyNumberFormat="1" applyFont="1" applyFill="1" applyBorder="1" applyAlignment="1">
      <alignment horizontal="right" vertical="center"/>
      <protection/>
    </xf>
    <xf numFmtId="183" fontId="0" fillId="33" borderId="57" xfId="62" applyNumberFormat="1" applyFont="1" applyFill="1" applyBorder="1" applyAlignment="1">
      <alignment horizontal="right" vertical="center"/>
      <protection/>
    </xf>
    <xf numFmtId="182" fontId="0" fillId="33" borderId="151" xfId="62" applyNumberFormat="1" applyFont="1" applyFill="1" applyBorder="1" applyAlignment="1" applyProtection="1">
      <alignment horizontal="right" vertical="center" shrinkToFit="1"/>
      <protection/>
    </xf>
    <xf numFmtId="182" fontId="0" fillId="33" borderId="48" xfId="62" applyNumberFormat="1" applyFont="1" applyFill="1" applyBorder="1" applyAlignment="1" applyProtection="1">
      <alignment horizontal="right" vertical="center" shrinkToFit="1"/>
      <protection/>
    </xf>
    <xf numFmtId="182" fontId="0" fillId="33" borderId="78" xfId="62" applyNumberFormat="1" applyFont="1" applyFill="1" applyBorder="1" applyAlignment="1" applyProtection="1">
      <alignment horizontal="right" vertical="center" shrinkToFit="1"/>
      <protection/>
    </xf>
    <xf numFmtId="183" fontId="0" fillId="33" borderId="152" xfId="62" applyNumberFormat="1" applyFont="1" applyFill="1" applyBorder="1" applyAlignment="1">
      <alignment horizontal="right" vertical="center"/>
      <protection/>
    </xf>
    <xf numFmtId="183" fontId="0" fillId="33" borderId="55" xfId="62" applyNumberFormat="1" applyFont="1" applyFill="1" applyBorder="1" applyAlignment="1">
      <alignment horizontal="right" vertical="center"/>
      <protection/>
    </xf>
    <xf numFmtId="183" fontId="0" fillId="33" borderId="37" xfId="62" applyNumberFormat="1" applyFont="1" applyFill="1" applyBorder="1" applyAlignment="1">
      <alignment horizontal="right" vertical="center"/>
      <protection/>
    </xf>
    <xf numFmtId="183" fontId="0" fillId="33" borderId="58" xfId="62" applyNumberFormat="1" applyFont="1" applyFill="1" applyBorder="1" applyAlignment="1" applyProtection="1">
      <alignment horizontal="right" vertical="center" shrinkToFit="1"/>
      <protection/>
    </xf>
    <xf numFmtId="182" fontId="0" fillId="33" borderId="36" xfId="62" applyNumberFormat="1" applyFont="1" applyFill="1" applyBorder="1" applyAlignment="1" applyProtection="1">
      <alignment horizontal="right" vertical="center" shrinkToFit="1"/>
      <protection/>
    </xf>
    <xf numFmtId="183" fontId="0" fillId="33" borderId="58" xfId="62" applyNumberFormat="1" applyFont="1" applyFill="1" applyBorder="1" applyAlignment="1">
      <alignment horizontal="right" vertical="center"/>
      <protection/>
    </xf>
    <xf numFmtId="182" fontId="0" fillId="33" borderId="81" xfId="62" applyNumberFormat="1" applyFont="1" applyFill="1" applyBorder="1" applyAlignment="1" applyProtection="1">
      <alignment horizontal="right" vertical="center" shrinkToFit="1"/>
      <protection/>
    </xf>
    <xf numFmtId="182" fontId="0" fillId="33" borderId="153" xfId="62" applyNumberFormat="1" applyFont="1" applyFill="1" applyBorder="1" applyAlignment="1" applyProtection="1">
      <alignment horizontal="right" vertical="center" shrinkToFit="1"/>
      <protection/>
    </xf>
    <xf numFmtId="183" fontId="0" fillId="33" borderId="154" xfId="62" applyNumberFormat="1" applyFont="1" applyFill="1" applyBorder="1" applyAlignment="1" applyProtection="1">
      <alignment horizontal="right" vertical="center" shrinkToFit="1"/>
      <protection/>
    </xf>
    <xf numFmtId="183" fontId="0" fillId="33" borderId="37" xfId="62" applyNumberFormat="1" applyFont="1" applyFill="1" applyBorder="1" applyAlignment="1" applyProtection="1">
      <alignment horizontal="right" vertical="center" shrinkToFit="1"/>
      <protection hidden="1"/>
    </xf>
    <xf numFmtId="183" fontId="0" fillId="33" borderId="129" xfId="62" applyNumberFormat="1" applyFont="1" applyFill="1" applyBorder="1" applyAlignment="1">
      <alignment horizontal="right" vertical="center"/>
      <protection/>
    </xf>
    <xf numFmtId="182" fontId="0" fillId="33" borderId="155" xfId="62" applyNumberFormat="1" applyFont="1" applyFill="1" applyBorder="1" applyAlignment="1" applyProtection="1">
      <alignment horizontal="right" vertical="center" shrinkToFit="1"/>
      <protection/>
    </xf>
    <xf numFmtId="183" fontId="0" fillId="33" borderId="93" xfId="62" applyNumberFormat="1" applyFont="1" applyFill="1" applyBorder="1" applyAlignment="1" applyProtection="1">
      <alignment horizontal="right" vertical="center" shrinkToFit="1"/>
      <protection/>
    </xf>
    <xf numFmtId="183" fontId="0" fillId="33" borderId="38" xfId="62" applyNumberFormat="1" applyFont="1" applyFill="1" applyBorder="1" applyAlignment="1">
      <alignment horizontal="right" vertical="center"/>
      <protection/>
    </xf>
    <xf numFmtId="182" fontId="0" fillId="33" borderId="156" xfId="62" applyNumberFormat="1" applyFont="1" applyFill="1" applyBorder="1" applyAlignment="1" applyProtection="1">
      <alignment horizontal="right" vertical="center" shrinkToFit="1"/>
      <protection/>
    </xf>
    <xf numFmtId="183" fontId="0" fillId="33" borderId="31" xfId="62" applyNumberFormat="1" applyFont="1" applyFill="1" applyBorder="1" applyAlignment="1">
      <alignment horizontal="right" vertical="center"/>
      <protection/>
    </xf>
    <xf numFmtId="182" fontId="0" fillId="33" borderId="44" xfId="62" applyNumberFormat="1" applyFont="1" applyFill="1" applyBorder="1" applyAlignment="1" applyProtection="1">
      <alignment horizontal="right" vertical="center" shrinkToFit="1"/>
      <protection/>
    </xf>
    <xf numFmtId="183" fontId="0" fillId="33" borderId="64" xfId="62" applyNumberFormat="1" applyFont="1" applyFill="1" applyBorder="1" applyAlignment="1">
      <alignment horizontal="right" vertical="center"/>
      <protection/>
    </xf>
    <xf numFmtId="182" fontId="0" fillId="33" borderId="111" xfId="62" applyNumberFormat="1" applyFont="1" applyFill="1" applyBorder="1" applyAlignment="1" applyProtection="1">
      <alignment horizontal="right" vertical="center" shrinkToFit="1"/>
      <protection/>
    </xf>
    <xf numFmtId="183" fontId="0" fillId="33" borderId="117" xfId="62" applyNumberFormat="1" applyFont="1" applyFill="1" applyBorder="1" applyAlignment="1">
      <alignment horizontal="right" vertical="center"/>
      <protection/>
    </xf>
    <xf numFmtId="182" fontId="0" fillId="33" borderId="157" xfId="62" applyNumberFormat="1" applyFont="1" applyFill="1" applyBorder="1" applyAlignment="1" applyProtection="1">
      <alignment horizontal="right" vertical="center" shrinkToFit="1"/>
      <protection/>
    </xf>
    <xf numFmtId="183" fontId="0" fillId="33" borderId="41" xfId="62" applyNumberFormat="1" applyFont="1" applyFill="1" applyBorder="1" applyAlignment="1">
      <alignment horizontal="right" vertical="center"/>
      <protection/>
    </xf>
    <xf numFmtId="182" fontId="0" fillId="33" borderId="158" xfId="62" applyNumberFormat="1" applyFont="1" applyFill="1" applyBorder="1" applyAlignment="1" applyProtection="1">
      <alignment horizontal="right" vertical="center" shrinkToFit="1"/>
      <protection/>
    </xf>
    <xf numFmtId="0" fontId="4" fillId="33" borderId="29" xfId="62" applyFont="1" applyFill="1" applyBorder="1" applyAlignment="1">
      <alignment horizontal="center" vertical="center"/>
      <protection/>
    </xf>
    <xf numFmtId="0" fontId="55" fillId="33" borderId="24" xfId="0" applyFont="1" applyFill="1" applyBorder="1" applyAlignment="1">
      <alignment horizontal="center" vertical="center"/>
    </xf>
    <xf numFmtId="0" fontId="55" fillId="33" borderId="35" xfId="0" applyFont="1" applyFill="1" applyBorder="1" applyAlignment="1">
      <alignment horizontal="center" vertical="center"/>
    </xf>
    <xf numFmtId="0" fontId="55" fillId="33" borderId="27" xfId="0" applyFont="1" applyFill="1" applyBorder="1" applyAlignment="1">
      <alignment horizontal="center" vertical="center"/>
    </xf>
    <xf numFmtId="0" fontId="55" fillId="33" borderId="26" xfId="0" applyFont="1" applyFill="1" applyBorder="1" applyAlignment="1">
      <alignment horizontal="center" vertical="center"/>
    </xf>
    <xf numFmtId="0" fontId="54" fillId="33" borderId="0" xfId="0" applyFont="1" applyFill="1" applyAlignment="1">
      <alignment vertical="center" wrapText="1"/>
    </xf>
    <xf numFmtId="0" fontId="4" fillId="33" borderId="29" xfId="62" applyFont="1" applyFill="1" applyBorder="1" applyAlignment="1">
      <alignment horizontal="center" vertical="center" wrapText="1"/>
      <protection/>
    </xf>
    <xf numFmtId="0" fontId="55" fillId="33" borderId="2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27"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5" fillId="33" borderId="25" xfId="0" applyFont="1" applyFill="1" applyBorder="1" applyAlignment="1">
      <alignment horizontal="left" vertical="center"/>
    </xf>
    <xf numFmtId="0" fontId="2" fillId="33" borderId="30" xfId="62" applyFont="1" applyFill="1" applyBorder="1" applyAlignment="1">
      <alignment horizontal="center" vertical="center" wrapText="1"/>
      <protection/>
    </xf>
    <xf numFmtId="0" fontId="54" fillId="33" borderId="0" xfId="0" applyFont="1" applyFill="1" applyBorder="1" applyAlignment="1">
      <alignment vertical="center"/>
    </xf>
    <xf numFmtId="0" fontId="55" fillId="33" borderId="48"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106" xfId="0" applyFont="1" applyFill="1" applyBorder="1" applyAlignment="1">
      <alignment horizontal="center" vertical="center"/>
    </xf>
    <xf numFmtId="0" fontId="55" fillId="33" borderId="109" xfId="0" applyFont="1" applyFill="1" applyBorder="1" applyAlignment="1">
      <alignment horizontal="center" vertical="center"/>
    </xf>
    <xf numFmtId="0" fontId="60" fillId="33" borderId="30" xfId="0" applyFont="1" applyFill="1" applyBorder="1" applyAlignment="1">
      <alignment horizontal="center" vertical="center"/>
    </xf>
    <xf numFmtId="0" fontId="6" fillId="33" borderId="30" xfId="0" applyFont="1" applyFill="1" applyBorder="1" applyAlignment="1" applyProtection="1">
      <alignment/>
      <protection/>
    </xf>
    <xf numFmtId="0" fontId="6" fillId="33" borderId="0" xfId="0" applyFont="1" applyFill="1" applyAlignment="1" applyProtection="1">
      <alignment/>
      <protection/>
    </xf>
    <xf numFmtId="0" fontId="60" fillId="33" borderId="29" xfId="0" applyFont="1" applyFill="1" applyBorder="1" applyAlignment="1">
      <alignment horizontal="center" vertical="center"/>
    </xf>
    <xf numFmtId="0" fontId="0" fillId="33" borderId="30" xfId="0" applyFont="1" applyFill="1" applyBorder="1" applyAlignment="1" applyProtection="1">
      <alignment/>
      <protection/>
    </xf>
    <xf numFmtId="0" fontId="0" fillId="33" borderId="0" xfId="0" applyFont="1" applyFill="1" applyAlignment="1" applyProtection="1">
      <alignment/>
      <protection/>
    </xf>
    <xf numFmtId="182" fontId="5" fillId="35" borderId="156" xfId="62" applyNumberFormat="1" applyFont="1" applyFill="1" applyBorder="1" applyAlignment="1" applyProtection="1">
      <alignment horizontal="right" vertical="center" shrinkToFit="1"/>
      <protection/>
    </xf>
    <xf numFmtId="182" fontId="0" fillId="33" borderId="159" xfId="62" applyNumberFormat="1" applyFont="1" applyFill="1" applyBorder="1" applyAlignment="1" applyProtection="1">
      <alignment horizontal="right" vertical="center" shrinkToFit="1"/>
      <protection/>
    </xf>
    <xf numFmtId="183" fontId="0" fillId="0" borderId="38" xfId="62" applyNumberFormat="1" applyFont="1" applyFill="1" applyBorder="1" applyAlignment="1" applyProtection="1">
      <alignment horizontal="right" vertical="center" shrinkToFit="1"/>
      <protection/>
    </xf>
    <xf numFmtId="183" fontId="0" fillId="0" borderId="35" xfId="62" applyNumberFormat="1" applyFont="1" applyFill="1" applyBorder="1" applyAlignment="1" applyProtection="1">
      <alignment vertical="center" shrinkToFit="1"/>
      <protection locked="0"/>
    </xf>
    <xf numFmtId="182" fontId="0" fillId="0" borderId="130" xfId="62" applyNumberFormat="1" applyFont="1" applyFill="1" applyBorder="1" applyAlignment="1" applyProtection="1">
      <alignment horizontal="right" vertical="center" shrinkToFit="1"/>
      <protection/>
    </xf>
    <xf numFmtId="183" fontId="0" fillId="0" borderId="85" xfId="62" applyNumberFormat="1" applyFont="1" applyFill="1" applyBorder="1" applyAlignment="1" applyProtection="1">
      <alignment horizontal="right" vertical="center" shrinkToFit="1"/>
      <protection/>
    </xf>
    <xf numFmtId="183" fontId="0" fillId="0" borderId="17" xfId="62" applyNumberFormat="1" applyFont="1" applyFill="1" applyBorder="1" applyAlignment="1" applyProtection="1">
      <alignment horizontal="right" vertical="center" shrinkToFit="1"/>
      <protection locked="0"/>
    </xf>
    <xf numFmtId="183" fontId="0" fillId="0" borderId="72" xfId="62" applyNumberFormat="1" applyFont="1" applyFill="1" applyBorder="1" applyAlignment="1">
      <alignment horizontal="right" vertical="center"/>
      <protection/>
    </xf>
    <xf numFmtId="183" fontId="0" fillId="33" borderId="42" xfId="62" applyNumberFormat="1" applyFont="1" applyFill="1" applyBorder="1" applyAlignment="1">
      <alignment horizontal="right" vertical="center"/>
      <protection/>
    </xf>
    <xf numFmtId="182" fontId="0" fillId="33" borderId="160" xfId="62" applyNumberFormat="1" applyFont="1" applyFill="1" applyBorder="1" applyAlignment="1" applyProtection="1">
      <alignment horizontal="right" vertical="center" shrinkToFit="1"/>
      <protection/>
    </xf>
    <xf numFmtId="183" fontId="60" fillId="0" borderId="56" xfId="62" applyNumberFormat="1" applyFont="1" applyFill="1" applyBorder="1" applyAlignment="1" applyProtection="1">
      <alignment horizontal="right" vertical="center" shrinkToFit="1"/>
      <protection/>
    </xf>
    <xf numFmtId="183" fontId="60" fillId="0" borderId="60" xfId="62" applyNumberFormat="1" applyFont="1" applyFill="1" applyBorder="1" applyAlignment="1">
      <alignment horizontal="right" vertical="center"/>
      <protection/>
    </xf>
    <xf numFmtId="0" fontId="5" fillId="33" borderId="0" xfId="62" applyFont="1" applyFill="1" applyBorder="1" applyAlignment="1">
      <alignment horizontal="left" vertical="center" wrapText="1"/>
      <protection/>
    </xf>
    <xf numFmtId="0" fontId="0" fillId="0" borderId="0" xfId="62" applyFont="1" applyFill="1" applyAlignment="1">
      <alignment horizontal="center"/>
      <protection/>
    </xf>
    <xf numFmtId="0" fontId="5" fillId="33" borderId="76" xfId="62" applyFont="1" applyFill="1" applyBorder="1" applyAlignment="1">
      <alignment horizontal="center" vertical="center"/>
      <protection/>
    </xf>
    <xf numFmtId="0" fontId="5" fillId="33" borderId="72" xfId="62" applyFont="1" applyFill="1" applyBorder="1" applyAlignment="1">
      <alignment horizontal="center" vertical="center"/>
      <protection/>
    </xf>
    <xf numFmtId="0" fontId="5" fillId="33" borderId="161" xfId="62" applyFont="1" applyFill="1" applyBorder="1" applyAlignment="1">
      <alignment horizontal="center" vertical="center"/>
      <protection/>
    </xf>
    <xf numFmtId="0" fontId="5" fillId="0" borderId="76" xfId="62" applyFont="1" applyFill="1" applyBorder="1" applyAlignment="1">
      <alignment horizontal="center" vertical="center"/>
      <protection/>
    </xf>
    <xf numFmtId="0" fontId="5" fillId="0" borderId="79"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162" xfId="62" applyFont="1" applyFill="1" applyBorder="1" applyAlignment="1">
      <alignment horizontal="center" vertical="center"/>
      <protection/>
    </xf>
    <xf numFmtId="0" fontId="5" fillId="0" borderId="138" xfId="62" applyFont="1" applyFill="1" applyBorder="1" applyAlignment="1">
      <alignment horizontal="center" vertical="center"/>
      <protection/>
    </xf>
    <xf numFmtId="0" fontId="13" fillId="0" borderId="0" xfId="62" applyFont="1" applyFill="1" applyAlignment="1">
      <alignment horizontal="center" vertical="center"/>
      <protection/>
    </xf>
    <xf numFmtId="0" fontId="4" fillId="0" borderId="162" xfId="62" applyFont="1" applyFill="1" applyBorder="1" applyAlignment="1">
      <alignment horizontal="center" vertical="center"/>
      <protection/>
    </xf>
    <xf numFmtId="0" fontId="4" fillId="0" borderId="138" xfId="62" applyFont="1" applyFill="1" applyBorder="1" applyAlignment="1">
      <alignment horizontal="center" vertical="center"/>
      <protection/>
    </xf>
    <xf numFmtId="0" fontId="4" fillId="33" borderId="163" xfId="62" applyFont="1" applyFill="1" applyBorder="1" applyAlignment="1">
      <alignment horizontal="center" vertical="center"/>
      <protection/>
    </xf>
    <xf numFmtId="0" fontId="54" fillId="33" borderId="72" xfId="63" applyFont="1" applyFill="1" applyBorder="1" applyAlignment="1">
      <alignment horizontal="center" vertical="center"/>
      <protection/>
    </xf>
    <xf numFmtId="0" fontId="54" fillId="33" borderId="24" xfId="63" applyFont="1" applyFill="1" applyBorder="1" applyAlignment="1">
      <alignment horizontal="center" vertical="center"/>
      <protection/>
    </xf>
    <xf numFmtId="180" fontId="4" fillId="0" borderId="164" xfId="62" applyNumberFormat="1" applyFont="1" applyFill="1" applyBorder="1" applyAlignment="1">
      <alignment horizontal="center" vertical="center"/>
      <protection/>
    </xf>
    <xf numFmtId="180" fontId="4" fillId="0" borderId="14" xfId="62" applyNumberFormat="1" applyFont="1" applyFill="1" applyBorder="1" applyAlignment="1">
      <alignment horizontal="center" vertical="center"/>
      <protection/>
    </xf>
    <xf numFmtId="180" fontId="4" fillId="0" borderId="165" xfId="62" applyNumberFormat="1" applyFont="1" applyFill="1" applyBorder="1" applyAlignment="1">
      <alignment horizontal="center" vertical="center"/>
      <protection/>
    </xf>
    <xf numFmtId="180" fontId="4" fillId="0" borderId="166" xfId="62" applyNumberFormat="1" applyFont="1" applyFill="1" applyBorder="1" applyAlignment="1">
      <alignment horizontal="center" vertical="center"/>
      <protection/>
    </xf>
    <xf numFmtId="0" fontId="4" fillId="0" borderId="167" xfId="62" applyFont="1" applyFill="1" applyBorder="1" applyAlignment="1">
      <alignment horizontal="center" vertical="center"/>
      <protection/>
    </xf>
    <xf numFmtId="0" fontId="4" fillId="0" borderId="108" xfId="62" applyFont="1" applyFill="1" applyBorder="1" applyAlignment="1">
      <alignment horizontal="center" vertical="center"/>
      <protection/>
    </xf>
    <xf numFmtId="0" fontId="4" fillId="0" borderId="168" xfId="62" applyFont="1" applyFill="1" applyBorder="1" applyAlignment="1">
      <alignment horizontal="center" vertical="center"/>
      <protection/>
    </xf>
    <xf numFmtId="0" fontId="54" fillId="0" borderId="169" xfId="63" applyFont="1" applyBorder="1" applyAlignment="1">
      <alignment horizontal="center" vertical="center"/>
      <protection/>
    </xf>
    <xf numFmtId="0" fontId="54" fillId="0" borderId="0" xfId="63" applyFont="1" applyBorder="1" applyAlignment="1">
      <alignment horizontal="center" vertical="center"/>
      <protection/>
    </xf>
    <xf numFmtId="0" fontId="54" fillId="0" borderId="48" xfId="63" applyFont="1" applyBorder="1" applyAlignment="1">
      <alignment horizontal="center" vertical="center"/>
      <protection/>
    </xf>
    <xf numFmtId="0" fontId="54" fillId="0" borderId="70" xfId="63" applyFont="1" applyBorder="1" applyAlignment="1">
      <alignment horizontal="center" vertical="center"/>
      <protection/>
    </xf>
    <xf numFmtId="0" fontId="54" fillId="0" borderId="92" xfId="63" applyFont="1" applyBorder="1" applyAlignment="1">
      <alignment horizontal="center" vertical="center"/>
      <protection/>
    </xf>
    <xf numFmtId="0" fontId="54" fillId="0" borderId="10" xfId="63" applyFont="1" applyBorder="1" applyAlignment="1">
      <alignment horizontal="center" vertical="center"/>
      <protection/>
    </xf>
    <xf numFmtId="0" fontId="4" fillId="33" borderId="0" xfId="62" applyFont="1" applyFill="1" applyBorder="1" applyAlignment="1">
      <alignment horizontal="left" vertical="center" wrapText="1"/>
      <protection/>
    </xf>
    <xf numFmtId="180" fontId="4" fillId="0" borderId="170" xfId="62" applyNumberFormat="1" applyFont="1" applyFill="1" applyBorder="1" applyAlignment="1">
      <alignment horizontal="center" vertical="center" shrinkToFit="1"/>
      <protection/>
    </xf>
    <xf numFmtId="180" fontId="54" fillId="0" borderId="171" xfId="63" applyNumberFormat="1" applyFont="1" applyBorder="1" applyAlignment="1">
      <alignment horizontal="center" vertical="center" shrinkToFit="1"/>
      <protection/>
    </xf>
    <xf numFmtId="0" fontId="4" fillId="0" borderId="164" xfId="62" applyFont="1" applyFill="1" applyBorder="1" applyAlignment="1">
      <alignment horizontal="center" vertical="center"/>
      <protection/>
    </xf>
    <xf numFmtId="0" fontId="0" fillId="0" borderId="108" xfId="62" applyFont="1" applyFill="1" applyBorder="1" applyAlignment="1">
      <alignment horizontal="center" vertical="center"/>
      <protection/>
    </xf>
    <xf numFmtId="0" fontId="0" fillId="0" borderId="168" xfId="62" applyFont="1" applyFill="1" applyBorder="1" applyAlignment="1">
      <alignment horizontal="center" vertical="center"/>
      <protection/>
    </xf>
    <xf numFmtId="0" fontId="6" fillId="0" borderId="76" xfId="62" applyFont="1" applyFill="1" applyBorder="1" applyAlignment="1">
      <alignment horizontal="center" vertical="center" wrapText="1"/>
      <protection/>
    </xf>
    <xf numFmtId="0" fontId="6" fillId="0" borderId="82" xfId="62" applyFont="1" applyFill="1" applyBorder="1" applyAlignment="1">
      <alignment horizontal="center" vertical="center"/>
      <protection/>
    </xf>
    <xf numFmtId="0" fontId="6" fillId="0" borderId="76" xfId="62" applyFont="1" applyFill="1" applyBorder="1" applyAlignment="1">
      <alignment horizontal="center" vertical="center"/>
      <protection/>
    </xf>
    <xf numFmtId="180" fontId="5" fillId="0" borderId="165" xfId="62" applyNumberFormat="1" applyFont="1" applyFill="1" applyBorder="1" applyAlignment="1">
      <alignment horizontal="center" vertical="center"/>
      <protection/>
    </xf>
    <xf numFmtId="180" fontId="5" fillId="0" borderId="166" xfId="62" applyNumberFormat="1" applyFont="1" applyFill="1" applyBorder="1" applyAlignment="1">
      <alignment horizontal="center" vertical="center"/>
      <protection/>
    </xf>
    <xf numFmtId="180" fontId="5" fillId="0" borderId="162" xfId="62" applyNumberFormat="1" applyFont="1" applyFill="1" applyBorder="1" applyAlignment="1">
      <alignment horizontal="center" vertical="center"/>
      <protection/>
    </xf>
    <xf numFmtId="180" fontId="5" fillId="0" borderId="138" xfId="62" applyNumberFormat="1" applyFont="1" applyFill="1" applyBorder="1" applyAlignment="1">
      <alignment horizontal="center" vertical="center"/>
      <protection/>
    </xf>
    <xf numFmtId="0" fontId="5" fillId="33" borderId="163" xfId="62" applyFont="1" applyFill="1" applyBorder="1" applyAlignment="1">
      <alignment horizontal="center" vertical="center" shrinkToFit="1"/>
      <protection/>
    </xf>
    <xf numFmtId="0" fontId="0" fillId="33" borderId="72" xfId="63" applyFont="1" applyFill="1" applyBorder="1" applyAlignment="1">
      <alignment horizontal="center" vertical="center" shrinkToFit="1"/>
      <protection/>
    </xf>
    <xf numFmtId="0" fontId="0" fillId="33" borderId="24" xfId="63" applyFont="1" applyFill="1" applyBorder="1" applyAlignment="1">
      <alignment horizontal="center" vertical="center" shrinkToFit="1"/>
      <protection/>
    </xf>
    <xf numFmtId="0" fontId="9" fillId="0" borderId="0" xfId="62" applyFont="1" applyFill="1" applyAlignment="1">
      <alignment horizontal="center" vertical="center"/>
      <protection/>
    </xf>
    <xf numFmtId="0" fontId="5" fillId="0" borderId="167" xfId="62" applyFont="1" applyFill="1" applyBorder="1" applyAlignment="1">
      <alignment horizontal="center" vertical="center"/>
      <protection/>
    </xf>
    <xf numFmtId="0" fontId="5" fillId="0" borderId="108" xfId="62" applyFont="1" applyFill="1" applyBorder="1" applyAlignment="1">
      <alignment horizontal="center" vertical="center"/>
      <protection/>
    </xf>
    <xf numFmtId="0" fontId="5" fillId="0" borderId="168" xfId="62" applyFont="1" applyFill="1" applyBorder="1" applyAlignment="1">
      <alignment horizontal="center" vertical="center"/>
      <protection/>
    </xf>
    <xf numFmtId="0" fontId="0" fillId="0" borderId="169"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70" xfId="63" applyFont="1" applyBorder="1" applyAlignment="1">
      <alignment horizontal="center" vertical="center"/>
      <protection/>
    </xf>
    <xf numFmtId="0" fontId="0" fillId="0" borderId="92" xfId="63" applyFont="1" applyBorder="1" applyAlignment="1">
      <alignment horizontal="center" vertical="center"/>
      <protection/>
    </xf>
    <xf numFmtId="0" fontId="0" fillId="0" borderId="10" xfId="63" applyFont="1" applyBorder="1" applyAlignment="1">
      <alignment horizontal="center" vertical="center"/>
      <protection/>
    </xf>
    <xf numFmtId="180" fontId="5" fillId="0" borderId="170" xfId="62" applyNumberFormat="1" applyFont="1" applyFill="1" applyBorder="1" applyAlignment="1">
      <alignment horizontal="center" vertical="center" shrinkToFit="1"/>
      <protection/>
    </xf>
    <xf numFmtId="180" fontId="0" fillId="0" borderId="171" xfId="63" applyNumberFormat="1" applyFont="1" applyBorder="1" applyAlignment="1">
      <alignment horizontal="center" vertical="center" shrinkToFit="1"/>
      <protection/>
    </xf>
    <xf numFmtId="0" fontId="6" fillId="0" borderId="164" xfId="62" applyFont="1" applyFill="1" applyBorder="1" applyAlignment="1">
      <alignment horizontal="center" vertical="center"/>
      <protection/>
    </xf>
    <xf numFmtId="0" fontId="6" fillId="0" borderId="108" xfId="62" applyFont="1" applyFill="1" applyBorder="1" applyAlignment="1">
      <alignment horizontal="center" vertical="center"/>
      <protection/>
    </xf>
    <xf numFmtId="180" fontId="5" fillId="0" borderId="164" xfId="62" applyNumberFormat="1" applyFont="1" applyFill="1" applyBorder="1" applyAlignment="1">
      <alignment horizontal="center" vertical="center"/>
      <protection/>
    </xf>
    <xf numFmtId="180" fontId="5" fillId="0" borderId="108" xfId="62" applyNumberFormat="1" applyFont="1" applyFill="1" applyBorder="1" applyAlignment="1">
      <alignment horizontal="center" vertical="center"/>
      <protection/>
    </xf>
    <xf numFmtId="180" fontId="5" fillId="0" borderId="168" xfId="62" applyNumberFormat="1" applyFont="1" applyFill="1" applyBorder="1" applyAlignment="1">
      <alignment horizontal="center" vertical="center"/>
      <protection/>
    </xf>
    <xf numFmtId="180" fontId="5" fillId="0" borderId="162" xfId="62" applyNumberFormat="1" applyFont="1" applyFill="1" applyBorder="1" applyAlignment="1">
      <alignment horizontal="center" vertical="center" wrapText="1"/>
      <protection/>
    </xf>
    <xf numFmtId="180" fontId="5" fillId="0" borderId="138" xfId="62" applyNumberFormat="1" applyFont="1" applyFill="1" applyBorder="1" applyAlignment="1">
      <alignment horizontal="center" vertical="center" wrapText="1"/>
      <protection/>
    </xf>
    <xf numFmtId="0" fontId="5" fillId="0" borderId="172" xfId="62" applyFont="1" applyFill="1" applyBorder="1" applyAlignment="1">
      <alignment horizontal="center" vertical="center"/>
      <protection/>
    </xf>
    <xf numFmtId="0" fontId="0" fillId="0" borderId="106" xfId="0" applyBorder="1" applyAlignment="1">
      <alignment horizontal="center" vertical="center"/>
    </xf>
    <xf numFmtId="0" fontId="0" fillId="0" borderId="43" xfId="0" applyBorder="1" applyAlignment="1">
      <alignment horizontal="center" vertical="center"/>
    </xf>
    <xf numFmtId="0" fontId="5" fillId="0" borderId="165" xfId="62" applyFont="1" applyFill="1" applyBorder="1" applyAlignment="1">
      <alignment horizontal="center" vertical="center"/>
      <protection/>
    </xf>
    <xf numFmtId="0" fontId="5" fillId="0" borderId="166" xfId="62" applyFont="1" applyFill="1" applyBorder="1" applyAlignment="1">
      <alignment horizontal="center" vertical="center"/>
      <protection/>
    </xf>
    <xf numFmtId="180" fontId="5" fillId="0" borderId="35" xfId="62" applyNumberFormat="1" applyFont="1" applyFill="1" applyBorder="1" applyAlignment="1">
      <alignment horizontal="center" vertical="center"/>
      <protection/>
    </xf>
    <xf numFmtId="180" fontId="5" fillId="0" borderId="24" xfId="62" applyNumberFormat="1" applyFont="1" applyFill="1" applyBorder="1" applyAlignment="1">
      <alignment horizontal="center" vertical="center"/>
      <protection/>
    </xf>
    <xf numFmtId="0" fontId="5" fillId="0" borderId="164" xfId="62" applyFont="1" applyFill="1" applyBorder="1" applyAlignment="1">
      <alignment horizontal="center" vertical="center"/>
      <protection/>
    </xf>
    <xf numFmtId="0" fontId="9" fillId="0" borderId="0" xfId="62" applyFont="1" applyFill="1" applyBorder="1" applyAlignment="1">
      <alignment horizontal="left" vertical="center"/>
      <protection/>
    </xf>
    <xf numFmtId="0" fontId="0" fillId="0" borderId="0" xfId="0" applyFont="1" applyBorder="1" applyAlignment="1">
      <alignment horizontal="left" vertical="center"/>
    </xf>
    <xf numFmtId="0" fontId="5" fillId="0" borderId="164" xfId="62" applyFont="1" applyFill="1" applyBorder="1" applyAlignment="1">
      <alignment horizontal="center" vertical="center" wrapText="1"/>
      <protection/>
    </xf>
    <xf numFmtId="0" fontId="0" fillId="0" borderId="108" xfId="0" applyBorder="1" applyAlignment="1">
      <alignment horizontal="center" vertical="center" wrapText="1"/>
    </xf>
    <xf numFmtId="0" fontId="0" fillId="0" borderId="168" xfId="0" applyBorder="1" applyAlignment="1">
      <alignment horizontal="center" vertical="center" wrapText="1"/>
    </xf>
    <xf numFmtId="0" fontId="5" fillId="33" borderId="172" xfId="62" applyFont="1" applyFill="1" applyBorder="1" applyAlignment="1">
      <alignment horizontal="center" vertical="center"/>
      <protection/>
    </xf>
    <xf numFmtId="0" fontId="0" fillId="33" borderId="106" xfId="0" applyFill="1" applyBorder="1" applyAlignment="1">
      <alignment horizontal="center" vertical="center"/>
    </xf>
    <xf numFmtId="0" fontId="0" fillId="33" borderId="43" xfId="0" applyFill="1" applyBorder="1" applyAlignment="1">
      <alignment horizontal="center" vertical="center"/>
    </xf>
    <xf numFmtId="0" fontId="5" fillId="33" borderId="164" xfId="62" applyFont="1" applyFill="1" applyBorder="1" applyAlignment="1">
      <alignment horizontal="center" vertical="center"/>
      <protection/>
    </xf>
    <xf numFmtId="0" fontId="0" fillId="33" borderId="108" xfId="62" applyFont="1" applyFill="1" applyBorder="1" applyAlignment="1">
      <alignment horizontal="center" vertical="center"/>
      <protection/>
    </xf>
    <xf numFmtId="0" fontId="0" fillId="33" borderId="168" xfId="62" applyFont="1" applyFill="1" applyBorder="1" applyAlignment="1">
      <alignment horizontal="center" vertical="center"/>
      <protection/>
    </xf>
    <xf numFmtId="0" fontId="6" fillId="33" borderId="164" xfId="62" applyFont="1" applyFill="1" applyBorder="1" applyAlignment="1">
      <alignment horizontal="center" vertical="center"/>
      <protection/>
    </xf>
    <xf numFmtId="0" fontId="6" fillId="33" borderId="108" xfId="62" applyFont="1" applyFill="1" applyBorder="1" applyAlignment="1">
      <alignment horizontal="center" vertical="center"/>
      <protection/>
    </xf>
    <xf numFmtId="0" fontId="5" fillId="33" borderId="165" xfId="62" applyFont="1" applyFill="1" applyBorder="1" applyAlignment="1">
      <alignment horizontal="center" vertical="center"/>
      <protection/>
    </xf>
    <xf numFmtId="0" fontId="5" fillId="33" borderId="166" xfId="62" applyFont="1" applyFill="1" applyBorder="1" applyAlignment="1">
      <alignment horizontal="center" vertical="center"/>
      <protection/>
    </xf>
    <xf numFmtId="0" fontId="5" fillId="33" borderId="162" xfId="62" applyFont="1" applyFill="1" applyBorder="1" applyAlignment="1">
      <alignment horizontal="center" vertical="center"/>
      <protection/>
    </xf>
    <xf numFmtId="0" fontId="5" fillId="33" borderId="138" xfId="62" applyFont="1" applyFill="1" applyBorder="1" applyAlignment="1">
      <alignment horizontal="center" vertical="center"/>
      <protection/>
    </xf>
    <xf numFmtId="180" fontId="5" fillId="33" borderId="162" xfId="62" applyNumberFormat="1" applyFont="1" applyFill="1" applyBorder="1" applyAlignment="1">
      <alignment horizontal="center" vertical="center" wrapText="1"/>
      <protection/>
    </xf>
    <xf numFmtId="180" fontId="5" fillId="33" borderId="138" xfId="62" applyNumberFormat="1" applyFont="1" applyFill="1" applyBorder="1" applyAlignment="1">
      <alignment horizontal="center" vertical="center" wrapText="1"/>
      <protection/>
    </xf>
    <xf numFmtId="180" fontId="5" fillId="33" borderId="162" xfId="62" applyNumberFormat="1" applyFont="1" applyFill="1" applyBorder="1" applyAlignment="1">
      <alignment horizontal="center" vertical="center"/>
      <protection/>
    </xf>
    <xf numFmtId="180" fontId="5" fillId="33" borderId="138" xfId="62" applyNumberFormat="1" applyFont="1" applyFill="1" applyBorder="1" applyAlignment="1">
      <alignment horizontal="center" vertical="center"/>
      <protection/>
    </xf>
    <xf numFmtId="0" fontId="5" fillId="33" borderId="108" xfId="62" applyFont="1" applyFill="1" applyBorder="1" applyAlignment="1">
      <alignment horizontal="center" vertical="center"/>
      <protection/>
    </xf>
    <xf numFmtId="0" fontId="5" fillId="33" borderId="168" xfId="62" applyFont="1" applyFill="1" applyBorder="1" applyAlignment="1">
      <alignment horizontal="center" vertical="center"/>
      <protection/>
    </xf>
    <xf numFmtId="0" fontId="6" fillId="33" borderId="76" xfId="62" applyFont="1" applyFill="1" applyBorder="1" applyAlignment="1">
      <alignment horizontal="center" vertical="center" wrapText="1"/>
      <protection/>
    </xf>
    <xf numFmtId="0" fontId="6" fillId="33" borderId="82" xfId="62" applyFont="1" applyFill="1" applyBorder="1" applyAlignment="1">
      <alignment horizontal="center" vertical="center"/>
      <protection/>
    </xf>
    <xf numFmtId="0" fontId="5" fillId="33" borderId="164" xfId="62" applyFont="1" applyFill="1" applyBorder="1" applyAlignment="1">
      <alignment horizontal="center" vertical="center" wrapText="1"/>
      <protection/>
    </xf>
    <xf numFmtId="0" fontId="6" fillId="33" borderId="76" xfId="62" applyFont="1" applyFill="1" applyBorder="1" applyAlignment="1">
      <alignment horizontal="center" vertical="center"/>
      <protection/>
    </xf>
    <xf numFmtId="0" fontId="9" fillId="0" borderId="42" xfId="62" applyFont="1" applyFill="1" applyBorder="1" applyAlignment="1">
      <alignment vertical="center"/>
      <protection/>
    </xf>
    <xf numFmtId="0" fontId="0" fillId="0" borderId="42" xfId="0" applyFont="1" applyBorder="1" applyAlignment="1">
      <alignment vertical="center"/>
    </xf>
    <xf numFmtId="0" fontId="5" fillId="0" borderId="106" xfId="62" applyFont="1" applyFill="1" applyBorder="1" applyAlignment="1">
      <alignment horizontal="center" vertical="center"/>
      <protection/>
    </xf>
    <xf numFmtId="0" fontId="5" fillId="0" borderId="43" xfId="62" applyFont="1" applyFill="1" applyBorder="1" applyAlignment="1">
      <alignment horizontal="center" vertical="center"/>
      <protection/>
    </xf>
    <xf numFmtId="180" fontId="5" fillId="0" borderId="173" xfId="62" applyNumberFormat="1" applyFont="1" applyFill="1" applyBorder="1" applyAlignment="1">
      <alignment horizontal="center" vertical="center"/>
      <protection/>
    </xf>
    <xf numFmtId="0" fontId="6" fillId="0" borderId="162" xfId="62" applyFont="1" applyFill="1" applyBorder="1" applyAlignment="1">
      <alignment horizontal="center" vertical="center" wrapText="1"/>
      <protection/>
    </xf>
    <xf numFmtId="0" fontId="0" fillId="0" borderId="138" xfId="0" applyFont="1" applyBorder="1" applyAlignment="1">
      <alignment horizontal="center" vertical="center" wrapText="1"/>
    </xf>
    <xf numFmtId="0" fontId="0" fillId="0" borderId="128" xfId="0" applyFont="1" applyBorder="1" applyAlignment="1">
      <alignment horizontal="left" vertical="center"/>
    </xf>
    <xf numFmtId="0" fontId="0" fillId="0" borderId="174" xfId="0" applyFont="1" applyBorder="1" applyAlignment="1">
      <alignment horizontal="left" vertical="center"/>
    </xf>
    <xf numFmtId="0" fontId="5" fillId="0" borderId="162" xfId="62" applyFont="1" applyFill="1" applyBorder="1" applyAlignment="1">
      <alignment horizontal="center" vertical="center" wrapText="1"/>
      <protection/>
    </xf>
    <xf numFmtId="0" fontId="5" fillId="0" borderId="138" xfId="62" applyFont="1" applyFill="1" applyBorder="1" applyAlignment="1">
      <alignment horizontal="center" vertical="center" wrapText="1"/>
      <protection/>
    </xf>
    <xf numFmtId="0" fontId="0" fillId="0" borderId="162" xfId="62" applyFont="1" applyFill="1" applyBorder="1" applyAlignment="1">
      <alignment horizontal="center" vertical="center" wrapText="1"/>
      <protection/>
    </xf>
    <xf numFmtId="0" fontId="0" fillId="0" borderId="138" xfId="62" applyFont="1" applyFill="1" applyBorder="1" applyAlignment="1">
      <alignment horizontal="center" vertical="center" wrapText="1"/>
      <protection/>
    </xf>
    <xf numFmtId="0" fontId="10" fillId="0" borderId="0" xfId="62" applyFont="1" applyFill="1" applyAlignment="1">
      <alignment horizontal="center" vertical="center"/>
      <protection/>
    </xf>
    <xf numFmtId="0" fontId="5" fillId="0" borderId="170" xfId="62" applyFont="1" applyFill="1" applyBorder="1" applyAlignment="1">
      <alignment horizontal="left" vertical="center" wrapText="1"/>
      <protection/>
    </xf>
    <xf numFmtId="0" fontId="5" fillId="0" borderId="28" xfId="62" applyFont="1" applyFill="1" applyBorder="1" applyAlignment="1">
      <alignment horizontal="left" vertical="center" wrapText="1"/>
      <protection/>
    </xf>
    <xf numFmtId="0" fontId="0" fillId="0" borderId="170" xfId="0" applyFont="1" applyBorder="1" applyAlignment="1">
      <alignment horizontal="left" vertical="center" wrapText="1"/>
    </xf>
    <xf numFmtId="0" fontId="0" fillId="0" borderId="28" xfId="0" applyFont="1" applyBorder="1" applyAlignment="1">
      <alignment horizontal="left" vertical="center" wrapText="1"/>
    </xf>
    <xf numFmtId="0" fontId="5" fillId="0" borderId="164" xfId="62" applyFont="1" applyFill="1" applyBorder="1" applyAlignment="1">
      <alignment horizontal="left" vertical="center" wrapText="1"/>
      <protection/>
    </xf>
    <xf numFmtId="0" fontId="5" fillId="0" borderId="108" xfId="62" applyFont="1" applyFill="1" applyBorder="1" applyAlignment="1">
      <alignment horizontal="left" vertical="center" wrapText="1"/>
      <protection/>
    </xf>
    <xf numFmtId="0" fontId="5" fillId="0" borderId="20"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14" xfId="62" applyFont="1" applyFill="1" applyBorder="1" applyAlignment="1">
      <alignment horizontal="left" vertical="center" wrapText="1"/>
      <protection/>
    </xf>
    <xf numFmtId="0" fontId="5" fillId="0" borderId="132" xfId="62" applyFont="1" applyFill="1" applyBorder="1" applyAlignment="1">
      <alignment horizontal="left" vertical="center" wrapText="1"/>
      <protection/>
    </xf>
    <xf numFmtId="0" fontId="0" fillId="0" borderId="172" xfId="62" applyFont="1" applyFill="1" applyBorder="1" applyAlignment="1">
      <alignment horizontal="center" vertical="center"/>
      <protection/>
    </xf>
    <xf numFmtId="0" fontId="0" fillId="0" borderId="167" xfId="62" applyFont="1" applyFill="1" applyBorder="1" applyAlignment="1">
      <alignment horizontal="left" vertical="center" wrapText="1"/>
      <protection/>
    </xf>
    <xf numFmtId="0" fontId="0" fillId="0" borderId="108" xfId="62" applyFont="1" applyFill="1" applyBorder="1" applyAlignment="1">
      <alignment horizontal="left" vertical="center" wrapText="1"/>
      <protection/>
    </xf>
    <xf numFmtId="0" fontId="0" fillId="0" borderId="169"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175" xfId="62" applyFont="1" applyFill="1" applyBorder="1" applyAlignment="1">
      <alignment horizontal="left" vertical="center" wrapText="1"/>
      <protection/>
    </xf>
    <xf numFmtId="0" fontId="0" fillId="0" borderId="132" xfId="62" applyFont="1" applyFill="1" applyBorder="1" applyAlignment="1">
      <alignment horizontal="left" vertical="center" wrapText="1"/>
      <protection/>
    </xf>
    <xf numFmtId="0" fontId="0" fillId="0" borderId="162" xfId="62" applyFont="1" applyFill="1" applyBorder="1" applyAlignment="1">
      <alignment horizontal="center" vertical="center"/>
      <protection/>
    </xf>
    <xf numFmtId="0" fontId="0" fillId="0" borderId="176" xfId="62" applyFont="1" applyFill="1" applyBorder="1" applyAlignment="1">
      <alignment horizontal="center" vertical="center"/>
      <protection/>
    </xf>
    <xf numFmtId="0" fontId="0" fillId="0" borderId="75" xfId="0" applyFont="1" applyBorder="1" applyAlignment="1">
      <alignment vertical="center" wrapText="1"/>
    </xf>
    <xf numFmtId="0" fontId="0" fillId="0" borderId="28" xfId="0" applyFont="1" applyBorder="1" applyAlignment="1">
      <alignment vertical="center" wrapText="1"/>
    </xf>
    <xf numFmtId="0" fontId="0" fillId="0" borderId="95" xfId="62" applyFont="1" applyFill="1" applyBorder="1" applyAlignment="1">
      <alignment horizontal="center" vertical="center" wrapText="1"/>
      <protection/>
    </xf>
    <xf numFmtId="0" fontId="0" fillId="0" borderId="177" xfId="62" applyFont="1" applyFill="1" applyBorder="1" applyAlignment="1">
      <alignment horizontal="center" vertical="center" wrapText="1"/>
      <protection/>
    </xf>
    <xf numFmtId="0" fontId="0" fillId="0" borderId="178" xfId="62" applyFont="1" applyFill="1" applyBorder="1" applyAlignment="1">
      <alignment horizontal="center" vertical="center"/>
      <protection/>
    </xf>
    <xf numFmtId="0" fontId="0" fillId="0" borderId="128" xfId="62" applyFont="1" applyFill="1" applyBorder="1" applyAlignment="1">
      <alignment horizontal="center" vertical="center"/>
      <protection/>
    </xf>
    <xf numFmtId="180" fontId="0" fillId="0" borderId="162" xfId="62" applyNumberFormat="1" applyFont="1" applyFill="1" applyBorder="1" applyAlignment="1">
      <alignment horizontal="center" vertical="center"/>
      <protection/>
    </xf>
    <xf numFmtId="180" fontId="0" fillId="0" borderId="138" xfId="62" applyNumberFormat="1" applyFont="1" applyFill="1" applyBorder="1" applyAlignment="1">
      <alignment horizontal="center" vertical="center"/>
      <protection/>
    </xf>
    <xf numFmtId="0" fontId="0" fillId="0" borderId="35" xfId="62" applyFont="1" applyFill="1" applyBorder="1" applyAlignment="1">
      <alignment horizontal="center" vertical="center"/>
      <protection/>
    </xf>
    <xf numFmtId="0" fontId="0" fillId="0" borderId="72" xfId="62" applyFont="1" applyFill="1" applyBorder="1" applyAlignment="1">
      <alignment horizontal="center" vertical="center"/>
      <protection/>
    </xf>
    <xf numFmtId="0" fontId="5" fillId="33" borderId="162" xfId="62" applyFont="1" applyFill="1" applyBorder="1" applyAlignment="1">
      <alignment horizontal="center" vertical="center" wrapText="1"/>
      <protection/>
    </xf>
    <xf numFmtId="0" fontId="5" fillId="33" borderId="138" xfId="62" applyFont="1" applyFill="1" applyBorder="1" applyAlignment="1">
      <alignment horizontal="center" vertical="center" wrapText="1"/>
      <protection/>
    </xf>
    <xf numFmtId="0" fontId="0" fillId="0" borderId="174" xfId="62" applyFont="1" applyFill="1" applyBorder="1" applyAlignment="1">
      <alignment horizontal="center" vertical="center"/>
      <protection/>
    </xf>
    <xf numFmtId="180" fontId="0" fillId="0" borderId="173" xfId="62" applyNumberFormat="1" applyFont="1" applyFill="1" applyBorder="1" applyAlignment="1">
      <alignment horizontal="center" vertical="center"/>
      <protection/>
    </xf>
    <xf numFmtId="0" fontId="0" fillId="0" borderId="35" xfId="0" applyFont="1" applyBorder="1" applyAlignment="1">
      <alignment horizontal="center" vertical="center"/>
    </xf>
    <xf numFmtId="0" fontId="0" fillId="0" borderId="72" xfId="0" applyFont="1" applyBorder="1" applyAlignment="1">
      <alignment horizontal="center" vertical="center"/>
    </xf>
    <xf numFmtId="0" fontId="0" fillId="0" borderId="151" xfId="0" applyFont="1" applyBorder="1" applyAlignment="1">
      <alignment horizontal="center" vertical="center"/>
    </xf>
    <xf numFmtId="0" fontId="0" fillId="0" borderId="75" xfId="0" applyFont="1" applyBorder="1" applyAlignment="1">
      <alignment horizontal="left" wrapText="1"/>
    </xf>
    <xf numFmtId="0" fontId="0" fillId="0" borderId="28" xfId="0" applyFont="1" applyBorder="1" applyAlignment="1">
      <alignment horizontal="left" wrapText="1"/>
    </xf>
    <xf numFmtId="0" fontId="5" fillId="33" borderId="0" xfId="62" applyFont="1" applyFill="1" applyBorder="1" applyAlignment="1">
      <alignment horizontal="center" vertical="center" wrapText="1"/>
      <protection/>
    </xf>
    <xf numFmtId="0" fontId="0" fillId="0" borderId="124" xfId="62" applyFont="1" applyFill="1" applyBorder="1" applyAlignment="1">
      <alignment horizontal="center" vertical="center" wrapText="1"/>
      <protection/>
    </xf>
    <xf numFmtId="0" fontId="0" fillId="0" borderId="179" xfId="62" applyFont="1" applyFill="1" applyBorder="1" applyAlignment="1">
      <alignment horizontal="center" vertical="center" wrapText="1"/>
      <protection/>
    </xf>
    <xf numFmtId="0" fontId="0" fillId="33" borderId="162" xfId="62" applyFont="1" applyFill="1" applyBorder="1" applyAlignment="1">
      <alignment horizontal="center" vertical="center" wrapText="1"/>
      <protection/>
    </xf>
    <xf numFmtId="0" fontId="0" fillId="33" borderId="138" xfId="62" applyFont="1" applyFill="1" applyBorder="1" applyAlignment="1">
      <alignment horizontal="center" vertical="center" wrapText="1"/>
      <protection/>
    </xf>
    <xf numFmtId="0" fontId="0" fillId="33" borderId="176" xfId="62" applyFont="1" applyFill="1" applyBorder="1" applyAlignment="1">
      <alignment horizontal="center" vertical="center" wrapText="1"/>
      <protection/>
    </xf>
    <xf numFmtId="0" fontId="0" fillId="0" borderId="138" xfId="62" applyFont="1" applyFill="1" applyBorder="1" applyAlignment="1">
      <alignment horizontal="center" vertical="center"/>
      <protection/>
    </xf>
    <xf numFmtId="0" fontId="0" fillId="0" borderId="20" xfId="62" applyFont="1" applyFill="1" applyBorder="1" applyAlignment="1">
      <alignment horizontal="center" vertical="center" wrapText="1"/>
      <protection/>
    </xf>
    <xf numFmtId="0" fontId="0" fillId="0" borderId="14" xfId="0" applyFont="1" applyBorder="1" applyAlignment="1">
      <alignment vertical="center" wrapText="1"/>
    </xf>
    <xf numFmtId="0" fontId="0" fillId="0" borderId="164" xfId="62" applyFont="1" applyFill="1" applyBorder="1" applyAlignment="1">
      <alignment horizontal="left" vertical="center" wrapText="1"/>
      <protection/>
    </xf>
    <xf numFmtId="0" fontId="0" fillId="0" borderId="108"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32" xfId="0" applyFont="1" applyBorder="1" applyAlignment="1">
      <alignment horizontal="left" vertical="center" wrapText="1"/>
    </xf>
    <xf numFmtId="0" fontId="0" fillId="0" borderId="128" xfId="0" applyFont="1" applyBorder="1" applyAlignment="1">
      <alignment horizontal="center" vertical="center"/>
    </xf>
    <xf numFmtId="0" fontId="0" fillId="0" borderId="104" xfId="62" applyFont="1" applyFill="1" applyBorder="1" applyAlignment="1">
      <alignment horizontal="center" vertical="center"/>
      <protection/>
    </xf>
    <xf numFmtId="0" fontId="0" fillId="0" borderId="126" xfId="62" applyFont="1" applyFill="1" applyBorder="1" applyAlignment="1">
      <alignment horizontal="center" vertical="center"/>
      <protection/>
    </xf>
    <xf numFmtId="0" fontId="5" fillId="33" borderId="138" xfId="0" applyFont="1" applyFill="1" applyBorder="1" applyAlignment="1">
      <alignment horizontal="center" vertical="center" wrapText="1"/>
    </xf>
    <xf numFmtId="0" fontId="0" fillId="0" borderId="76" xfId="0" applyFont="1" applyBorder="1" applyAlignment="1">
      <alignment vertical="center" wrapText="1"/>
    </xf>
    <xf numFmtId="0" fontId="0" fillId="0" borderId="20" xfId="0" applyFont="1" applyBorder="1" applyAlignment="1">
      <alignment vertical="center" wrapText="1"/>
    </xf>
    <xf numFmtId="0" fontId="0" fillId="0" borderId="20" xfId="62" applyFont="1" applyFill="1" applyBorder="1" applyAlignment="1">
      <alignment horizontal="center" vertical="center"/>
      <protection/>
    </xf>
    <xf numFmtId="0" fontId="0" fillId="0" borderId="48" xfId="62" applyFont="1" applyFill="1" applyBorder="1" applyAlignment="1">
      <alignment horizontal="center" vertical="center"/>
      <protection/>
    </xf>
    <xf numFmtId="0" fontId="0" fillId="0" borderId="24" xfId="0" applyFont="1" applyBorder="1" applyAlignment="1">
      <alignment horizontal="center" vertical="center"/>
    </xf>
    <xf numFmtId="0" fontId="0" fillId="0" borderId="164" xfId="0" applyFont="1" applyBorder="1" applyAlignment="1">
      <alignment horizontal="left" vertical="center" wrapText="1"/>
    </xf>
    <xf numFmtId="0" fontId="0" fillId="0" borderId="108"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2" xfId="0" applyFont="1" applyBorder="1" applyAlignment="1">
      <alignment vertical="center"/>
    </xf>
    <xf numFmtId="0" fontId="0" fillId="33" borderId="14" xfId="62" applyFont="1" applyFill="1" applyBorder="1" applyAlignment="1">
      <alignment horizontal="center" vertical="center" wrapText="1"/>
      <protection/>
    </xf>
    <xf numFmtId="0" fontId="0" fillId="33" borderId="11" xfId="0" applyFont="1" applyFill="1" applyBorder="1" applyAlignment="1">
      <alignment horizontal="center" vertical="center" wrapText="1"/>
    </xf>
    <xf numFmtId="0" fontId="0" fillId="0" borderId="76" xfId="0" applyFont="1" applyBorder="1" applyAlignment="1">
      <alignment horizontal="left" wrapText="1"/>
    </xf>
    <xf numFmtId="0" fontId="0" fillId="0" borderId="20" xfId="0" applyFont="1" applyBorder="1" applyAlignment="1">
      <alignment/>
    </xf>
    <xf numFmtId="0" fontId="0" fillId="0" borderId="138" xfId="0" applyFont="1" applyBorder="1" applyAlignment="1">
      <alignment horizontal="center" vertical="center"/>
    </xf>
    <xf numFmtId="0" fontId="0" fillId="0" borderId="17" xfId="62" applyFont="1" applyFill="1" applyBorder="1" applyAlignment="1">
      <alignment horizontal="center" vertical="center"/>
      <protection/>
    </xf>
    <xf numFmtId="0" fontId="0" fillId="0" borderId="92" xfId="0" applyFont="1" applyBorder="1" applyAlignment="1">
      <alignment horizontal="center" vertical="center"/>
    </xf>
    <xf numFmtId="0" fontId="0" fillId="0" borderId="10" xfId="0" applyFont="1" applyBorder="1" applyAlignment="1">
      <alignment horizontal="center" vertical="center"/>
    </xf>
    <xf numFmtId="0" fontId="0" fillId="33" borderId="132" xfId="0" applyFont="1" applyFill="1" applyBorder="1" applyAlignment="1">
      <alignment horizontal="center" vertical="center" wrapText="1"/>
    </xf>
    <xf numFmtId="0" fontId="0" fillId="0" borderId="165" xfId="62" applyFont="1" applyFill="1" applyBorder="1" applyAlignment="1">
      <alignment horizontal="center" vertical="center" wrapText="1"/>
      <protection/>
    </xf>
    <xf numFmtId="0" fontId="0" fillId="0" borderId="109" xfId="0" applyFont="1" applyBorder="1" applyAlignment="1">
      <alignment horizontal="center" vertical="center" wrapText="1"/>
    </xf>
    <xf numFmtId="0" fontId="61" fillId="0" borderId="35"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24" xfId="0" applyBorder="1" applyAlignment="1">
      <alignment horizontal="center" vertical="center" wrapText="1"/>
    </xf>
    <xf numFmtId="0" fontId="61" fillId="0" borderId="106" xfId="0" applyFont="1" applyFill="1" applyBorder="1" applyAlignment="1">
      <alignment horizontal="center" vertical="center" textRotation="255" wrapText="1"/>
    </xf>
    <xf numFmtId="0" fontId="0" fillId="0" borderId="106" xfId="0" applyBorder="1" applyAlignment="1">
      <alignment horizontal="center" vertical="center" textRotation="255" wrapText="1"/>
    </xf>
    <xf numFmtId="0" fontId="0" fillId="0" borderId="43" xfId="0" applyBorder="1" applyAlignment="1">
      <alignment horizontal="center" vertical="center" textRotation="255" wrapText="1"/>
    </xf>
    <xf numFmtId="0" fontId="61" fillId="0" borderId="20" xfId="0" applyFont="1" applyFill="1" applyBorder="1" applyAlignment="1">
      <alignment horizontal="center" vertical="center" textRotation="255" wrapText="1"/>
    </xf>
    <xf numFmtId="0" fontId="0" fillId="0" borderId="20" xfId="0" applyBorder="1" applyAlignment="1">
      <alignment horizontal="center" vertical="center" wrapText="1"/>
    </xf>
    <xf numFmtId="0" fontId="0" fillId="0" borderId="60" xfId="0" applyBorder="1" applyAlignment="1">
      <alignment horizontal="center" vertical="center" wrapText="1"/>
    </xf>
    <xf numFmtId="0" fontId="61" fillId="0" borderId="76" xfId="0" applyFont="1" applyFill="1" applyBorder="1" applyAlignment="1">
      <alignment horizontal="center" vertical="center" textRotation="255" wrapText="1"/>
    </xf>
    <xf numFmtId="0" fontId="61" fillId="0" borderId="75" xfId="0" applyFont="1" applyFill="1" applyBorder="1" applyAlignment="1">
      <alignment horizontal="center" vertical="center" textRotation="255" wrapText="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0" fillId="0" borderId="151" xfId="0" applyBorder="1" applyAlignment="1">
      <alignment horizontal="center" vertical="center" wrapText="1"/>
    </xf>
    <xf numFmtId="0" fontId="0" fillId="0" borderId="0" xfId="0" applyFont="1" applyAlignment="1">
      <alignment horizontal="center" vertical="center"/>
    </xf>
    <xf numFmtId="0" fontId="61" fillId="0" borderId="180" xfId="0" applyFont="1" applyFill="1" applyBorder="1" applyAlignment="1">
      <alignment horizontal="center" vertical="center" wrapText="1"/>
    </xf>
    <xf numFmtId="0" fontId="61" fillId="0" borderId="126" xfId="0" applyFont="1" applyFill="1" applyBorder="1" applyAlignment="1">
      <alignment horizontal="center" vertical="center" wrapText="1"/>
    </xf>
    <xf numFmtId="0" fontId="61" fillId="0" borderId="97"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20" xfId="0" applyFont="1" applyFill="1" applyBorder="1" applyAlignment="1">
      <alignment horizontal="center" vertical="top" textRotation="255" wrapText="1"/>
    </xf>
    <xf numFmtId="0" fontId="0" fillId="0" borderId="20" xfId="0" applyBorder="1" applyAlignment="1">
      <alignment horizontal="center" vertical="top" wrapText="1"/>
    </xf>
    <xf numFmtId="0" fontId="0" fillId="0" borderId="60" xfId="0" applyBorder="1" applyAlignment="1">
      <alignment horizontal="center" vertical="top"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4" xfId="0" applyBorder="1" applyAlignment="1">
      <alignment horizontal="center" vertical="center"/>
    </xf>
    <xf numFmtId="0" fontId="61" fillId="0" borderId="28" xfId="0" applyFont="1" applyFill="1" applyBorder="1" applyAlignment="1">
      <alignment horizontal="center" vertical="center" textRotation="255" wrapText="1"/>
    </xf>
    <xf numFmtId="0" fontId="0" fillId="0" borderId="28" xfId="0" applyBorder="1" applyAlignment="1">
      <alignment horizontal="center" vertical="center" textRotation="255" wrapText="1"/>
    </xf>
    <xf numFmtId="0" fontId="0" fillId="0" borderId="33" xfId="0" applyBorder="1" applyAlignment="1">
      <alignment horizontal="center" vertical="center" textRotation="255" wrapText="1"/>
    </xf>
    <xf numFmtId="0" fontId="61" fillId="0" borderId="72"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54" fillId="0" borderId="0" xfId="0" applyFont="1" applyFill="1" applyBorder="1" applyAlignment="1">
      <alignment vertical="center" wrapText="1"/>
    </xf>
    <xf numFmtId="0" fontId="0" fillId="0" borderId="0" xfId="0" applyAlignment="1">
      <alignment wrapText="1"/>
    </xf>
    <xf numFmtId="0" fontId="61" fillId="0" borderId="122" xfId="0" applyFont="1" applyFill="1" applyBorder="1" applyAlignment="1">
      <alignment horizontal="center" vertical="center" textRotation="255" wrapText="1"/>
    </xf>
    <xf numFmtId="0" fontId="0" fillId="0" borderId="109" xfId="0" applyBorder="1" applyAlignment="1">
      <alignment horizontal="center" vertical="center" wrapText="1"/>
    </xf>
    <xf numFmtId="0" fontId="0" fillId="0" borderId="112" xfId="0" applyBorder="1" applyAlignment="1">
      <alignment horizontal="center" vertical="center" wrapText="1"/>
    </xf>
    <xf numFmtId="0" fontId="61" fillId="0" borderId="82" xfId="0" applyFont="1" applyFill="1" applyBorder="1" applyAlignment="1">
      <alignment horizontal="center" vertical="center" textRotation="255" wrapText="1"/>
    </xf>
    <xf numFmtId="0" fontId="61" fillId="0" borderId="48" xfId="0" applyFont="1" applyFill="1" applyBorder="1" applyAlignment="1">
      <alignment horizontal="center" vertical="center" textRotation="255" wrapText="1"/>
    </xf>
    <xf numFmtId="0" fontId="61" fillId="0" borderId="41" xfId="0" applyFont="1" applyFill="1" applyBorder="1" applyAlignment="1">
      <alignment horizontal="center" vertical="center" textRotation="255" wrapText="1"/>
    </xf>
    <xf numFmtId="0" fontId="61" fillId="0" borderId="95" xfId="0" applyFont="1" applyFill="1" applyBorder="1" applyAlignment="1">
      <alignment horizontal="center" vertical="center"/>
    </xf>
    <xf numFmtId="0" fontId="61" fillId="0" borderId="177"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104" xfId="0" applyFont="1" applyFill="1" applyBorder="1" applyAlignment="1">
      <alignment horizontal="center" vertical="center" wrapText="1"/>
    </xf>
    <xf numFmtId="0" fontId="61" fillId="0" borderId="33" xfId="0" applyFont="1" applyFill="1" applyBorder="1" applyAlignment="1">
      <alignment horizontal="center" vertical="center" textRotation="255" wrapText="1"/>
    </xf>
    <xf numFmtId="0" fontId="61" fillId="0" borderId="75" xfId="0" applyFont="1" applyFill="1" applyBorder="1" applyAlignment="1">
      <alignment horizontal="center" vertical="top" textRotation="255" wrapText="1"/>
    </xf>
    <xf numFmtId="0" fontId="0" fillId="0" borderId="28" xfId="0" applyBorder="1" applyAlignment="1">
      <alignment horizontal="center" vertical="top" wrapText="1"/>
    </xf>
    <xf numFmtId="0" fontId="0" fillId="0" borderId="33" xfId="0" applyBorder="1" applyAlignment="1">
      <alignment horizontal="center" vertical="top" wrapText="1"/>
    </xf>
    <xf numFmtId="0" fontId="61" fillId="0" borderId="76" xfId="0" applyFont="1" applyFill="1" applyBorder="1" applyAlignment="1">
      <alignment horizontal="center" vertical="top" textRotation="255" wrapText="1"/>
    </xf>
    <xf numFmtId="0" fontId="61" fillId="33" borderId="75" xfId="0" applyFont="1" applyFill="1" applyBorder="1" applyAlignment="1">
      <alignment horizontal="center" vertical="center" wrapText="1"/>
    </xf>
    <xf numFmtId="0" fontId="0" fillId="33" borderId="28" xfId="0" applyFill="1" applyBorder="1" applyAlignment="1">
      <alignment horizontal="center" vertical="center" wrapText="1"/>
    </xf>
    <xf numFmtId="0" fontId="0" fillId="33" borderId="33" xfId="0" applyFill="1" applyBorder="1" applyAlignment="1">
      <alignment horizontal="center" vertical="center" wrapText="1"/>
    </xf>
    <xf numFmtId="0" fontId="57" fillId="0" borderId="106" xfId="0"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57" fillId="0" borderId="172" xfId="0"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181" xfId="0" applyFont="1" applyBorder="1" applyAlignment="1">
      <alignment horizontal="center" vertical="center" wrapText="1"/>
    </xf>
    <xf numFmtId="0" fontId="61" fillId="0" borderId="106" xfId="62" applyFont="1" applyFill="1" applyBorder="1" applyAlignment="1">
      <alignment horizontal="center" vertical="center" wrapText="1"/>
      <protection/>
    </xf>
    <xf numFmtId="0" fontId="0" fillId="0" borderId="106" xfId="0" applyFont="1" applyBorder="1" applyAlignment="1">
      <alignment/>
    </xf>
    <xf numFmtId="0" fontId="0" fillId="0" borderId="43" xfId="0" applyFont="1" applyBorder="1" applyAlignment="1">
      <alignment/>
    </xf>
    <xf numFmtId="0" fontId="35" fillId="33" borderId="172" xfId="0" applyFont="1" applyFill="1" applyBorder="1" applyAlignment="1">
      <alignment horizontal="left" vertical="center" wrapText="1"/>
    </xf>
    <xf numFmtId="0" fontId="35" fillId="33" borderId="106" xfId="0" applyFont="1" applyFill="1" applyBorder="1" applyAlignment="1">
      <alignment horizontal="left" vertical="center" wrapText="1"/>
    </xf>
    <xf numFmtId="0" fontId="35" fillId="33" borderId="43" xfId="0" applyFont="1" applyFill="1" applyBorder="1" applyAlignment="1">
      <alignment horizontal="left" vertical="center" wrapText="1"/>
    </xf>
    <xf numFmtId="0" fontId="35" fillId="33" borderId="182" xfId="0" applyFont="1" applyFill="1" applyBorder="1" applyAlignment="1">
      <alignment horizontal="center" vertical="center"/>
    </xf>
    <xf numFmtId="0" fontId="35" fillId="33" borderId="183" xfId="0" applyFont="1" applyFill="1" applyBorder="1" applyAlignment="1">
      <alignment horizontal="center" vertical="center"/>
    </xf>
    <xf numFmtId="0" fontId="35" fillId="33" borderId="44" xfId="0" applyFont="1" applyFill="1" applyBorder="1" applyAlignment="1">
      <alignment horizontal="center" vertical="center"/>
    </xf>
    <xf numFmtId="0" fontId="35" fillId="33" borderId="178" xfId="0" applyFont="1" applyFill="1" applyBorder="1" applyAlignment="1">
      <alignment horizontal="center" vertical="center" wrapText="1"/>
    </xf>
    <xf numFmtId="0" fontId="35" fillId="33" borderId="128" xfId="0" applyFont="1" applyFill="1" applyBorder="1" applyAlignment="1">
      <alignment horizontal="center" vertical="center" wrapText="1"/>
    </xf>
    <xf numFmtId="0" fontId="35" fillId="33" borderId="126" xfId="0" applyFont="1" applyFill="1" applyBorder="1" applyAlignment="1">
      <alignment horizontal="center" vertical="center" wrapText="1"/>
    </xf>
    <xf numFmtId="0" fontId="35" fillId="33" borderId="104" xfId="0" applyFont="1" applyFill="1" applyBorder="1" applyAlignment="1">
      <alignment horizontal="center" vertical="center"/>
    </xf>
    <xf numFmtId="0" fontId="35" fillId="33" borderId="128" xfId="0" applyFont="1" applyFill="1" applyBorder="1" applyAlignment="1">
      <alignment horizontal="center" vertical="center"/>
    </xf>
    <xf numFmtId="0" fontId="35" fillId="33" borderId="174" xfId="0" applyFont="1" applyFill="1" applyBorder="1" applyAlignment="1">
      <alignment horizontal="center" vertical="center"/>
    </xf>
    <xf numFmtId="0" fontId="54" fillId="33" borderId="178" xfId="0" applyFont="1" applyFill="1" applyBorder="1" applyAlignment="1">
      <alignment horizontal="center" vertical="center" wrapText="1"/>
    </xf>
    <xf numFmtId="0" fontId="54" fillId="33" borderId="128" xfId="0" applyFont="1" applyFill="1" applyBorder="1" applyAlignment="1">
      <alignment horizontal="center" vertical="center" wrapText="1"/>
    </xf>
    <xf numFmtId="0" fontId="54" fillId="33" borderId="174" xfId="0" applyFont="1" applyFill="1" applyBorder="1" applyAlignment="1">
      <alignment horizontal="center" vertical="center" wrapText="1"/>
    </xf>
    <xf numFmtId="0" fontId="54" fillId="33" borderId="95" xfId="0" applyFont="1" applyFill="1" applyBorder="1" applyAlignment="1">
      <alignment horizontal="center" vertical="center" wrapText="1"/>
    </xf>
    <xf numFmtId="0" fontId="54" fillId="33" borderId="177"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35" fillId="33" borderId="35" xfId="0" applyFont="1" applyFill="1" applyBorder="1" applyAlignment="1">
      <alignment horizontal="center" vertical="center"/>
    </xf>
    <xf numFmtId="0" fontId="35" fillId="33" borderId="72" xfId="0" applyFont="1" applyFill="1" applyBorder="1" applyAlignment="1">
      <alignment horizontal="center" vertical="center"/>
    </xf>
    <xf numFmtId="0" fontId="35" fillId="33" borderId="24" xfId="0" applyFont="1" applyFill="1" applyBorder="1" applyAlignment="1">
      <alignment horizontal="center" vertical="center"/>
    </xf>
    <xf numFmtId="0" fontId="35" fillId="33" borderId="35" xfId="0" applyFont="1" applyFill="1" applyBorder="1" applyAlignment="1">
      <alignment horizontal="center" vertical="center" wrapText="1"/>
    </xf>
    <xf numFmtId="0" fontId="35" fillId="33" borderId="72" xfId="0" applyFont="1" applyFill="1" applyBorder="1" applyAlignment="1">
      <alignment horizontal="center" vertical="center" wrapText="1"/>
    </xf>
    <xf numFmtId="0" fontId="35" fillId="33" borderId="151" xfId="0" applyFont="1" applyFill="1" applyBorder="1" applyAlignment="1">
      <alignment horizontal="center" vertical="center" wrapText="1"/>
    </xf>
    <xf numFmtId="0" fontId="35" fillId="33" borderId="177" xfId="0" applyFont="1" applyFill="1" applyBorder="1" applyAlignment="1">
      <alignment horizontal="center" vertical="top" wrapText="1"/>
    </xf>
    <xf numFmtId="0" fontId="35" fillId="33" borderId="34" xfId="0" applyFont="1" applyFill="1" applyBorder="1" applyAlignment="1">
      <alignment horizontal="center" vertical="top" wrapText="1"/>
    </xf>
    <xf numFmtId="0" fontId="35" fillId="33" borderId="106" xfId="0" applyFont="1" applyFill="1" applyBorder="1" applyAlignment="1">
      <alignment horizontal="left" vertical="top" wrapText="1"/>
    </xf>
    <xf numFmtId="0" fontId="35" fillId="33" borderId="43" xfId="0" applyFont="1" applyFill="1" applyBorder="1" applyAlignment="1">
      <alignment horizontal="left" vertical="top" wrapText="1"/>
    </xf>
    <xf numFmtId="0" fontId="35" fillId="33" borderId="28" xfId="0" applyFont="1" applyFill="1" applyBorder="1" applyAlignment="1">
      <alignment vertical="top" wrapText="1"/>
    </xf>
    <xf numFmtId="0" fontId="35" fillId="33" borderId="33" xfId="0" applyFont="1" applyFill="1" applyBorder="1" applyAlignment="1">
      <alignment vertical="top" wrapText="1"/>
    </xf>
    <xf numFmtId="0" fontId="35" fillId="33" borderId="28" xfId="0" applyFont="1" applyFill="1" applyBorder="1" applyAlignment="1">
      <alignment horizontal="left" vertical="top" wrapText="1"/>
    </xf>
    <xf numFmtId="0" fontId="35" fillId="33" borderId="33" xfId="0" applyFont="1" applyFill="1" applyBorder="1" applyAlignment="1">
      <alignment horizontal="left" vertical="top" wrapText="1"/>
    </xf>
    <xf numFmtId="0" fontId="35" fillId="33" borderId="28" xfId="0" applyFont="1" applyFill="1" applyBorder="1" applyAlignment="1">
      <alignment horizontal="center" vertical="top" wrapText="1"/>
    </xf>
    <xf numFmtId="0" fontId="35" fillId="33" borderId="33" xfId="0" applyFont="1" applyFill="1" applyBorder="1" applyAlignment="1">
      <alignment horizontal="center" vertical="top" wrapText="1"/>
    </xf>
    <xf numFmtId="0" fontId="35" fillId="33" borderId="109" xfId="0" applyFont="1" applyFill="1" applyBorder="1" applyAlignment="1">
      <alignment horizontal="left" vertical="top" wrapText="1"/>
    </xf>
    <xf numFmtId="0" fontId="35" fillId="33" borderId="112" xfId="0" applyFont="1" applyFill="1" applyBorder="1" applyAlignment="1">
      <alignment horizontal="left" vertical="top" wrapText="1"/>
    </xf>
    <xf numFmtId="0" fontId="35" fillId="33" borderId="109" xfId="0" applyFont="1" applyFill="1" applyBorder="1" applyAlignment="1">
      <alignment horizontal="center" vertical="top" wrapText="1"/>
    </xf>
    <xf numFmtId="0" fontId="35" fillId="33" borderId="112" xfId="0" applyFont="1" applyFill="1"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74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23"/>
  <sheetViews>
    <sheetView view="pageBreakPreview" zoomScale="99" zoomScaleSheetLayoutView="99" workbookViewId="0" topLeftCell="A1">
      <pane xSplit="4" ySplit="5" topLeftCell="E6" activePane="bottomRight" state="frozen"/>
      <selection pane="topLeft" activeCell="A1" sqref="A1"/>
      <selection pane="topRight" activeCell="E1" sqref="E1"/>
      <selection pane="bottomLeft" activeCell="A6" sqref="A6"/>
      <selection pane="bottomRight" activeCell="E16" sqref="E16"/>
    </sheetView>
  </sheetViews>
  <sheetFormatPr defaultColWidth="9.00390625" defaultRowHeight="13.5"/>
  <cols>
    <col min="1" max="1" width="2.875" style="6" customWidth="1"/>
    <col min="2" max="3" width="2.625" style="6" customWidth="1"/>
    <col min="4" max="4" width="47.50390625" style="6" customWidth="1"/>
    <col min="5" max="5" width="13.625" style="6" customWidth="1"/>
    <col min="6" max="6" width="10.875" style="6" customWidth="1"/>
    <col min="7" max="7" width="13.625" style="6" customWidth="1"/>
    <col min="8" max="8" width="10.875" style="6" customWidth="1"/>
    <col min="9" max="9" width="13.625" style="6" customWidth="1"/>
    <col min="10" max="10" width="10.875" style="6" customWidth="1"/>
    <col min="11" max="11" width="13.625" style="6" customWidth="1"/>
    <col min="12" max="12" width="10.875" style="6" customWidth="1"/>
    <col min="13" max="13" width="9.00390625" style="6" customWidth="1"/>
    <col min="14" max="16384" width="9.00390625" style="6" customWidth="1"/>
  </cols>
  <sheetData>
    <row r="1" ht="12.75">
      <c r="B1" s="6" t="s">
        <v>13</v>
      </c>
    </row>
    <row r="2" spans="2:12" ht="16.5" customHeight="1">
      <c r="B2" s="808" t="s">
        <v>180</v>
      </c>
      <c r="C2" s="808"/>
      <c r="D2" s="808"/>
      <c r="E2" s="808"/>
      <c r="F2" s="808"/>
      <c r="G2" s="808"/>
      <c r="H2" s="808"/>
      <c r="I2" s="808"/>
      <c r="J2" s="808"/>
      <c r="K2" s="808"/>
      <c r="L2" s="808"/>
    </row>
    <row r="4" spans="2:12" ht="36" customHeight="1">
      <c r="B4" s="812" t="s">
        <v>14</v>
      </c>
      <c r="C4" s="813"/>
      <c r="D4" s="813"/>
      <c r="E4" s="816" t="s">
        <v>15</v>
      </c>
      <c r="F4" s="817"/>
      <c r="G4" s="816" t="s">
        <v>23</v>
      </c>
      <c r="H4" s="817"/>
      <c r="I4" s="816" t="s">
        <v>19</v>
      </c>
      <c r="J4" s="817"/>
      <c r="K4" s="816" t="s">
        <v>24</v>
      </c>
      <c r="L4" s="817"/>
    </row>
    <row r="5" spans="2:12" ht="19.5" customHeight="1" thickBot="1">
      <c r="B5" s="814"/>
      <c r="C5" s="815"/>
      <c r="D5" s="815"/>
      <c r="E5" s="74" t="s">
        <v>17</v>
      </c>
      <c r="F5" s="75" t="s">
        <v>18</v>
      </c>
      <c r="G5" s="76" t="s">
        <v>17</v>
      </c>
      <c r="H5" s="77" t="s">
        <v>18</v>
      </c>
      <c r="I5" s="76" t="s">
        <v>17</v>
      </c>
      <c r="J5" s="77" t="s">
        <v>18</v>
      </c>
      <c r="K5" s="74" t="s">
        <v>17</v>
      </c>
      <c r="L5" s="75" t="s">
        <v>18</v>
      </c>
    </row>
    <row r="6" spans="2:12" s="22" customFormat="1" ht="19.5" customHeight="1" thickBot="1" thickTop="1">
      <c r="B6" s="809" t="s">
        <v>16</v>
      </c>
      <c r="C6" s="810"/>
      <c r="D6" s="811"/>
      <c r="E6" s="711">
        <f>SUM(E7+E12+E16)</f>
        <v>20815</v>
      </c>
      <c r="F6" s="712">
        <v>100</v>
      </c>
      <c r="G6" s="713">
        <f>SUM(G7+G12+G16)</f>
        <v>8181</v>
      </c>
      <c r="H6" s="714">
        <f>G6/E6*100</f>
        <v>39.303386980542875</v>
      </c>
      <c r="I6" s="713">
        <f>SUM(I7+I12+I16)</f>
        <v>11903</v>
      </c>
      <c r="J6" s="714">
        <f>I6/E6*100</f>
        <v>57.18472255584914</v>
      </c>
      <c r="K6" s="713">
        <f>SUM(K7+K12+K16)</f>
        <v>731</v>
      </c>
      <c r="L6" s="714">
        <f>K6/E6*100</f>
        <v>3.5118904636079753</v>
      </c>
    </row>
    <row r="7" spans="2:12" s="22" customFormat="1" ht="19.5" customHeight="1" thickTop="1">
      <c r="B7" s="536"/>
      <c r="C7" s="537" t="s">
        <v>37</v>
      </c>
      <c r="D7" s="550"/>
      <c r="E7" s="642">
        <f>'別表4-2'!C54</f>
        <v>20478</v>
      </c>
      <c r="F7" s="552">
        <v>100</v>
      </c>
      <c r="G7" s="642">
        <f>'別表4-2'!F54</f>
        <v>7917</v>
      </c>
      <c r="H7" s="547">
        <v>100</v>
      </c>
      <c r="I7" s="642">
        <f>'別表4-2'!AJ54</f>
        <v>11835</v>
      </c>
      <c r="J7" s="715">
        <v>100</v>
      </c>
      <c r="K7" s="551">
        <f>'別表4-2'!AQ54</f>
        <v>726</v>
      </c>
      <c r="L7" s="552">
        <v>100</v>
      </c>
    </row>
    <row r="8" spans="2:12" s="22" customFormat="1" ht="19.5" customHeight="1">
      <c r="B8" s="536"/>
      <c r="C8" s="537"/>
      <c r="D8" s="78" t="s">
        <v>178</v>
      </c>
      <c r="E8" s="79">
        <f aca="true" t="shared" si="0" ref="E8:E14">SUM(G8,I8,K8)</f>
        <v>7798</v>
      </c>
      <c r="F8" s="80">
        <f>E8/E7*100</f>
        <v>38.079890614317804</v>
      </c>
      <c r="G8" s="81">
        <v>809</v>
      </c>
      <c r="H8" s="82">
        <f>G8/G7*100</f>
        <v>10.21851711506884</v>
      </c>
      <c r="I8" s="81">
        <v>6814</v>
      </c>
      <c r="J8" s="83">
        <f>I8/I7*100</f>
        <v>57.5749894381073</v>
      </c>
      <c r="K8" s="79">
        <v>175</v>
      </c>
      <c r="L8" s="83">
        <f>K8/K7*100</f>
        <v>24.104683195592287</v>
      </c>
    </row>
    <row r="9" spans="2:12" s="22" customFormat="1" ht="19.5" customHeight="1">
      <c r="B9" s="536"/>
      <c r="C9" s="537"/>
      <c r="D9" s="78" t="s">
        <v>195</v>
      </c>
      <c r="E9" s="79">
        <f t="shared" si="0"/>
        <v>2875</v>
      </c>
      <c r="F9" s="80">
        <f>E9/E7*100</f>
        <v>14.03945697822053</v>
      </c>
      <c r="G9" s="81">
        <v>692</v>
      </c>
      <c r="H9" s="82">
        <f>G9/G7*100</f>
        <v>8.740684602753568</v>
      </c>
      <c r="I9" s="81">
        <v>2111</v>
      </c>
      <c r="J9" s="538">
        <f>I9/I7*100</f>
        <v>17.83692437684833</v>
      </c>
      <c r="K9" s="79">
        <v>72</v>
      </c>
      <c r="L9" s="83">
        <f>K9/K7*100</f>
        <v>9.917355371900827</v>
      </c>
    </row>
    <row r="10" spans="2:12" s="22" customFormat="1" ht="19.5" customHeight="1">
      <c r="B10" s="536"/>
      <c r="C10" s="537"/>
      <c r="D10" s="78" t="s">
        <v>187</v>
      </c>
      <c r="E10" s="79">
        <f t="shared" si="0"/>
        <v>2516</v>
      </c>
      <c r="F10" s="80">
        <f>E10/E7*100</f>
        <v>12.286356089461862</v>
      </c>
      <c r="G10" s="81">
        <v>1893</v>
      </c>
      <c r="H10" s="82">
        <f>G10/G7*100</f>
        <v>23.910572186434255</v>
      </c>
      <c r="I10" s="81">
        <v>522</v>
      </c>
      <c r="J10" s="538">
        <f>I10/E10*100</f>
        <v>20.747217806041334</v>
      </c>
      <c r="K10" s="79">
        <v>101</v>
      </c>
      <c r="L10" s="83">
        <f>K10/K7*100</f>
        <v>13.911845730027547</v>
      </c>
    </row>
    <row r="11" spans="2:12" s="22" customFormat="1" ht="19.5" customHeight="1">
      <c r="B11" s="536"/>
      <c r="C11" s="539"/>
      <c r="D11" s="540" t="s">
        <v>8</v>
      </c>
      <c r="E11" s="541">
        <f t="shared" si="0"/>
        <v>7289</v>
      </c>
      <c r="F11" s="542">
        <f>E11/E7*100</f>
        <v>35.594296317999806</v>
      </c>
      <c r="G11" s="541">
        <f>SUM(G7-G8-G9-G10)</f>
        <v>4523</v>
      </c>
      <c r="H11" s="542">
        <f>G11/G7*100</f>
        <v>57.13022609574334</v>
      </c>
      <c r="I11" s="541">
        <f>SUM(I7-I8-I9-I10)</f>
        <v>2388</v>
      </c>
      <c r="J11" s="542">
        <f>I11/I7*100</f>
        <v>20.17743979721166</v>
      </c>
      <c r="K11" s="541">
        <f>SUM(K7-K8-K9-K10)</f>
        <v>378</v>
      </c>
      <c r="L11" s="542">
        <f>K11/K7*100</f>
        <v>52.066115702479344</v>
      </c>
    </row>
    <row r="12" spans="2:12" s="22" customFormat="1" ht="19.5" customHeight="1">
      <c r="B12" s="536"/>
      <c r="C12" s="537" t="s">
        <v>38</v>
      </c>
      <c r="D12" s="543"/>
      <c r="E12" s="544">
        <f>'別表4-3'!C54</f>
        <v>251</v>
      </c>
      <c r="F12" s="545">
        <v>100</v>
      </c>
      <c r="G12" s="546">
        <f>'別表4-3'!F54</f>
        <v>197</v>
      </c>
      <c r="H12" s="547">
        <v>100</v>
      </c>
      <c r="I12" s="546">
        <f>'別表4-3'!AJ54</f>
        <v>54</v>
      </c>
      <c r="J12" s="547">
        <v>100</v>
      </c>
      <c r="K12" s="544">
        <f>'別表4-3'!AQ54</f>
        <v>0</v>
      </c>
      <c r="L12" s="545">
        <v>100</v>
      </c>
    </row>
    <row r="13" spans="2:12" s="22" customFormat="1" ht="19.5" customHeight="1">
      <c r="B13" s="536"/>
      <c r="C13" s="537"/>
      <c r="D13" s="84" t="s">
        <v>186</v>
      </c>
      <c r="E13" s="79">
        <f t="shared" si="0"/>
        <v>249</v>
      </c>
      <c r="F13" s="80">
        <f>E13/E12*100</f>
        <v>99.20318725099602</v>
      </c>
      <c r="G13" s="81">
        <v>196</v>
      </c>
      <c r="H13" s="82">
        <f>G13/G12*100</f>
        <v>99.49238578680203</v>
      </c>
      <c r="I13" s="81">
        <v>53</v>
      </c>
      <c r="J13" s="538">
        <f>I13/I12*100</f>
        <v>98.14814814814815</v>
      </c>
      <c r="K13" s="79">
        <v>0</v>
      </c>
      <c r="L13" s="83">
        <v>0</v>
      </c>
    </row>
    <row r="14" spans="2:12" s="22" customFormat="1" ht="19.5" customHeight="1">
      <c r="B14" s="536"/>
      <c r="C14" s="537"/>
      <c r="D14" s="84" t="s">
        <v>190</v>
      </c>
      <c r="E14" s="79">
        <f t="shared" si="0"/>
        <v>2</v>
      </c>
      <c r="F14" s="80">
        <f>E14/E13*100</f>
        <v>0.8032128514056224</v>
      </c>
      <c r="G14" s="81">
        <v>1</v>
      </c>
      <c r="H14" s="82">
        <f>G14/G13*100</f>
        <v>0.5102040816326531</v>
      </c>
      <c r="I14" s="81">
        <v>1</v>
      </c>
      <c r="J14" s="538">
        <f>I14/I13*100</f>
        <v>1.8867924528301887</v>
      </c>
      <c r="K14" s="79">
        <v>0</v>
      </c>
      <c r="L14" s="83">
        <v>0</v>
      </c>
    </row>
    <row r="15" spans="2:12" s="22" customFormat="1" ht="19.5" customHeight="1">
      <c r="B15" s="536"/>
      <c r="C15" s="548"/>
      <c r="D15" s="540"/>
      <c r="E15" s="541"/>
      <c r="F15" s="80"/>
      <c r="G15" s="549"/>
      <c r="H15" s="542"/>
      <c r="I15" s="549"/>
      <c r="J15" s="538"/>
      <c r="K15" s="541"/>
      <c r="L15" s="83"/>
    </row>
    <row r="16" spans="2:12" s="22" customFormat="1" ht="19.5" customHeight="1">
      <c r="B16" s="536"/>
      <c r="C16" s="537" t="s">
        <v>39</v>
      </c>
      <c r="D16" s="550"/>
      <c r="E16" s="551">
        <f>'別表4-4'!C54</f>
        <v>86</v>
      </c>
      <c r="F16" s="552">
        <v>100</v>
      </c>
      <c r="G16" s="551">
        <f>'別表4-4'!F54</f>
        <v>67</v>
      </c>
      <c r="H16" s="553">
        <v>100</v>
      </c>
      <c r="I16" s="551">
        <f>'別表4-4'!AJ54</f>
        <v>14</v>
      </c>
      <c r="J16" s="552">
        <v>100</v>
      </c>
      <c r="K16" s="551">
        <f>'別表4-4'!AQ54</f>
        <v>5</v>
      </c>
      <c r="L16" s="552">
        <v>100</v>
      </c>
    </row>
    <row r="17" spans="2:12" s="22" customFormat="1" ht="19.5" customHeight="1">
      <c r="B17" s="536"/>
      <c r="C17" s="537"/>
      <c r="D17" s="84" t="s">
        <v>187</v>
      </c>
      <c r="E17" s="79">
        <f>SUM(G17,I17,K17)</f>
        <v>54</v>
      </c>
      <c r="F17" s="80">
        <f>E17/E16*100</f>
        <v>62.7906976744186</v>
      </c>
      <c r="G17" s="79">
        <v>43</v>
      </c>
      <c r="H17" s="83">
        <f>G17/G16*100</f>
        <v>64.17910447761194</v>
      </c>
      <c r="I17" s="79">
        <v>6</v>
      </c>
      <c r="J17" s="83">
        <f>I17/I16*100</f>
        <v>42.857142857142854</v>
      </c>
      <c r="K17" s="79">
        <v>5</v>
      </c>
      <c r="L17" s="83">
        <f>K17/K16*100</f>
        <v>100</v>
      </c>
    </row>
    <row r="18" spans="2:12" s="22" customFormat="1" ht="19.5" customHeight="1">
      <c r="B18" s="536"/>
      <c r="C18" s="537"/>
      <c r="D18" s="78" t="s">
        <v>179</v>
      </c>
      <c r="E18" s="79">
        <f>SUM(G18,I18,K18)</f>
        <v>17</v>
      </c>
      <c r="F18" s="80">
        <f>E18/E16*100</f>
        <v>19.767441860465116</v>
      </c>
      <c r="G18" s="79">
        <v>16</v>
      </c>
      <c r="H18" s="554">
        <f>G18/G16*100</f>
        <v>23.88059701492537</v>
      </c>
      <c r="I18" s="79">
        <v>1</v>
      </c>
      <c r="J18" s="83">
        <f>I18/I16*100</f>
        <v>7.142857142857142</v>
      </c>
      <c r="K18" s="79">
        <v>0</v>
      </c>
      <c r="L18" s="83">
        <f>K18/K16*100</f>
        <v>0</v>
      </c>
    </row>
    <row r="19" spans="2:12" s="22" customFormat="1" ht="19.5" customHeight="1">
      <c r="B19" s="536"/>
      <c r="C19" s="537"/>
      <c r="D19" s="78" t="s">
        <v>188</v>
      </c>
      <c r="E19" s="79">
        <f>SUM(G19,I19,K19)</f>
        <v>8</v>
      </c>
      <c r="F19" s="555">
        <f>E19/E16*100</f>
        <v>9.30232558139535</v>
      </c>
      <c r="G19" s="556">
        <v>2</v>
      </c>
      <c r="H19" s="557">
        <f>G19/G16*100</f>
        <v>2.9850746268656714</v>
      </c>
      <c r="I19" s="556">
        <v>6</v>
      </c>
      <c r="J19" s="557">
        <f>I19/I16*100</f>
        <v>42.857142857142854</v>
      </c>
      <c r="K19" s="556">
        <v>0</v>
      </c>
      <c r="L19" s="83">
        <f>K19/K16*100</f>
        <v>0</v>
      </c>
    </row>
    <row r="20" spans="2:12" s="22" customFormat="1" ht="19.5" customHeight="1">
      <c r="B20" s="558"/>
      <c r="C20" s="539"/>
      <c r="D20" s="540" t="s">
        <v>8</v>
      </c>
      <c r="E20" s="541">
        <f>SUM(G20,I20,K20)</f>
        <v>7</v>
      </c>
      <c r="F20" s="559">
        <f>E20/E16*100</f>
        <v>8.13953488372093</v>
      </c>
      <c r="G20" s="549">
        <f>SUM(G16-G17-G18-G19)</f>
        <v>6</v>
      </c>
      <c r="H20" s="542">
        <f>G20/G16*100</f>
        <v>8.955223880597014</v>
      </c>
      <c r="I20" s="541">
        <f>SUM(I16-I17-I18-I19)</f>
        <v>1</v>
      </c>
      <c r="J20" s="542">
        <f>I20/I16*100</f>
        <v>7.142857142857142</v>
      </c>
      <c r="K20" s="541">
        <f>SUM(K16-K17-K18-K19)</f>
        <v>0</v>
      </c>
      <c r="L20" s="542">
        <f>K20/K16*100</f>
        <v>0</v>
      </c>
    </row>
    <row r="21" spans="2:12" s="22" customFormat="1" ht="27.75" customHeight="1">
      <c r="B21" s="807" t="s">
        <v>196</v>
      </c>
      <c r="C21" s="807"/>
      <c r="D21" s="807"/>
      <c r="E21" s="807"/>
      <c r="F21" s="807"/>
      <c r="G21" s="807"/>
      <c r="H21" s="807"/>
      <c r="I21" s="807"/>
      <c r="J21" s="807"/>
      <c r="K21" s="807"/>
      <c r="L21" s="807"/>
    </row>
    <row r="22" spans="2:12" s="33" customFormat="1" ht="22.5" customHeight="1">
      <c r="B22" s="807"/>
      <c r="C22" s="807"/>
      <c r="D22" s="807"/>
      <c r="E22" s="807"/>
      <c r="F22" s="807"/>
      <c r="G22" s="807"/>
      <c r="H22" s="807"/>
      <c r="I22" s="807"/>
      <c r="J22" s="807"/>
      <c r="K22" s="807"/>
      <c r="L22" s="807"/>
    </row>
    <row r="23" spans="2:12" s="22" customFormat="1" ht="22.5" customHeight="1">
      <c r="B23" s="807"/>
      <c r="C23" s="807"/>
      <c r="D23" s="807"/>
      <c r="E23" s="807"/>
      <c r="F23" s="807"/>
      <c r="G23" s="807"/>
      <c r="H23" s="807"/>
      <c r="I23" s="807"/>
      <c r="J23" s="807"/>
      <c r="K23" s="807"/>
      <c r="L23" s="807"/>
    </row>
    <row r="24" s="22" customFormat="1" ht="12.75"/>
  </sheetData>
  <sheetProtection/>
  <mergeCells count="10">
    <mergeCell ref="B23:L23"/>
    <mergeCell ref="B21:L21"/>
    <mergeCell ref="B22:L22"/>
    <mergeCell ref="B2:L2"/>
    <mergeCell ref="B6:D6"/>
    <mergeCell ref="B4:D5"/>
    <mergeCell ref="E4:F4"/>
    <mergeCell ref="G4:H4"/>
    <mergeCell ref="K4:L4"/>
    <mergeCell ref="I4:J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AN62"/>
  <sheetViews>
    <sheetView zoomScale="54" zoomScaleNormal="54" zoomScalePageLayoutView="0" workbookViewId="0" topLeftCell="A34">
      <selection activeCell="J20" sqref="J20"/>
    </sheetView>
  </sheetViews>
  <sheetFormatPr defaultColWidth="9.00390625" defaultRowHeight="13.5"/>
  <cols>
    <col min="1" max="1" width="3.00390625" style="0" customWidth="1"/>
    <col min="2" max="2" width="12.625" style="0" customWidth="1"/>
    <col min="3" max="5" width="9.125" style="0" customWidth="1"/>
    <col min="6" max="6" width="15.50390625" style="0" customWidth="1"/>
    <col min="7" max="7" width="10.00390625" style="0" customWidth="1"/>
    <col min="8" max="15" width="10.125" style="0" customWidth="1"/>
    <col min="16" max="16" width="15.50390625" style="0" customWidth="1"/>
    <col min="17" max="23" width="10.125" style="0" customWidth="1"/>
  </cols>
  <sheetData>
    <row r="1" spans="2:3" ht="12.75">
      <c r="B1" t="s">
        <v>184</v>
      </c>
      <c r="C1" s="52"/>
    </row>
    <row r="2" spans="1:40" s="692" customFormat="1" ht="18" customHeight="1">
      <c r="A2" s="682"/>
      <c r="B2" s="818" t="s">
        <v>185</v>
      </c>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682"/>
      <c r="AA2" s="682"/>
      <c r="AB2" s="682"/>
      <c r="AC2" s="682"/>
      <c r="AD2" s="682"/>
      <c r="AE2" s="682"/>
      <c r="AF2" s="682"/>
      <c r="AG2" s="682"/>
      <c r="AH2" s="682"/>
      <c r="AI2" s="682"/>
      <c r="AJ2" s="682"/>
      <c r="AK2" s="682"/>
      <c r="AL2" s="682"/>
      <c r="AM2" s="682"/>
      <c r="AN2" s="682"/>
    </row>
    <row r="3" spans="2:8" s="35" customFormat="1" ht="24.75" customHeight="1" thickBot="1">
      <c r="B3" s="35" t="s">
        <v>183</v>
      </c>
      <c r="H3" s="36"/>
    </row>
    <row r="4" spans="1:23" s="37" customFormat="1" ht="24.75" customHeight="1">
      <c r="A4" s="35"/>
      <c r="B4" s="1038" t="s">
        <v>4</v>
      </c>
      <c r="C4" s="1016" t="s">
        <v>123</v>
      </c>
      <c r="D4" s="1017"/>
      <c r="E4" s="1017"/>
      <c r="F4" s="1017"/>
      <c r="G4" s="1017"/>
      <c r="H4" s="1017"/>
      <c r="I4" s="1017"/>
      <c r="J4" s="1017"/>
      <c r="K4" s="1017"/>
      <c r="L4" s="1041"/>
      <c r="M4" s="1015" t="s">
        <v>124</v>
      </c>
      <c r="N4" s="1016"/>
      <c r="O4" s="1017"/>
      <c r="P4" s="1017"/>
      <c r="Q4" s="1017"/>
      <c r="R4" s="1017"/>
      <c r="S4" s="1017"/>
      <c r="T4" s="1017"/>
      <c r="U4" s="1017"/>
      <c r="V4" s="1017"/>
      <c r="W4" s="1018"/>
    </row>
    <row r="5" spans="1:23" s="37" customFormat="1" ht="24.75" customHeight="1">
      <c r="A5" s="35"/>
      <c r="B5" s="1039"/>
      <c r="C5" s="1028" t="s">
        <v>125</v>
      </c>
      <c r="D5" s="1028"/>
      <c r="E5" s="1028"/>
      <c r="F5" s="1000" t="s">
        <v>126</v>
      </c>
      <c r="G5" s="1001"/>
      <c r="H5" s="1002"/>
      <c r="I5" s="1000" t="s">
        <v>127</v>
      </c>
      <c r="J5" s="1001"/>
      <c r="K5" s="1001"/>
      <c r="L5" s="1001"/>
      <c r="M5" s="1022" t="s">
        <v>128</v>
      </c>
      <c r="N5" s="1023"/>
      <c r="O5" s="1024"/>
      <c r="P5" s="1000" t="s">
        <v>129</v>
      </c>
      <c r="Q5" s="1028"/>
      <c r="R5" s="1028"/>
      <c r="S5" s="1029"/>
      <c r="T5" s="1000" t="s">
        <v>130</v>
      </c>
      <c r="U5" s="1001"/>
      <c r="V5" s="1001"/>
      <c r="W5" s="1013"/>
    </row>
    <row r="6" spans="1:23" s="37" customFormat="1" ht="24.75" customHeight="1">
      <c r="A6" s="35"/>
      <c r="B6" s="1039"/>
      <c r="C6" s="1035" t="s">
        <v>131</v>
      </c>
      <c r="D6" s="1010" t="s">
        <v>132</v>
      </c>
      <c r="E6" s="1010" t="s">
        <v>133</v>
      </c>
      <c r="F6" s="1046" t="s">
        <v>134</v>
      </c>
      <c r="G6" s="1019" t="s">
        <v>135</v>
      </c>
      <c r="H6" s="1047" t="s">
        <v>115</v>
      </c>
      <c r="I6" s="1006" t="s">
        <v>136</v>
      </c>
      <c r="J6" s="1009" t="s">
        <v>137</v>
      </c>
      <c r="K6" s="1009" t="s">
        <v>138</v>
      </c>
      <c r="L6" s="1009" t="s">
        <v>115</v>
      </c>
      <c r="M6" s="1003" t="s">
        <v>139</v>
      </c>
      <c r="N6" s="1025" t="s">
        <v>140</v>
      </c>
      <c r="O6" s="1025" t="s">
        <v>141</v>
      </c>
      <c r="P6" s="1043" t="s">
        <v>142</v>
      </c>
      <c r="Q6" s="1046" t="s">
        <v>143</v>
      </c>
      <c r="R6" s="1009" t="s">
        <v>144</v>
      </c>
      <c r="S6" s="1010" t="s">
        <v>115</v>
      </c>
      <c r="T6" s="1006" t="s">
        <v>145</v>
      </c>
      <c r="U6" s="1009" t="s">
        <v>137</v>
      </c>
      <c r="V6" s="1009" t="s">
        <v>138</v>
      </c>
      <c r="W6" s="1032" t="s">
        <v>115</v>
      </c>
    </row>
    <row r="7" spans="1:23" s="37" customFormat="1" ht="24.75" customHeight="1">
      <c r="A7" s="35"/>
      <c r="B7" s="1039"/>
      <c r="C7" s="1036"/>
      <c r="D7" s="1025"/>
      <c r="E7" s="1025"/>
      <c r="F7" s="1020"/>
      <c r="G7" s="1020"/>
      <c r="H7" s="1048"/>
      <c r="I7" s="1007"/>
      <c r="J7" s="1007"/>
      <c r="K7" s="1007"/>
      <c r="L7" s="1007"/>
      <c r="M7" s="1004"/>
      <c r="N7" s="1026"/>
      <c r="O7" s="1026"/>
      <c r="P7" s="1044"/>
      <c r="Q7" s="1020"/>
      <c r="R7" s="1007"/>
      <c r="S7" s="1011"/>
      <c r="T7" s="1007"/>
      <c r="U7" s="1007"/>
      <c r="V7" s="1007"/>
      <c r="W7" s="1033"/>
    </row>
    <row r="8" spans="1:23" s="37" customFormat="1" ht="77.25" customHeight="1" thickBot="1">
      <c r="A8" s="35"/>
      <c r="B8" s="1040"/>
      <c r="C8" s="1037"/>
      <c r="D8" s="1042"/>
      <c r="E8" s="1042"/>
      <c r="F8" s="1021"/>
      <c r="G8" s="1021"/>
      <c r="H8" s="1049"/>
      <c r="I8" s="1008"/>
      <c r="J8" s="1008"/>
      <c r="K8" s="1008"/>
      <c r="L8" s="1008"/>
      <c r="M8" s="1005"/>
      <c r="N8" s="1027"/>
      <c r="O8" s="1027"/>
      <c r="P8" s="1045"/>
      <c r="Q8" s="1021"/>
      <c r="R8" s="1008"/>
      <c r="S8" s="1012"/>
      <c r="T8" s="1008"/>
      <c r="U8" s="1008"/>
      <c r="V8" s="1008"/>
      <c r="W8" s="1034"/>
    </row>
    <row r="9" spans="2:23" s="35" customFormat="1" ht="21" customHeight="1">
      <c r="B9" s="46" t="s">
        <v>51</v>
      </c>
      <c r="C9" s="443"/>
      <c r="D9" s="444"/>
      <c r="E9" s="444" t="s">
        <v>146</v>
      </c>
      <c r="F9" s="444" t="s">
        <v>146</v>
      </c>
      <c r="G9" s="444"/>
      <c r="H9" s="445"/>
      <c r="I9" s="444"/>
      <c r="J9" s="444"/>
      <c r="K9" s="444"/>
      <c r="L9" s="446"/>
      <c r="M9" s="447"/>
      <c r="N9" s="443" t="s">
        <v>146</v>
      </c>
      <c r="O9" s="444"/>
      <c r="P9" s="444" t="s">
        <v>146</v>
      </c>
      <c r="Q9" s="444" t="s">
        <v>146</v>
      </c>
      <c r="R9" s="444"/>
      <c r="S9" s="444"/>
      <c r="T9" s="444" t="s">
        <v>146</v>
      </c>
      <c r="U9" s="444"/>
      <c r="V9" s="444"/>
      <c r="W9" s="448"/>
    </row>
    <row r="10" spans="2:23" s="36" customFormat="1" ht="19.5" customHeight="1">
      <c r="B10" s="771" t="s">
        <v>54</v>
      </c>
      <c r="C10" s="772"/>
      <c r="D10" s="40"/>
      <c r="E10" s="40" t="s">
        <v>146</v>
      </c>
      <c r="F10" s="40" t="s">
        <v>146</v>
      </c>
      <c r="G10" s="40"/>
      <c r="H10" s="40"/>
      <c r="I10" s="40"/>
      <c r="J10" s="40"/>
      <c r="K10" s="40"/>
      <c r="L10" s="773"/>
      <c r="M10" s="774"/>
      <c r="N10" s="772" t="s">
        <v>146</v>
      </c>
      <c r="O10" s="40"/>
      <c r="P10" s="40"/>
      <c r="Q10" s="40" t="s">
        <v>146</v>
      </c>
      <c r="R10" s="40"/>
      <c r="S10" s="40"/>
      <c r="T10" s="40" t="s">
        <v>146</v>
      </c>
      <c r="U10" s="40"/>
      <c r="V10" s="40"/>
      <c r="W10" s="775"/>
    </row>
    <row r="11" spans="2:23" s="36" customFormat="1" ht="19.5" customHeight="1">
      <c r="B11" s="771" t="s">
        <v>52</v>
      </c>
      <c r="C11" s="772"/>
      <c r="D11" s="40"/>
      <c r="E11" s="40" t="s">
        <v>146</v>
      </c>
      <c r="F11" s="40" t="s">
        <v>146</v>
      </c>
      <c r="G11" s="40"/>
      <c r="H11" s="40"/>
      <c r="I11" s="40"/>
      <c r="J11" s="40"/>
      <c r="K11" s="40"/>
      <c r="L11" s="773"/>
      <c r="M11" s="774"/>
      <c r="N11" s="772" t="s">
        <v>146</v>
      </c>
      <c r="O11" s="40"/>
      <c r="P11" s="40" t="s">
        <v>146</v>
      </c>
      <c r="Q11" s="40" t="s">
        <v>146</v>
      </c>
      <c r="R11" s="40"/>
      <c r="S11" s="40"/>
      <c r="T11" s="40" t="s">
        <v>146</v>
      </c>
      <c r="U11" s="40"/>
      <c r="V11" s="40"/>
      <c r="W11" s="775"/>
    </row>
    <row r="12" spans="2:23" s="776" customFormat="1" ht="30" customHeight="1">
      <c r="B12" s="777" t="s">
        <v>53</v>
      </c>
      <c r="C12" s="778"/>
      <c r="D12" s="43"/>
      <c r="E12" s="43" t="s">
        <v>146</v>
      </c>
      <c r="F12" s="43" t="s">
        <v>146</v>
      </c>
      <c r="G12" s="43"/>
      <c r="H12" s="43"/>
      <c r="I12" s="43"/>
      <c r="J12" s="43"/>
      <c r="K12" s="43"/>
      <c r="L12" s="779"/>
      <c r="M12" s="780" t="s">
        <v>146</v>
      </c>
      <c r="N12" s="778"/>
      <c r="O12" s="43"/>
      <c r="P12" s="43"/>
      <c r="Q12" s="43"/>
      <c r="R12" s="43"/>
      <c r="S12" s="43"/>
      <c r="T12" s="43" t="s">
        <v>146</v>
      </c>
      <c r="U12" s="43"/>
      <c r="V12" s="43"/>
      <c r="W12" s="781"/>
    </row>
    <row r="13" spans="2:23" s="36" customFormat="1" ht="19.5" customHeight="1">
      <c r="B13" s="48" t="s">
        <v>55</v>
      </c>
      <c r="C13" s="772"/>
      <c r="D13" s="40" t="s">
        <v>146</v>
      </c>
      <c r="E13" s="40"/>
      <c r="F13" s="40" t="s">
        <v>146</v>
      </c>
      <c r="G13" s="40"/>
      <c r="H13" s="40"/>
      <c r="I13" s="40"/>
      <c r="J13" s="40"/>
      <c r="K13" s="40"/>
      <c r="L13" s="773" t="s">
        <v>146</v>
      </c>
      <c r="M13" s="774" t="s">
        <v>146</v>
      </c>
      <c r="N13" s="772"/>
      <c r="O13" s="40"/>
      <c r="P13" s="40"/>
      <c r="Q13" s="40"/>
      <c r="R13" s="40"/>
      <c r="S13" s="40"/>
      <c r="T13" s="40" t="s">
        <v>146</v>
      </c>
      <c r="U13" s="40"/>
      <c r="V13" s="40"/>
      <c r="W13" s="775"/>
    </row>
    <row r="14" spans="2:23" s="36" customFormat="1" ht="19.5" customHeight="1">
      <c r="B14" s="48" t="s">
        <v>56</v>
      </c>
      <c r="C14" s="772"/>
      <c r="D14" s="40"/>
      <c r="E14" s="40" t="s">
        <v>146</v>
      </c>
      <c r="F14" s="40"/>
      <c r="G14" s="40"/>
      <c r="H14" s="40" t="s">
        <v>146</v>
      </c>
      <c r="I14" s="40"/>
      <c r="J14" s="40"/>
      <c r="K14" s="40"/>
      <c r="L14" s="773"/>
      <c r="M14" s="774" t="s">
        <v>146</v>
      </c>
      <c r="N14" s="772"/>
      <c r="O14" s="40"/>
      <c r="P14" s="40"/>
      <c r="Q14" s="40"/>
      <c r="R14" s="40"/>
      <c r="S14" s="40"/>
      <c r="T14" s="40" t="s">
        <v>146</v>
      </c>
      <c r="U14" s="40" t="s">
        <v>146</v>
      </c>
      <c r="V14" s="40"/>
      <c r="W14" s="775"/>
    </row>
    <row r="15" spans="2:23" s="36" customFormat="1" ht="19.5" customHeight="1">
      <c r="B15" s="48" t="s">
        <v>57</v>
      </c>
      <c r="C15" s="772"/>
      <c r="D15" s="40"/>
      <c r="E15" s="40" t="s">
        <v>146</v>
      </c>
      <c r="F15" s="40" t="s">
        <v>146</v>
      </c>
      <c r="G15" s="40"/>
      <c r="H15" s="40"/>
      <c r="I15" s="40"/>
      <c r="J15" s="40"/>
      <c r="K15" s="40"/>
      <c r="L15" s="773"/>
      <c r="M15" s="774"/>
      <c r="N15" s="772"/>
      <c r="O15" s="40" t="s">
        <v>146</v>
      </c>
      <c r="P15" s="40" t="s">
        <v>146</v>
      </c>
      <c r="Q15" s="40" t="s">
        <v>146</v>
      </c>
      <c r="R15" s="40"/>
      <c r="S15" s="40"/>
      <c r="T15" s="40"/>
      <c r="U15" s="40"/>
      <c r="V15" s="40"/>
      <c r="W15" s="775"/>
    </row>
    <row r="16" spans="2:23" s="36" customFormat="1" ht="19.5" customHeight="1">
      <c r="B16" s="48" t="s">
        <v>58</v>
      </c>
      <c r="C16" s="772"/>
      <c r="D16" s="40" t="s">
        <v>146</v>
      </c>
      <c r="E16" s="40"/>
      <c r="F16" s="40" t="s">
        <v>146</v>
      </c>
      <c r="G16" s="40" t="s">
        <v>146</v>
      </c>
      <c r="H16" s="40"/>
      <c r="I16" s="40"/>
      <c r="J16" s="40"/>
      <c r="K16" s="782"/>
      <c r="L16" s="773" t="s">
        <v>146</v>
      </c>
      <c r="M16" s="774" t="s">
        <v>146</v>
      </c>
      <c r="N16" s="772"/>
      <c r="O16" s="40"/>
      <c r="P16" s="40"/>
      <c r="Q16" s="40"/>
      <c r="R16" s="40"/>
      <c r="S16" s="40"/>
      <c r="T16" s="40"/>
      <c r="U16" s="40" t="s">
        <v>146</v>
      </c>
      <c r="V16" s="40"/>
      <c r="W16" s="775"/>
    </row>
    <row r="17" spans="2:23" s="36" customFormat="1" ht="19.5" customHeight="1">
      <c r="B17" s="48" t="s">
        <v>59</v>
      </c>
      <c r="C17" s="772"/>
      <c r="D17" s="40"/>
      <c r="E17" s="40" t="s">
        <v>146</v>
      </c>
      <c r="F17" s="40" t="s">
        <v>146</v>
      </c>
      <c r="G17" s="40"/>
      <c r="H17" s="40"/>
      <c r="I17" s="40"/>
      <c r="J17" s="40"/>
      <c r="K17" s="40"/>
      <c r="L17" s="773"/>
      <c r="M17" s="774"/>
      <c r="N17" s="772"/>
      <c r="O17" s="40" t="s">
        <v>146</v>
      </c>
      <c r="P17" s="40"/>
      <c r="Q17" s="40"/>
      <c r="R17" s="40"/>
      <c r="S17" s="40" t="s">
        <v>146</v>
      </c>
      <c r="T17" s="40"/>
      <c r="U17" s="40"/>
      <c r="V17" s="40"/>
      <c r="W17" s="775"/>
    </row>
    <row r="18" spans="2:23" s="36" customFormat="1" ht="20.25" customHeight="1">
      <c r="B18" s="783" t="s">
        <v>60</v>
      </c>
      <c r="C18" s="772"/>
      <c r="D18" s="40"/>
      <c r="E18" s="40" t="s">
        <v>146</v>
      </c>
      <c r="F18" s="40" t="s">
        <v>146</v>
      </c>
      <c r="G18" s="40"/>
      <c r="H18" s="40" t="s">
        <v>146</v>
      </c>
      <c r="I18" s="40"/>
      <c r="J18" s="40"/>
      <c r="K18" s="40"/>
      <c r="L18" s="773"/>
      <c r="M18" s="774"/>
      <c r="N18" s="772" t="s">
        <v>146</v>
      </c>
      <c r="O18" s="40"/>
      <c r="P18" s="40"/>
      <c r="Q18" s="40" t="s">
        <v>146</v>
      </c>
      <c r="R18" s="40"/>
      <c r="S18" s="40"/>
      <c r="T18" s="40" t="s">
        <v>146</v>
      </c>
      <c r="U18" s="40"/>
      <c r="V18" s="40"/>
      <c r="W18" s="775"/>
    </row>
    <row r="19" spans="2:23" s="36" customFormat="1" ht="19.5" customHeight="1">
      <c r="B19" s="48" t="s">
        <v>61</v>
      </c>
      <c r="C19" s="772"/>
      <c r="D19" s="40"/>
      <c r="E19" s="40" t="s">
        <v>146</v>
      </c>
      <c r="F19" s="40"/>
      <c r="G19" s="40"/>
      <c r="H19" s="40" t="s">
        <v>146</v>
      </c>
      <c r="I19" s="40"/>
      <c r="J19" s="40"/>
      <c r="K19" s="40"/>
      <c r="L19" s="773" t="s">
        <v>146</v>
      </c>
      <c r="M19" s="774" t="s">
        <v>146</v>
      </c>
      <c r="N19" s="772"/>
      <c r="O19" s="40"/>
      <c r="P19" s="40"/>
      <c r="Q19" s="40"/>
      <c r="R19" s="40"/>
      <c r="S19" s="40"/>
      <c r="T19" s="40" t="s">
        <v>146</v>
      </c>
      <c r="U19" s="40"/>
      <c r="V19" s="40"/>
      <c r="W19" s="775"/>
    </row>
    <row r="20" spans="2:23" s="36" customFormat="1" ht="19.5" customHeight="1">
      <c r="B20" s="48" t="s">
        <v>62</v>
      </c>
      <c r="C20" s="772"/>
      <c r="D20" s="40" t="s">
        <v>146</v>
      </c>
      <c r="E20" s="40"/>
      <c r="F20" s="40" t="s">
        <v>146</v>
      </c>
      <c r="G20" s="40"/>
      <c r="H20" s="40" t="s">
        <v>146</v>
      </c>
      <c r="I20" s="40" t="s">
        <v>146</v>
      </c>
      <c r="J20" s="40" t="s">
        <v>146</v>
      </c>
      <c r="K20" s="40" t="s">
        <v>146</v>
      </c>
      <c r="L20" s="773" t="s">
        <v>146</v>
      </c>
      <c r="M20" s="774"/>
      <c r="N20" s="772" t="s">
        <v>146</v>
      </c>
      <c r="O20" s="40"/>
      <c r="P20" s="40" t="s">
        <v>146</v>
      </c>
      <c r="Q20" s="40" t="s">
        <v>146</v>
      </c>
      <c r="R20" s="40"/>
      <c r="S20" s="40" t="s">
        <v>146</v>
      </c>
      <c r="T20" s="40" t="s">
        <v>146</v>
      </c>
      <c r="U20" s="40"/>
      <c r="V20" s="40"/>
      <c r="W20" s="775"/>
    </row>
    <row r="21" spans="2:23" s="36" customFormat="1" ht="21" customHeight="1">
      <c r="B21" s="48" t="s">
        <v>63</v>
      </c>
      <c r="C21" s="772"/>
      <c r="D21" s="40" t="s">
        <v>146</v>
      </c>
      <c r="E21" s="40"/>
      <c r="F21" s="40" t="s">
        <v>146</v>
      </c>
      <c r="G21" s="40"/>
      <c r="H21" s="40" t="s">
        <v>146</v>
      </c>
      <c r="I21" s="40" t="s">
        <v>146</v>
      </c>
      <c r="J21" s="40"/>
      <c r="K21" s="40"/>
      <c r="L21" s="773"/>
      <c r="M21" s="774"/>
      <c r="N21" s="772" t="s">
        <v>146</v>
      </c>
      <c r="O21" s="40"/>
      <c r="P21" s="40"/>
      <c r="Q21" s="40" t="s">
        <v>146</v>
      </c>
      <c r="R21" s="40" t="s">
        <v>146</v>
      </c>
      <c r="S21" s="40" t="s">
        <v>146</v>
      </c>
      <c r="T21" s="40" t="s">
        <v>146</v>
      </c>
      <c r="U21" s="40"/>
      <c r="V21" s="40"/>
      <c r="W21" s="775"/>
    </row>
    <row r="22" spans="2:23" s="36" customFormat="1" ht="19.5" customHeight="1">
      <c r="B22" s="48" t="s">
        <v>64</v>
      </c>
      <c r="C22" s="772"/>
      <c r="D22" s="40"/>
      <c r="E22" s="40" t="s">
        <v>146</v>
      </c>
      <c r="F22" s="40" t="s">
        <v>146</v>
      </c>
      <c r="G22" s="40"/>
      <c r="H22" s="40"/>
      <c r="I22" s="40"/>
      <c r="J22" s="40"/>
      <c r="K22" s="40"/>
      <c r="L22" s="773"/>
      <c r="M22" s="774" t="s">
        <v>146</v>
      </c>
      <c r="N22" s="772"/>
      <c r="O22" s="40"/>
      <c r="P22" s="40"/>
      <c r="Q22" s="40"/>
      <c r="R22" s="40"/>
      <c r="S22" s="40"/>
      <c r="T22" s="40" t="s">
        <v>146</v>
      </c>
      <c r="U22" s="40"/>
      <c r="V22" s="40"/>
      <c r="W22" s="775"/>
    </row>
    <row r="23" spans="2:23" s="36" customFormat="1" ht="19.5" customHeight="1">
      <c r="B23" s="48" t="s">
        <v>65</v>
      </c>
      <c r="C23" s="772" t="s">
        <v>146</v>
      </c>
      <c r="D23" s="40"/>
      <c r="E23" s="40"/>
      <c r="F23" s="40"/>
      <c r="G23" s="40"/>
      <c r="H23" s="40"/>
      <c r="I23" s="40" t="s">
        <v>146</v>
      </c>
      <c r="J23" s="40"/>
      <c r="K23" s="40"/>
      <c r="L23" s="773"/>
      <c r="M23" s="774"/>
      <c r="N23" s="772"/>
      <c r="O23" s="40" t="s">
        <v>146</v>
      </c>
      <c r="P23" s="40" t="s">
        <v>146</v>
      </c>
      <c r="Q23" s="40"/>
      <c r="R23" s="40"/>
      <c r="S23" s="40"/>
      <c r="T23" s="40"/>
      <c r="U23" s="40"/>
      <c r="V23" s="40"/>
      <c r="W23" s="775"/>
    </row>
    <row r="24" spans="2:23" s="36" customFormat="1" ht="19.5" customHeight="1">
      <c r="B24" s="48" t="s">
        <v>66</v>
      </c>
      <c r="C24" s="772"/>
      <c r="D24" s="40"/>
      <c r="E24" s="40" t="s">
        <v>146</v>
      </c>
      <c r="F24" s="40"/>
      <c r="G24" s="40"/>
      <c r="H24" s="40" t="s">
        <v>146</v>
      </c>
      <c r="I24" s="40"/>
      <c r="J24" s="40"/>
      <c r="K24" s="40"/>
      <c r="L24" s="773"/>
      <c r="M24" s="774"/>
      <c r="N24" s="772"/>
      <c r="O24" s="40" t="s">
        <v>146</v>
      </c>
      <c r="P24" s="40" t="s">
        <v>146</v>
      </c>
      <c r="Q24" s="40" t="s">
        <v>146</v>
      </c>
      <c r="R24" s="40"/>
      <c r="S24" s="40"/>
      <c r="T24" s="40"/>
      <c r="U24" s="40"/>
      <c r="V24" s="40"/>
      <c r="W24" s="775"/>
    </row>
    <row r="25" spans="2:23" s="36" customFormat="1" ht="21" customHeight="1">
      <c r="B25" s="48" t="s">
        <v>67</v>
      </c>
      <c r="C25" s="772"/>
      <c r="D25" s="40"/>
      <c r="E25" s="40" t="s">
        <v>146</v>
      </c>
      <c r="F25" s="40" t="s">
        <v>146</v>
      </c>
      <c r="G25" s="40"/>
      <c r="H25" s="40"/>
      <c r="I25" s="40"/>
      <c r="J25" s="40"/>
      <c r="K25" s="40"/>
      <c r="L25" s="773"/>
      <c r="M25" s="774" t="s">
        <v>146</v>
      </c>
      <c r="N25" s="772"/>
      <c r="O25" s="40"/>
      <c r="P25" s="40"/>
      <c r="Q25" s="40"/>
      <c r="R25" s="40"/>
      <c r="S25" s="40"/>
      <c r="T25" s="40"/>
      <c r="U25" s="40"/>
      <c r="V25" s="40" t="s">
        <v>146</v>
      </c>
      <c r="W25" s="775"/>
    </row>
    <row r="26" spans="2:23" s="36" customFormat="1" ht="19.5" customHeight="1">
      <c r="B26" s="48" t="s">
        <v>68</v>
      </c>
      <c r="C26" s="772"/>
      <c r="D26" s="40"/>
      <c r="E26" s="40" t="s">
        <v>146</v>
      </c>
      <c r="F26" s="40" t="s">
        <v>146</v>
      </c>
      <c r="G26" s="40"/>
      <c r="H26" s="40"/>
      <c r="I26" s="40"/>
      <c r="J26" s="40"/>
      <c r="K26" s="40"/>
      <c r="L26" s="773"/>
      <c r="M26" s="774" t="s">
        <v>146</v>
      </c>
      <c r="N26" s="772"/>
      <c r="O26" s="40"/>
      <c r="P26" s="40"/>
      <c r="Q26" s="40"/>
      <c r="R26" s="40"/>
      <c r="S26" s="40"/>
      <c r="T26" s="40"/>
      <c r="U26" s="40"/>
      <c r="V26" s="40" t="s">
        <v>146</v>
      </c>
      <c r="W26" s="775"/>
    </row>
    <row r="27" spans="2:23" s="36" customFormat="1" ht="19.5" customHeight="1">
      <c r="B27" s="48" t="s">
        <v>69</v>
      </c>
      <c r="C27" s="772"/>
      <c r="D27" s="40"/>
      <c r="E27" s="40" t="s">
        <v>146</v>
      </c>
      <c r="F27" s="40" t="s">
        <v>146</v>
      </c>
      <c r="G27" s="40"/>
      <c r="H27" s="40"/>
      <c r="I27" s="40"/>
      <c r="J27" s="40"/>
      <c r="K27" s="40"/>
      <c r="L27" s="773"/>
      <c r="M27" s="774"/>
      <c r="N27" s="772"/>
      <c r="O27" s="40" t="s">
        <v>146</v>
      </c>
      <c r="P27" s="40" t="s">
        <v>146</v>
      </c>
      <c r="Q27" s="40"/>
      <c r="R27" s="40"/>
      <c r="S27" s="40"/>
      <c r="T27" s="40"/>
      <c r="U27" s="40"/>
      <c r="V27" s="40"/>
      <c r="W27" s="775"/>
    </row>
    <row r="28" spans="2:23" s="36" customFormat="1" ht="19.5" customHeight="1">
      <c r="B28" s="48" t="s">
        <v>70</v>
      </c>
      <c r="C28" s="772"/>
      <c r="D28" s="40"/>
      <c r="E28" s="40" t="s">
        <v>146</v>
      </c>
      <c r="F28" s="40" t="s">
        <v>146</v>
      </c>
      <c r="G28" s="40"/>
      <c r="H28" s="40"/>
      <c r="I28" s="40"/>
      <c r="J28" s="40"/>
      <c r="K28" s="40"/>
      <c r="L28" s="773"/>
      <c r="M28" s="774"/>
      <c r="N28" s="772"/>
      <c r="O28" s="40" t="s">
        <v>146</v>
      </c>
      <c r="P28" s="40" t="s">
        <v>146</v>
      </c>
      <c r="Q28" s="40"/>
      <c r="R28" s="40"/>
      <c r="S28" s="40"/>
      <c r="T28" s="40"/>
      <c r="U28" s="40"/>
      <c r="V28" s="40"/>
      <c r="W28" s="775"/>
    </row>
    <row r="29" spans="2:23" s="36" customFormat="1" ht="21" customHeight="1">
      <c r="B29" s="48" t="s">
        <v>71</v>
      </c>
      <c r="C29" s="772"/>
      <c r="D29" s="40"/>
      <c r="E29" s="40" t="s">
        <v>146</v>
      </c>
      <c r="F29" s="40" t="s">
        <v>146</v>
      </c>
      <c r="G29" s="40"/>
      <c r="H29" s="40"/>
      <c r="I29" s="40"/>
      <c r="J29" s="40"/>
      <c r="K29" s="40"/>
      <c r="L29" s="773"/>
      <c r="M29" s="774" t="s">
        <v>146</v>
      </c>
      <c r="N29" s="772"/>
      <c r="O29" s="40"/>
      <c r="P29" s="40"/>
      <c r="Q29" s="40"/>
      <c r="R29" s="40"/>
      <c r="S29" s="40"/>
      <c r="T29" s="40" t="s">
        <v>146</v>
      </c>
      <c r="U29" s="40"/>
      <c r="V29" s="40"/>
      <c r="W29" s="775"/>
    </row>
    <row r="30" spans="2:23" s="36" customFormat="1" ht="19.5" customHeight="1">
      <c r="B30" s="48" t="s">
        <v>72</v>
      </c>
      <c r="C30" s="772"/>
      <c r="D30" s="40"/>
      <c r="E30" s="40" t="s">
        <v>146</v>
      </c>
      <c r="F30" s="40" t="s">
        <v>146</v>
      </c>
      <c r="G30" s="40"/>
      <c r="H30" s="40"/>
      <c r="I30" s="40"/>
      <c r="J30" s="40"/>
      <c r="K30" s="40"/>
      <c r="L30" s="773"/>
      <c r="M30" s="774"/>
      <c r="N30" s="772"/>
      <c r="O30" s="40" t="s">
        <v>146</v>
      </c>
      <c r="P30" s="40" t="s">
        <v>146</v>
      </c>
      <c r="Q30" s="40"/>
      <c r="R30" s="40"/>
      <c r="S30" s="40"/>
      <c r="T30" s="40"/>
      <c r="U30" s="40"/>
      <c r="V30" s="40"/>
      <c r="W30" s="775"/>
    </row>
    <row r="31" spans="2:23" s="36" customFormat="1" ht="19.5" customHeight="1">
      <c r="B31" s="48" t="s">
        <v>73</v>
      </c>
      <c r="C31" s="772"/>
      <c r="D31" s="40"/>
      <c r="E31" s="40" t="s">
        <v>146</v>
      </c>
      <c r="F31" s="40" t="s">
        <v>146</v>
      </c>
      <c r="G31" s="40"/>
      <c r="H31" s="40"/>
      <c r="I31" s="40"/>
      <c r="J31" s="40"/>
      <c r="K31" s="40"/>
      <c r="L31" s="773"/>
      <c r="M31" s="774" t="s">
        <v>146</v>
      </c>
      <c r="N31" s="772"/>
      <c r="O31" s="40"/>
      <c r="P31" s="40"/>
      <c r="Q31" s="40"/>
      <c r="R31" s="40"/>
      <c r="S31" s="40"/>
      <c r="T31" s="40" t="s">
        <v>146</v>
      </c>
      <c r="U31" s="40"/>
      <c r="V31" s="40"/>
      <c r="W31" s="775"/>
    </row>
    <row r="32" spans="2:23" s="36" customFormat="1" ht="19.5" customHeight="1">
      <c r="B32" s="48" t="s">
        <v>74</v>
      </c>
      <c r="C32" s="772"/>
      <c r="D32" s="40" t="s">
        <v>146</v>
      </c>
      <c r="E32" s="40"/>
      <c r="F32" s="40" t="s">
        <v>146</v>
      </c>
      <c r="G32" s="40"/>
      <c r="H32" s="40"/>
      <c r="I32" s="40"/>
      <c r="J32" s="40" t="s">
        <v>146</v>
      </c>
      <c r="K32" s="40" t="s">
        <v>146</v>
      </c>
      <c r="L32" s="773"/>
      <c r="M32" s="774"/>
      <c r="N32" s="772" t="s">
        <v>146</v>
      </c>
      <c r="O32" s="40"/>
      <c r="P32" s="40"/>
      <c r="Q32" s="40" t="s">
        <v>146</v>
      </c>
      <c r="R32" s="40"/>
      <c r="S32" s="40" t="s">
        <v>146</v>
      </c>
      <c r="T32" s="40"/>
      <c r="U32" s="40" t="s">
        <v>146</v>
      </c>
      <c r="V32" s="40"/>
      <c r="W32" s="775"/>
    </row>
    <row r="33" spans="2:23" s="36" customFormat="1" ht="21" customHeight="1">
      <c r="B33" s="48" t="s">
        <v>75</v>
      </c>
      <c r="C33" s="772"/>
      <c r="D33" s="40"/>
      <c r="E33" s="40" t="s">
        <v>146</v>
      </c>
      <c r="F33" s="40" t="s">
        <v>146</v>
      </c>
      <c r="G33" s="40"/>
      <c r="H33" s="40"/>
      <c r="I33" s="40"/>
      <c r="J33" s="40"/>
      <c r="K33" s="40"/>
      <c r="L33" s="773"/>
      <c r="M33" s="774" t="s">
        <v>146</v>
      </c>
      <c r="N33" s="772"/>
      <c r="O33" s="40"/>
      <c r="P33" s="40"/>
      <c r="Q33" s="40"/>
      <c r="R33" s="40"/>
      <c r="S33" s="40"/>
      <c r="T33" s="40" t="s">
        <v>146</v>
      </c>
      <c r="U33" s="40"/>
      <c r="V33" s="40" t="s">
        <v>146</v>
      </c>
      <c r="W33" s="775"/>
    </row>
    <row r="34" spans="2:23" s="36" customFormat="1" ht="20.25" customHeight="1">
      <c r="B34" s="48" t="s">
        <v>76</v>
      </c>
      <c r="C34" s="772"/>
      <c r="D34" s="40" t="s">
        <v>146</v>
      </c>
      <c r="E34" s="40"/>
      <c r="F34" s="40" t="s">
        <v>146</v>
      </c>
      <c r="G34" s="40"/>
      <c r="H34" s="40" t="s">
        <v>146</v>
      </c>
      <c r="I34" s="40" t="s">
        <v>146</v>
      </c>
      <c r="J34" s="40" t="s">
        <v>146</v>
      </c>
      <c r="K34" s="40" t="s">
        <v>146</v>
      </c>
      <c r="L34" s="773"/>
      <c r="M34" s="774"/>
      <c r="N34" s="772" t="s">
        <v>146</v>
      </c>
      <c r="O34" s="40"/>
      <c r="P34" s="40" t="s">
        <v>146</v>
      </c>
      <c r="Q34" s="40" t="s">
        <v>146</v>
      </c>
      <c r="R34" s="40"/>
      <c r="S34" s="40" t="s">
        <v>146</v>
      </c>
      <c r="T34" s="40"/>
      <c r="U34" s="40" t="s">
        <v>146</v>
      </c>
      <c r="V34" s="40" t="s">
        <v>146</v>
      </c>
      <c r="W34" s="775"/>
    </row>
    <row r="35" spans="2:23" s="36" customFormat="1" ht="20.25" customHeight="1">
      <c r="B35" s="48" t="s">
        <v>77</v>
      </c>
      <c r="C35" s="772"/>
      <c r="D35" s="40"/>
      <c r="E35" s="40" t="s">
        <v>146</v>
      </c>
      <c r="F35" s="40" t="s">
        <v>146</v>
      </c>
      <c r="G35" s="40"/>
      <c r="H35" s="40"/>
      <c r="I35" s="40"/>
      <c r="J35" s="40"/>
      <c r="K35" s="40"/>
      <c r="L35" s="773"/>
      <c r="M35" s="774"/>
      <c r="N35" s="772" t="s">
        <v>146</v>
      </c>
      <c r="O35" s="40"/>
      <c r="P35" s="40"/>
      <c r="Q35" s="40" t="s">
        <v>146</v>
      </c>
      <c r="R35" s="40"/>
      <c r="S35" s="40"/>
      <c r="T35" s="40" t="s">
        <v>146</v>
      </c>
      <c r="U35" s="40" t="s">
        <v>146</v>
      </c>
      <c r="V35" s="40" t="s">
        <v>146</v>
      </c>
      <c r="W35" s="775"/>
    </row>
    <row r="36" spans="2:23" s="36" customFormat="1" ht="20.25" customHeight="1">
      <c r="B36" s="48" t="s">
        <v>78</v>
      </c>
      <c r="C36" s="772"/>
      <c r="D36" s="40"/>
      <c r="E36" s="40" t="s">
        <v>146</v>
      </c>
      <c r="F36" s="40"/>
      <c r="G36" s="40"/>
      <c r="H36" s="40" t="s">
        <v>146</v>
      </c>
      <c r="I36" s="40"/>
      <c r="J36" s="40"/>
      <c r="K36" s="40"/>
      <c r="L36" s="773"/>
      <c r="M36" s="774" t="s">
        <v>146</v>
      </c>
      <c r="N36" s="772"/>
      <c r="O36" s="40"/>
      <c r="P36" s="40"/>
      <c r="Q36" s="40"/>
      <c r="R36" s="40"/>
      <c r="S36" s="40"/>
      <c r="T36" s="40" t="s">
        <v>146</v>
      </c>
      <c r="U36" s="40"/>
      <c r="V36" s="40" t="s">
        <v>146</v>
      </c>
      <c r="W36" s="775"/>
    </row>
    <row r="37" spans="2:23" s="36" customFormat="1" ht="20.25" customHeight="1">
      <c r="B37" s="48" t="s">
        <v>79</v>
      </c>
      <c r="C37" s="772"/>
      <c r="D37" s="40"/>
      <c r="E37" s="40" t="s">
        <v>146</v>
      </c>
      <c r="F37" s="40"/>
      <c r="G37" s="40"/>
      <c r="H37" s="40" t="s">
        <v>146</v>
      </c>
      <c r="I37" s="40"/>
      <c r="J37" s="40"/>
      <c r="K37" s="40"/>
      <c r="L37" s="773"/>
      <c r="M37" s="774"/>
      <c r="N37" s="772" t="s">
        <v>146</v>
      </c>
      <c r="O37" s="40"/>
      <c r="P37" s="40"/>
      <c r="Q37" s="40"/>
      <c r="R37" s="40" t="s">
        <v>146</v>
      </c>
      <c r="S37" s="40" t="s">
        <v>146</v>
      </c>
      <c r="T37" s="40"/>
      <c r="U37" s="40"/>
      <c r="V37" s="40" t="s">
        <v>146</v>
      </c>
      <c r="W37" s="775"/>
    </row>
    <row r="38" spans="2:23" s="36" customFormat="1" ht="19.5" customHeight="1">
      <c r="B38" s="48" t="s">
        <v>80</v>
      </c>
      <c r="C38" s="772"/>
      <c r="D38" s="40" t="s">
        <v>146</v>
      </c>
      <c r="E38" s="40"/>
      <c r="F38" s="40" t="s">
        <v>146</v>
      </c>
      <c r="G38" s="40"/>
      <c r="H38" s="40"/>
      <c r="I38" s="40"/>
      <c r="J38" s="40"/>
      <c r="K38" s="40"/>
      <c r="L38" s="773" t="s">
        <v>146</v>
      </c>
      <c r="M38" s="774" t="s">
        <v>146</v>
      </c>
      <c r="N38" s="772"/>
      <c r="O38" s="40"/>
      <c r="P38" s="40"/>
      <c r="Q38" s="40"/>
      <c r="R38" s="40"/>
      <c r="S38" s="40"/>
      <c r="T38" s="40" t="s">
        <v>146</v>
      </c>
      <c r="U38" s="40"/>
      <c r="V38" s="40"/>
      <c r="W38" s="775"/>
    </row>
    <row r="39" spans="1:23" s="36" customFormat="1" ht="19.5" customHeight="1">
      <c r="A39" s="784"/>
      <c r="B39" s="48" t="s">
        <v>81</v>
      </c>
      <c r="C39" s="785" t="s">
        <v>146</v>
      </c>
      <c r="D39" s="45"/>
      <c r="E39" s="45"/>
      <c r="F39" s="45"/>
      <c r="G39" s="45"/>
      <c r="H39" s="45"/>
      <c r="I39" s="45" t="s">
        <v>146</v>
      </c>
      <c r="J39" s="45"/>
      <c r="K39" s="45"/>
      <c r="L39" s="786"/>
      <c r="M39" s="787" t="s">
        <v>146</v>
      </c>
      <c r="N39" s="785"/>
      <c r="O39" s="45"/>
      <c r="P39" s="45"/>
      <c r="Q39" s="45"/>
      <c r="R39" s="45"/>
      <c r="S39" s="45"/>
      <c r="T39" s="45" t="s">
        <v>146</v>
      </c>
      <c r="U39" s="45"/>
      <c r="V39" s="45"/>
      <c r="W39" s="788"/>
    </row>
    <row r="40" spans="2:23" s="784" customFormat="1" ht="19.5" customHeight="1">
      <c r="B40" s="48" t="s">
        <v>82</v>
      </c>
      <c r="C40" s="772"/>
      <c r="D40" s="40"/>
      <c r="E40" s="40" t="s">
        <v>146</v>
      </c>
      <c r="F40" s="40" t="s">
        <v>146</v>
      </c>
      <c r="G40" s="40"/>
      <c r="H40" s="40"/>
      <c r="I40" s="40"/>
      <c r="J40" s="40"/>
      <c r="K40" s="40"/>
      <c r="L40" s="773"/>
      <c r="M40" s="774" t="s">
        <v>146</v>
      </c>
      <c r="N40" s="40"/>
      <c r="O40" s="40"/>
      <c r="P40" s="40"/>
      <c r="Q40" s="40"/>
      <c r="R40" s="40"/>
      <c r="S40" s="40"/>
      <c r="T40" s="40" t="s">
        <v>146</v>
      </c>
      <c r="U40" s="40"/>
      <c r="V40" s="40"/>
      <c r="W40" s="775"/>
    </row>
    <row r="41" spans="2:23" s="784" customFormat="1" ht="19.5" customHeight="1">
      <c r="B41" s="48" t="s">
        <v>83</v>
      </c>
      <c r="C41" s="772"/>
      <c r="D41" s="40"/>
      <c r="E41" s="40" t="s">
        <v>146</v>
      </c>
      <c r="F41" s="40" t="s">
        <v>146</v>
      </c>
      <c r="G41" s="40"/>
      <c r="H41" s="40"/>
      <c r="I41" s="40"/>
      <c r="J41" s="40"/>
      <c r="K41" s="40"/>
      <c r="L41" s="773"/>
      <c r="M41" s="774" t="s">
        <v>146</v>
      </c>
      <c r="N41" s="40"/>
      <c r="O41" s="40"/>
      <c r="P41" s="40"/>
      <c r="Q41" s="40"/>
      <c r="R41" s="40"/>
      <c r="S41" s="40"/>
      <c r="T41" s="40" t="s">
        <v>146</v>
      </c>
      <c r="U41" s="40"/>
      <c r="V41" s="40"/>
      <c r="W41" s="775"/>
    </row>
    <row r="42" spans="2:23" s="784" customFormat="1" ht="19.5" customHeight="1">
      <c r="B42" s="48" t="s">
        <v>84</v>
      </c>
      <c r="C42" s="772"/>
      <c r="D42" s="40"/>
      <c r="E42" s="45" t="s">
        <v>146</v>
      </c>
      <c r="F42" s="45" t="s">
        <v>146</v>
      </c>
      <c r="G42" s="40"/>
      <c r="H42" s="40" t="s">
        <v>146</v>
      </c>
      <c r="I42" s="40"/>
      <c r="J42" s="40"/>
      <c r="K42" s="40"/>
      <c r="L42" s="773"/>
      <c r="M42" s="774"/>
      <c r="N42" s="40" t="s">
        <v>146</v>
      </c>
      <c r="O42" s="40"/>
      <c r="P42" s="40"/>
      <c r="Q42" s="40" t="s">
        <v>146</v>
      </c>
      <c r="R42" s="40"/>
      <c r="S42" s="40" t="s">
        <v>146</v>
      </c>
      <c r="T42" s="40"/>
      <c r="U42" s="40"/>
      <c r="V42" s="40"/>
      <c r="W42" s="775" t="s">
        <v>146</v>
      </c>
    </row>
    <row r="43" spans="2:23" s="784" customFormat="1" ht="19.5" customHeight="1">
      <c r="B43" s="48" t="s">
        <v>85</v>
      </c>
      <c r="C43" s="772" t="s">
        <v>146</v>
      </c>
      <c r="D43" s="40"/>
      <c r="E43" s="40"/>
      <c r="F43" s="40"/>
      <c r="G43" s="40"/>
      <c r="H43" s="40"/>
      <c r="I43" s="40"/>
      <c r="J43" s="40" t="s">
        <v>146</v>
      </c>
      <c r="K43" s="40"/>
      <c r="L43" s="773"/>
      <c r="M43" s="774" t="s">
        <v>146</v>
      </c>
      <c r="N43" s="40"/>
      <c r="O43" s="40"/>
      <c r="P43" s="40"/>
      <c r="Q43" s="40"/>
      <c r="R43" s="40"/>
      <c r="S43" s="40"/>
      <c r="T43" s="40"/>
      <c r="U43" s="40" t="s">
        <v>146</v>
      </c>
      <c r="V43" s="40"/>
      <c r="W43" s="775"/>
    </row>
    <row r="44" spans="2:23" s="784" customFormat="1" ht="19.5" customHeight="1">
      <c r="B44" s="48" t="s">
        <v>86</v>
      </c>
      <c r="C44" s="772"/>
      <c r="D44" s="40"/>
      <c r="E44" s="40" t="s">
        <v>146</v>
      </c>
      <c r="F44" s="40" t="s">
        <v>146</v>
      </c>
      <c r="G44" s="40"/>
      <c r="H44" s="40"/>
      <c r="I44" s="40"/>
      <c r="J44" s="40"/>
      <c r="K44" s="40"/>
      <c r="L44" s="773"/>
      <c r="M44" s="774" t="s">
        <v>146</v>
      </c>
      <c r="N44" s="40"/>
      <c r="O44" s="40"/>
      <c r="P44" s="40"/>
      <c r="Q44" s="40"/>
      <c r="R44" s="40"/>
      <c r="S44" s="40"/>
      <c r="T44" s="40" t="s">
        <v>146</v>
      </c>
      <c r="U44" s="40" t="s">
        <v>146</v>
      </c>
      <c r="V44" s="40"/>
      <c r="W44" s="775"/>
    </row>
    <row r="45" spans="2:23" s="784" customFormat="1" ht="19.5" customHeight="1">
      <c r="B45" s="48" t="s">
        <v>87</v>
      </c>
      <c r="C45" s="772"/>
      <c r="D45" s="40"/>
      <c r="E45" s="40" t="s">
        <v>146</v>
      </c>
      <c r="F45" s="40" t="s">
        <v>146</v>
      </c>
      <c r="G45" s="40"/>
      <c r="H45" s="40"/>
      <c r="I45" s="40"/>
      <c r="J45" s="40"/>
      <c r="K45" s="40"/>
      <c r="L45" s="773"/>
      <c r="M45" s="774"/>
      <c r="N45" s="40" t="s">
        <v>146</v>
      </c>
      <c r="O45" s="40"/>
      <c r="P45" s="40"/>
      <c r="Q45" s="40" t="s">
        <v>146</v>
      </c>
      <c r="R45" s="40"/>
      <c r="S45" s="40" t="s">
        <v>146</v>
      </c>
      <c r="T45" s="40"/>
      <c r="U45" s="40" t="s">
        <v>146</v>
      </c>
      <c r="V45" s="40" t="s">
        <v>146</v>
      </c>
      <c r="W45" s="775"/>
    </row>
    <row r="46" spans="2:23" s="784" customFormat="1" ht="19.5" customHeight="1">
      <c r="B46" s="48" t="s">
        <v>88</v>
      </c>
      <c r="C46" s="772"/>
      <c r="D46" s="40"/>
      <c r="E46" s="40" t="s">
        <v>146</v>
      </c>
      <c r="F46" s="40"/>
      <c r="G46" s="40"/>
      <c r="H46" s="40" t="s">
        <v>146</v>
      </c>
      <c r="I46" s="40"/>
      <c r="J46" s="40"/>
      <c r="K46" s="40"/>
      <c r="L46" s="773"/>
      <c r="M46" s="774"/>
      <c r="N46" s="40" t="s">
        <v>146</v>
      </c>
      <c r="O46" s="40"/>
      <c r="P46" s="40" t="s">
        <v>146</v>
      </c>
      <c r="Q46" s="40"/>
      <c r="R46" s="40"/>
      <c r="S46" s="40" t="s">
        <v>146</v>
      </c>
      <c r="T46" s="40" t="s">
        <v>211</v>
      </c>
      <c r="U46" s="40" t="s">
        <v>146</v>
      </c>
      <c r="V46" s="40"/>
      <c r="W46" s="775"/>
    </row>
    <row r="47" spans="2:23" s="784" customFormat="1" ht="19.5" customHeight="1">
      <c r="B47" s="48" t="s">
        <v>89</v>
      </c>
      <c r="C47" s="772"/>
      <c r="D47" s="40"/>
      <c r="E47" s="40" t="s">
        <v>146</v>
      </c>
      <c r="F47" s="40" t="s">
        <v>146</v>
      </c>
      <c r="G47" s="40"/>
      <c r="H47" s="40"/>
      <c r="I47" s="40"/>
      <c r="J47" s="40"/>
      <c r="K47" s="40"/>
      <c r="L47" s="773"/>
      <c r="M47" s="774" t="s">
        <v>146</v>
      </c>
      <c r="N47" s="40"/>
      <c r="O47" s="40"/>
      <c r="P47" s="40"/>
      <c r="Q47" s="40"/>
      <c r="R47" s="40"/>
      <c r="S47" s="40"/>
      <c r="T47" s="40" t="s">
        <v>146</v>
      </c>
      <c r="U47" s="40"/>
      <c r="V47" s="40"/>
      <c r="W47" s="775"/>
    </row>
    <row r="48" spans="2:23" s="784" customFormat="1" ht="19.5" customHeight="1">
      <c r="B48" s="48" t="s">
        <v>90</v>
      </c>
      <c r="C48" s="772"/>
      <c r="D48" s="40"/>
      <c r="E48" s="40" t="s">
        <v>146</v>
      </c>
      <c r="F48" s="40"/>
      <c r="G48" s="40"/>
      <c r="H48" s="40" t="s">
        <v>146</v>
      </c>
      <c r="I48" s="40"/>
      <c r="J48" s="40"/>
      <c r="K48" s="40"/>
      <c r="L48" s="773"/>
      <c r="M48" s="774"/>
      <c r="N48" s="40"/>
      <c r="O48" s="40" t="s">
        <v>146</v>
      </c>
      <c r="P48" s="40"/>
      <c r="Q48" s="40"/>
      <c r="R48" s="40"/>
      <c r="S48" s="40" t="s">
        <v>146</v>
      </c>
      <c r="T48" s="40"/>
      <c r="U48" s="40"/>
      <c r="V48" s="40"/>
      <c r="W48" s="775"/>
    </row>
    <row r="49" spans="2:23" s="784" customFormat="1" ht="19.5" customHeight="1">
      <c r="B49" s="48" t="s">
        <v>91</v>
      </c>
      <c r="C49" s="772"/>
      <c r="D49" s="40"/>
      <c r="E49" s="40" t="s">
        <v>146</v>
      </c>
      <c r="F49" s="40" t="s">
        <v>146</v>
      </c>
      <c r="G49" s="40"/>
      <c r="H49" s="40"/>
      <c r="I49" s="40"/>
      <c r="J49" s="40"/>
      <c r="K49" s="40"/>
      <c r="L49" s="773"/>
      <c r="M49" s="774"/>
      <c r="N49" s="40"/>
      <c r="O49" s="40" t="s">
        <v>146</v>
      </c>
      <c r="P49" s="40"/>
      <c r="Q49" s="40" t="s">
        <v>146</v>
      </c>
      <c r="R49" s="40"/>
      <c r="S49" s="40"/>
      <c r="T49" s="40"/>
      <c r="U49" s="40"/>
      <c r="V49" s="40"/>
      <c r="W49" s="775"/>
    </row>
    <row r="50" spans="2:23" s="784" customFormat="1" ht="19.5" customHeight="1">
      <c r="B50" s="48" t="s">
        <v>92</v>
      </c>
      <c r="C50" s="772"/>
      <c r="D50" s="40" t="s">
        <v>146</v>
      </c>
      <c r="E50" s="40"/>
      <c r="F50" s="40" t="s">
        <v>146</v>
      </c>
      <c r="G50" s="40"/>
      <c r="H50" s="40" t="s">
        <v>146</v>
      </c>
      <c r="I50" s="40" t="s">
        <v>146</v>
      </c>
      <c r="J50" s="40" t="s">
        <v>146</v>
      </c>
      <c r="K50" s="40" t="s">
        <v>146</v>
      </c>
      <c r="L50" s="773"/>
      <c r="M50" s="774" t="s">
        <v>146</v>
      </c>
      <c r="N50" s="40"/>
      <c r="O50" s="40"/>
      <c r="P50" s="40"/>
      <c r="Q50" s="40"/>
      <c r="R50" s="40"/>
      <c r="S50" s="40"/>
      <c r="T50" s="40"/>
      <c r="U50" s="40" t="s">
        <v>146</v>
      </c>
      <c r="V50" s="40"/>
      <c r="W50" s="775"/>
    </row>
    <row r="51" spans="2:23" s="784" customFormat="1" ht="19.5" customHeight="1">
      <c r="B51" s="48" t="s">
        <v>93</v>
      </c>
      <c r="C51" s="772"/>
      <c r="D51" s="40"/>
      <c r="E51" s="40" t="s">
        <v>146</v>
      </c>
      <c r="F51" s="40" t="s">
        <v>146</v>
      </c>
      <c r="G51" s="40"/>
      <c r="H51" s="40"/>
      <c r="I51" s="40"/>
      <c r="J51" s="40"/>
      <c r="K51" s="40"/>
      <c r="L51" s="773"/>
      <c r="M51" s="774" t="s">
        <v>146</v>
      </c>
      <c r="N51" s="40"/>
      <c r="O51" s="40"/>
      <c r="P51" s="40"/>
      <c r="Q51" s="40"/>
      <c r="R51" s="40"/>
      <c r="S51" s="40"/>
      <c r="T51" s="40" t="s">
        <v>146</v>
      </c>
      <c r="U51" s="40" t="s">
        <v>146</v>
      </c>
      <c r="V51" s="40"/>
      <c r="W51" s="775"/>
    </row>
    <row r="52" spans="2:23" s="784" customFormat="1" ht="19.5" customHeight="1">
      <c r="B52" s="48" t="s">
        <v>94</v>
      </c>
      <c r="C52" s="772"/>
      <c r="D52" s="40"/>
      <c r="E52" s="40" t="s">
        <v>146</v>
      </c>
      <c r="F52" s="40"/>
      <c r="G52" s="40"/>
      <c r="H52" s="40" t="s">
        <v>146</v>
      </c>
      <c r="I52" s="40"/>
      <c r="J52" s="40"/>
      <c r="K52" s="40"/>
      <c r="L52" s="773"/>
      <c r="M52" s="774" t="s">
        <v>146</v>
      </c>
      <c r="N52" s="40"/>
      <c r="O52" s="40"/>
      <c r="P52" s="40"/>
      <c r="Q52" s="40"/>
      <c r="R52" s="40"/>
      <c r="S52" s="40"/>
      <c r="T52" s="40"/>
      <c r="U52" s="40"/>
      <c r="V52" s="40"/>
      <c r="W52" s="775"/>
    </row>
    <row r="53" spans="2:23" s="44" customFormat="1" ht="19.5" customHeight="1">
      <c r="B53" s="47" t="s">
        <v>95</v>
      </c>
      <c r="C53" s="38"/>
      <c r="D53" s="39"/>
      <c r="E53" s="39" t="s">
        <v>146</v>
      </c>
      <c r="F53" s="39" t="s">
        <v>146</v>
      </c>
      <c r="G53" s="39"/>
      <c r="H53" s="40"/>
      <c r="I53" s="39"/>
      <c r="J53" s="39"/>
      <c r="K53" s="39"/>
      <c r="L53" s="63"/>
      <c r="M53" s="42" t="s">
        <v>146</v>
      </c>
      <c r="N53" s="39"/>
      <c r="O53" s="39"/>
      <c r="P53" s="39"/>
      <c r="Q53" s="39"/>
      <c r="R53" s="39"/>
      <c r="S53" s="39"/>
      <c r="T53" s="39"/>
      <c r="U53" s="39" t="s">
        <v>146</v>
      </c>
      <c r="V53" s="39"/>
      <c r="W53" s="41"/>
    </row>
    <row r="54" spans="2:23" s="44" customFormat="1" ht="19.5" customHeight="1">
      <c r="B54" s="47" t="s">
        <v>96</v>
      </c>
      <c r="C54" s="38" t="s">
        <v>146</v>
      </c>
      <c r="D54" s="39"/>
      <c r="E54" s="39"/>
      <c r="F54" s="39"/>
      <c r="G54" s="39"/>
      <c r="H54" s="40"/>
      <c r="I54" s="39"/>
      <c r="J54" s="39" t="s">
        <v>146</v>
      </c>
      <c r="K54" s="39"/>
      <c r="L54" s="63"/>
      <c r="M54" s="42" t="s">
        <v>146</v>
      </c>
      <c r="N54" s="39"/>
      <c r="O54" s="39"/>
      <c r="P54" s="39"/>
      <c r="Q54" s="39"/>
      <c r="R54" s="39"/>
      <c r="S54" s="39"/>
      <c r="T54" s="39"/>
      <c r="U54" s="39" t="s">
        <v>146</v>
      </c>
      <c r="V54" s="39"/>
      <c r="W54" s="41"/>
    </row>
    <row r="55" spans="2:23" s="51" customFormat="1" ht="19.5" customHeight="1" thickBot="1">
      <c r="B55" s="49" t="s">
        <v>97</v>
      </c>
      <c r="C55" s="64"/>
      <c r="D55" s="65" t="s">
        <v>146</v>
      </c>
      <c r="E55" s="65"/>
      <c r="F55" s="65" t="s">
        <v>146</v>
      </c>
      <c r="G55" s="65"/>
      <c r="H55" s="65"/>
      <c r="I55" s="65" t="s">
        <v>146</v>
      </c>
      <c r="J55" s="65" t="s">
        <v>146</v>
      </c>
      <c r="K55" s="65" t="s">
        <v>146</v>
      </c>
      <c r="L55" s="66"/>
      <c r="M55" s="67" t="s">
        <v>146</v>
      </c>
      <c r="N55" s="65"/>
      <c r="O55" s="65"/>
      <c r="P55" s="65"/>
      <c r="Q55" s="65"/>
      <c r="R55" s="65"/>
      <c r="S55" s="65"/>
      <c r="T55" s="65"/>
      <c r="U55" s="65" t="s">
        <v>146</v>
      </c>
      <c r="V55" s="65" t="s">
        <v>146</v>
      </c>
      <c r="W55" s="68"/>
    </row>
    <row r="56" spans="2:23" s="44" customFormat="1" ht="28.5" customHeight="1" thickBot="1" thickTop="1">
      <c r="B56" s="50" t="s">
        <v>2</v>
      </c>
      <c r="C56" s="69">
        <f aca="true" t="shared" si="0" ref="C56:W56">COUNTIF(C9:C55,"○")</f>
        <v>4</v>
      </c>
      <c r="D56" s="69">
        <f t="shared" si="0"/>
        <v>9</v>
      </c>
      <c r="E56" s="69">
        <f t="shared" si="0"/>
        <v>34</v>
      </c>
      <c r="F56" s="69">
        <f t="shared" si="0"/>
        <v>35</v>
      </c>
      <c r="G56" s="69">
        <f t="shared" si="0"/>
        <v>1</v>
      </c>
      <c r="H56" s="69">
        <f t="shared" si="0"/>
        <v>14</v>
      </c>
      <c r="I56" s="69">
        <f t="shared" si="0"/>
        <v>7</v>
      </c>
      <c r="J56" s="69">
        <f t="shared" si="0"/>
        <v>7</v>
      </c>
      <c r="K56" s="69">
        <f t="shared" si="0"/>
        <v>5</v>
      </c>
      <c r="L56" s="70">
        <f t="shared" si="0"/>
        <v>5</v>
      </c>
      <c r="M56" s="71">
        <f t="shared" si="0"/>
        <v>25</v>
      </c>
      <c r="N56" s="69">
        <f t="shared" si="0"/>
        <v>13</v>
      </c>
      <c r="O56" s="69">
        <f t="shared" si="0"/>
        <v>9</v>
      </c>
      <c r="P56" s="69">
        <f t="shared" si="0"/>
        <v>11</v>
      </c>
      <c r="Q56" s="69">
        <f t="shared" si="0"/>
        <v>14</v>
      </c>
      <c r="R56" s="69">
        <f t="shared" si="0"/>
        <v>2</v>
      </c>
      <c r="S56" s="69">
        <f t="shared" si="0"/>
        <v>10</v>
      </c>
      <c r="T56" s="69">
        <f t="shared" si="0"/>
        <v>24</v>
      </c>
      <c r="U56" s="69">
        <f t="shared" si="0"/>
        <v>14</v>
      </c>
      <c r="V56" s="69">
        <f t="shared" si="0"/>
        <v>9</v>
      </c>
      <c r="W56" s="72">
        <f t="shared" si="0"/>
        <v>1</v>
      </c>
    </row>
    <row r="57" spans="2:23" ht="34.5" customHeight="1">
      <c r="B57" s="1030" t="s">
        <v>189</v>
      </c>
      <c r="C57" s="1031"/>
      <c r="D57" s="1031"/>
      <c r="E57" s="1031"/>
      <c r="F57" s="1031"/>
      <c r="G57" s="1031"/>
      <c r="H57" s="1031"/>
      <c r="I57" s="1031"/>
      <c r="J57" s="1031"/>
      <c r="K57" s="1031"/>
      <c r="L57" s="1031"/>
      <c r="M57" s="1031"/>
      <c r="N57" s="1031"/>
      <c r="O57" s="1031"/>
      <c r="P57" s="1031"/>
      <c r="Q57" s="1031"/>
      <c r="R57" s="1031"/>
      <c r="S57" s="1031"/>
      <c r="T57" s="1031"/>
      <c r="U57" s="1031"/>
      <c r="V57" s="1031"/>
      <c r="W57" s="1031"/>
    </row>
    <row r="58" spans="2:23" ht="28.5" customHeight="1">
      <c r="B58" s="1030" t="s">
        <v>205</v>
      </c>
      <c r="C58" s="1031"/>
      <c r="D58" s="1031"/>
      <c r="E58" s="1031"/>
      <c r="F58" s="1031"/>
      <c r="G58" s="1031"/>
      <c r="H58" s="1031"/>
      <c r="I58" s="1031"/>
      <c r="J58" s="1031"/>
      <c r="K58" s="1031"/>
      <c r="L58" s="1031"/>
      <c r="M58" s="1031"/>
      <c r="N58" s="1031"/>
      <c r="O58" s="1031"/>
      <c r="P58" s="1031"/>
      <c r="Q58" s="1031"/>
      <c r="R58" s="1031"/>
      <c r="S58" s="1031"/>
      <c r="T58" s="1031"/>
      <c r="U58" s="1031"/>
      <c r="V58" s="1031"/>
      <c r="W58" s="1031"/>
    </row>
    <row r="59" ht="12.75">
      <c r="H59" s="34"/>
    </row>
    <row r="60" s="353" customFormat="1" ht="16.5">
      <c r="H60" s="354"/>
    </row>
    <row r="61" ht="12.75">
      <c r="H61" s="34"/>
    </row>
    <row r="62" ht="12.75">
      <c r="H62" s="34"/>
    </row>
  </sheetData>
  <sheetProtection/>
  <mergeCells count="33">
    <mergeCell ref="B57:W57"/>
    <mergeCell ref="P6:P8"/>
    <mergeCell ref="Q6:Q8"/>
    <mergeCell ref="H6:H8"/>
    <mergeCell ref="E6:E8"/>
    <mergeCell ref="F6:F8"/>
    <mergeCell ref="B58:W58"/>
    <mergeCell ref="N6:N8"/>
    <mergeCell ref="W6:W8"/>
    <mergeCell ref="C6:C8"/>
    <mergeCell ref="T6:T8"/>
    <mergeCell ref="B4:B8"/>
    <mergeCell ref="C4:L4"/>
    <mergeCell ref="D6:D8"/>
    <mergeCell ref="V6:V8"/>
    <mergeCell ref="C5:E5"/>
    <mergeCell ref="B2:Y2"/>
    <mergeCell ref="M4:W4"/>
    <mergeCell ref="G6:G8"/>
    <mergeCell ref="K6:K8"/>
    <mergeCell ref="L6:L8"/>
    <mergeCell ref="J6:J8"/>
    <mergeCell ref="M5:O5"/>
    <mergeCell ref="O6:O8"/>
    <mergeCell ref="P5:S5"/>
    <mergeCell ref="U6:U8"/>
    <mergeCell ref="F5:H5"/>
    <mergeCell ref="M6:M8"/>
    <mergeCell ref="I6:I8"/>
    <mergeCell ref="R6:R8"/>
    <mergeCell ref="S6:S8"/>
    <mergeCell ref="T5:W5"/>
    <mergeCell ref="I5:L5"/>
  </mergeCells>
  <printOptions/>
  <pageMargins left="0.7" right="0.7" top="0.75" bottom="0.75" header="0.3" footer="0.3"/>
  <pageSetup fitToHeight="1" fitToWidth="1" horizontalDpi="600" verticalDpi="600" orientation="landscape" paperSize="9" scale="38" r:id="rId1"/>
</worksheet>
</file>

<file path=xl/worksheets/sheet11.xml><?xml version="1.0" encoding="utf-8"?>
<worksheet xmlns="http://schemas.openxmlformats.org/spreadsheetml/2006/main" xmlns:r="http://schemas.openxmlformats.org/officeDocument/2006/relationships">
  <sheetPr>
    <pageSetUpPr fitToPage="1"/>
  </sheetPr>
  <dimension ref="A1:Y157"/>
  <sheetViews>
    <sheetView zoomScale="68" zoomScaleNormal="68" zoomScalePageLayoutView="0" workbookViewId="0" topLeftCell="A131">
      <selection activeCell="G34" sqref="G34"/>
    </sheetView>
  </sheetViews>
  <sheetFormatPr defaultColWidth="9.00390625" defaultRowHeight="13.5"/>
  <cols>
    <col min="1" max="1" width="9.50390625" style="62" customWidth="1"/>
    <col min="2" max="2" width="12.625" style="0" customWidth="1"/>
    <col min="4" max="4" width="9.875" style="0" customWidth="1"/>
    <col min="11" max="11" width="9.50390625" style="0" customWidth="1"/>
    <col min="16" max="16" width="8.75390625" style="289" customWidth="1"/>
    <col min="22" max="22" width="14.75390625" style="0" customWidth="1"/>
  </cols>
  <sheetData>
    <row r="1" spans="1:16" s="54" customFormat="1" ht="14.25" customHeight="1">
      <c r="A1" s="292" t="s">
        <v>191</v>
      </c>
      <c r="P1" s="288"/>
    </row>
    <row r="2" spans="1:16" s="54" customFormat="1" ht="18.75" customHeight="1">
      <c r="A2" s="292"/>
      <c r="H2" s="293" t="s">
        <v>193</v>
      </c>
      <c r="P2" s="288"/>
    </row>
    <row r="3" spans="1:16" s="294" customFormat="1" ht="15.75" customHeight="1" thickBot="1">
      <c r="A3" s="55" t="s">
        <v>192</v>
      </c>
      <c r="B3" s="56"/>
      <c r="P3" s="349"/>
    </row>
    <row r="4" spans="1:25" s="694" customFormat="1" ht="33.75" customHeight="1">
      <c r="A4" s="1058" t="s">
        <v>150</v>
      </c>
      <c r="B4" s="1061" t="s">
        <v>151</v>
      </c>
      <c r="C4" s="1064" t="s">
        <v>152</v>
      </c>
      <c r="D4" s="1065"/>
      <c r="E4" s="1066"/>
      <c r="F4" s="1067" t="s">
        <v>153</v>
      </c>
      <c r="G4" s="1068"/>
      <c r="H4" s="1068"/>
      <c r="I4" s="1068"/>
      <c r="J4" s="1068"/>
      <c r="K4" s="1068"/>
      <c r="L4" s="1068"/>
      <c r="M4" s="1068"/>
      <c r="N4" s="1068"/>
      <c r="O4" s="1069"/>
      <c r="P4" s="295"/>
      <c r="Q4" s="1070" t="s">
        <v>154</v>
      </c>
      <c r="R4" s="1071"/>
      <c r="S4" s="1071"/>
      <c r="T4" s="1071"/>
      <c r="U4" s="1072"/>
      <c r="V4" s="1073" t="s">
        <v>194</v>
      </c>
      <c r="W4" s="296"/>
      <c r="X4" s="296"/>
      <c r="Y4" s="296"/>
    </row>
    <row r="5" spans="1:25" s="694" customFormat="1" ht="26.25" customHeight="1">
      <c r="A5" s="1059"/>
      <c r="B5" s="1062"/>
      <c r="C5" s="297"/>
      <c r="D5" s="298"/>
      <c r="E5" s="297"/>
      <c r="F5" s="298"/>
      <c r="G5" s="1076" t="s">
        <v>155</v>
      </c>
      <c r="H5" s="1077"/>
      <c r="I5" s="1077"/>
      <c r="J5" s="1078"/>
      <c r="K5" s="1079" t="s">
        <v>156</v>
      </c>
      <c r="L5" s="1080"/>
      <c r="M5" s="1080"/>
      <c r="N5" s="1080"/>
      <c r="O5" s="1081"/>
      <c r="P5" s="1082" t="s">
        <v>157</v>
      </c>
      <c r="Q5" s="299"/>
      <c r="R5" s="1079" t="s">
        <v>158</v>
      </c>
      <c r="S5" s="1080"/>
      <c r="T5" s="1080"/>
      <c r="U5" s="1081"/>
      <c r="V5" s="1074"/>
      <c r="W5" s="53"/>
      <c r="X5" s="53"/>
      <c r="Y5" s="53"/>
    </row>
    <row r="6" spans="1:25" s="694" customFormat="1" ht="26.25" customHeight="1">
      <c r="A6" s="1059"/>
      <c r="B6" s="1062"/>
      <c r="C6" s="1084" t="s">
        <v>159</v>
      </c>
      <c r="D6" s="1086" t="s">
        <v>160</v>
      </c>
      <c r="E6" s="1086" t="s">
        <v>161</v>
      </c>
      <c r="F6" s="1088" t="s">
        <v>162</v>
      </c>
      <c r="G6" s="300"/>
      <c r="H6" s="300"/>
      <c r="I6" s="300"/>
      <c r="J6" s="301"/>
      <c r="K6" s="300"/>
      <c r="L6" s="300"/>
      <c r="M6" s="300"/>
      <c r="N6" s="300"/>
      <c r="O6" s="301"/>
      <c r="P6" s="1082"/>
      <c r="Q6" s="1084" t="s">
        <v>107</v>
      </c>
      <c r="R6" s="300"/>
      <c r="S6" s="300"/>
      <c r="T6" s="300"/>
      <c r="U6" s="301"/>
      <c r="V6" s="1074"/>
      <c r="W6" s="53"/>
      <c r="X6" s="53"/>
      <c r="Y6" s="53"/>
    </row>
    <row r="7" spans="1:25" s="694" customFormat="1" ht="26.25" customHeight="1">
      <c r="A7" s="1059"/>
      <c r="B7" s="1062"/>
      <c r="C7" s="1084"/>
      <c r="D7" s="1086"/>
      <c r="E7" s="1086"/>
      <c r="F7" s="1088"/>
      <c r="G7" s="1090" t="s">
        <v>163</v>
      </c>
      <c r="H7" s="1090" t="s">
        <v>164</v>
      </c>
      <c r="I7" s="1090" t="s">
        <v>165</v>
      </c>
      <c r="J7" s="1090" t="s">
        <v>115</v>
      </c>
      <c r="K7" s="1088" t="s">
        <v>166</v>
      </c>
      <c r="L7" s="1088" t="s">
        <v>167</v>
      </c>
      <c r="M7" s="1086" t="s">
        <v>168</v>
      </c>
      <c r="N7" s="1086" t="s">
        <v>169</v>
      </c>
      <c r="O7" s="1094" t="s">
        <v>170</v>
      </c>
      <c r="P7" s="1082"/>
      <c r="Q7" s="1084"/>
      <c r="R7" s="1088" t="s">
        <v>167</v>
      </c>
      <c r="S7" s="1088" t="s">
        <v>168</v>
      </c>
      <c r="T7" s="1088" t="s">
        <v>171</v>
      </c>
      <c r="U7" s="1092" t="s">
        <v>172</v>
      </c>
      <c r="V7" s="1074"/>
      <c r="W7" s="53"/>
      <c r="X7" s="53"/>
      <c r="Y7" s="53"/>
    </row>
    <row r="8" spans="1:25" s="694" customFormat="1" ht="13.5" thickBot="1">
      <c r="A8" s="1060"/>
      <c r="B8" s="1063"/>
      <c r="C8" s="1085"/>
      <c r="D8" s="1087"/>
      <c r="E8" s="1087"/>
      <c r="F8" s="1089"/>
      <c r="G8" s="1091"/>
      <c r="H8" s="1091"/>
      <c r="I8" s="1091"/>
      <c r="J8" s="1091"/>
      <c r="K8" s="1089"/>
      <c r="L8" s="1089"/>
      <c r="M8" s="1087"/>
      <c r="N8" s="1087"/>
      <c r="O8" s="1095"/>
      <c r="P8" s="1083"/>
      <c r="Q8" s="1085"/>
      <c r="R8" s="1089"/>
      <c r="S8" s="1089"/>
      <c r="T8" s="1089"/>
      <c r="U8" s="1093"/>
      <c r="V8" s="1075"/>
      <c r="W8" s="57"/>
      <c r="X8" s="57"/>
      <c r="Y8" s="58"/>
    </row>
    <row r="9" spans="1:22" s="59" customFormat="1" ht="19.5" customHeight="1">
      <c r="A9" s="1052" t="s">
        <v>51</v>
      </c>
      <c r="B9" s="302" t="s">
        <v>148</v>
      </c>
      <c r="C9" s="303">
        <f>F9+P9+Q9</f>
        <v>93</v>
      </c>
      <c r="D9" s="350">
        <v>93</v>
      </c>
      <c r="E9" s="350">
        <v>0</v>
      </c>
      <c r="F9" s="303">
        <f>G9+H9+I9+J9</f>
        <v>56</v>
      </c>
      <c r="G9" s="305">
        <v>6</v>
      </c>
      <c r="H9" s="305">
        <v>48</v>
      </c>
      <c r="I9" s="305">
        <v>2</v>
      </c>
      <c r="J9" s="305">
        <v>0</v>
      </c>
      <c r="K9" s="303">
        <f>L9+M9+N9+O9</f>
        <v>56</v>
      </c>
      <c r="L9" s="305">
        <v>1</v>
      </c>
      <c r="M9" s="305">
        <v>14</v>
      </c>
      <c r="N9" s="305">
        <v>37</v>
      </c>
      <c r="O9" s="306">
        <v>4</v>
      </c>
      <c r="P9" s="307">
        <v>0</v>
      </c>
      <c r="Q9" s="303">
        <f>R9+S9+T9+U9</f>
        <v>37</v>
      </c>
      <c r="R9" s="305">
        <v>4</v>
      </c>
      <c r="S9" s="305">
        <v>28</v>
      </c>
      <c r="T9" s="305">
        <v>5</v>
      </c>
      <c r="U9" s="306">
        <v>0</v>
      </c>
      <c r="V9" s="290"/>
    </row>
    <row r="10" spans="1:22" s="314" customFormat="1" ht="19.5" customHeight="1">
      <c r="A10" s="1051"/>
      <c r="B10" s="308" t="s">
        <v>147</v>
      </c>
      <c r="C10" s="303">
        <f>F10+P10+Q10</f>
        <v>3</v>
      </c>
      <c r="D10" s="324">
        <v>1</v>
      </c>
      <c r="E10" s="325">
        <v>2</v>
      </c>
      <c r="F10" s="303">
        <f>G10+H10+I10+J10</f>
        <v>0</v>
      </c>
      <c r="G10" s="310">
        <v>0</v>
      </c>
      <c r="H10" s="310">
        <v>0</v>
      </c>
      <c r="I10" s="310">
        <v>0</v>
      </c>
      <c r="J10" s="310">
        <v>0</v>
      </c>
      <c r="K10" s="303">
        <f>L10+M10+N10+O10</f>
        <v>0</v>
      </c>
      <c r="L10" s="310">
        <v>0</v>
      </c>
      <c r="M10" s="310">
        <v>0</v>
      </c>
      <c r="N10" s="310">
        <v>0</v>
      </c>
      <c r="O10" s="311">
        <v>0</v>
      </c>
      <c r="P10" s="312">
        <v>1</v>
      </c>
      <c r="Q10" s="303">
        <f>R10+S10+T10+U10</f>
        <v>2</v>
      </c>
      <c r="R10" s="310">
        <v>2</v>
      </c>
      <c r="S10" s="310">
        <v>0</v>
      </c>
      <c r="T10" s="310">
        <v>0</v>
      </c>
      <c r="U10" s="311">
        <v>0</v>
      </c>
      <c r="V10" s="313"/>
    </row>
    <row r="11" spans="1:22" s="59" customFormat="1" ht="19.5" customHeight="1" thickBot="1">
      <c r="A11" s="1051"/>
      <c r="B11" s="449" t="s">
        <v>149</v>
      </c>
      <c r="C11" s="450">
        <f aca="true" t="shared" si="0" ref="C11:C72">F11+P11+Q11</f>
        <v>0</v>
      </c>
      <c r="D11" s="451">
        <v>0</v>
      </c>
      <c r="E11" s="451">
        <v>0</v>
      </c>
      <c r="F11" s="452">
        <f aca="true" t="shared" si="1" ref="F11:F72">G11+H11+I11+J11</f>
        <v>0</v>
      </c>
      <c r="G11" s="453">
        <v>0</v>
      </c>
      <c r="H11" s="453">
        <v>0</v>
      </c>
      <c r="I11" s="453">
        <v>0</v>
      </c>
      <c r="J11" s="453">
        <v>0</v>
      </c>
      <c r="K11" s="452">
        <f aca="true" t="shared" si="2" ref="K11:K72">L11+M11+N11+O11</f>
        <v>0</v>
      </c>
      <c r="L11" s="453">
        <v>0</v>
      </c>
      <c r="M11" s="453">
        <v>0</v>
      </c>
      <c r="N11" s="453">
        <v>0</v>
      </c>
      <c r="O11" s="454">
        <v>0</v>
      </c>
      <c r="P11" s="455">
        <v>0</v>
      </c>
      <c r="Q11" s="456">
        <f aca="true" t="shared" si="3" ref="Q11:Q72">R11+S11+T11+U11</f>
        <v>0</v>
      </c>
      <c r="R11" s="453">
        <v>0</v>
      </c>
      <c r="S11" s="453">
        <v>0</v>
      </c>
      <c r="T11" s="453">
        <v>0</v>
      </c>
      <c r="U11" s="454">
        <v>0</v>
      </c>
      <c r="V11" s="457"/>
    </row>
    <row r="12" spans="1:22" s="59" customFormat="1" ht="19.5" customHeight="1">
      <c r="A12" s="1052" t="s">
        <v>54</v>
      </c>
      <c r="B12" s="302" t="s">
        <v>148</v>
      </c>
      <c r="C12" s="458">
        <f t="shared" si="0"/>
        <v>24</v>
      </c>
      <c r="D12" s="350">
        <v>24</v>
      </c>
      <c r="E12" s="350">
        <v>0</v>
      </c>
      <c r="F12" s="458">
        <f t="shared" si="1"/>
        <v>5</v>
      </c>
      <c r="G12" s="459">
        <v>0</v>
      </c>
      <c r="H12" s="459">
        <v>4</v>
      </c>
      <c r="I12" s="459">
        <v>1</v>
      </c>
      <c r="J12" s="459">
        <v>0</v>
      </c>
      <c r="K12" s="458">
        <f t="shared" si="2"/>
        <v>5</v>
      </c>
      <c r="L12" s="459">
        <v>0</v>
      </c>
      <c r="M12" s="459">
        <v>0</v>
      </c>
      <c r="N12" s="459">
        <v>3</v>
      </c>
      <c r="O12" s="460">
        <v>2</v>
      </c>
      <c r="P12" s="461">
        <v>0</v>
      </c>
      <c r="Q12" s="458">
        <f t="shared" si="3"/>
        <v>19</v>
      </c>
      <c r="R12" s="459">
        <v>0</v>
      </c>
      <c r="S12" s="459">
        <v>0</v>
      </c>
      <c r="T12" s="459">
        <v>1</v>
      </c>
      <c r="U12" s="460">
        <v>18</v>
      </c>
      <c r="V12" s="462"/>
    </row>
    <row r="13" spans="1:22" s="314" customFormat="1" ht="19.5" customHeight="1">
      <c r="A13" s="1051"/>
      <c r="B13" s="308" t="s">
        <v>147</v>
      </c>
      <c r="C13" s="303">
        <f t="shared" si="0"/>
        <v>0</v>
      </c>
      <c r="D13" s="323">
        <v>0</v>
      </c>
      <c r="E13" s="323">
        <v>0</v>
      </c>
      <c r="F13" s="303">
        <f t="shared" si="1"/>
        <v>0</v>
      </c>
      <c r="G13" s="310">
        <v>0</v>
      </c>
      <c r="H13" s="310">
        <v>0</v>
      </c>
      <c r="I13" s="310">
        <v>0</v>
      </c>
      <c r="J13" s="310">
        <v>0</v>
      </c>
      <c r="K13" s="303">
        <f t="shared" si="2"/>
        <v>0</v>
      </c>
      <c r="L13" s="310">
        <v>0</v>
      </c>
      <c r="M13" s="310">
        <v>0</v>
      </c>
      <c r="N13" s="310">
        <v>0</v>
      </c>
      <c r="O13" s="311">
        <v>0</v>
      </c>
      <c r="P13" s="312">
        <v>0</v>
      </c>
      <c r="Q13" s="303">
        <f t="shared" si="3"/>
        <v>0</v>
      </c>
      <c r="R13" s="310">
        <v>0</v>
      </c>
      <c r="S13" s="310">
        <v>0</v>
      </c>
      <c r="T13" s="310">
        <v>0</v>
      </c>
      <c r="U13" s="311">
        <v>0</v>
      </c>
      <c r="V13" s="313"/>
    </row>
    <row r="14" spans="1:22" s="59" customFormat="1" ht="19.5" customHeight="1" thickBot="1">
      <c r="A14" s="1053"/>
      <c r="B14" s="315" t="s">
        <v>149</v>
      </c>
      <c r="C14" s="316">
        <f t="shared" si="0"/>
        <v>1</v>
      </c>
      <c r="D14" s="317">
        <v>1</v>
      </c>
      <c r="E14" s="317">
        <v>0</v>
      </c>
      <c r="F14" s="318">
        <f t="shared" si="1"/>
        <v>0</v>
      </c>
      <c r="G14" s="319">
        <v>0</v>
      </c>
      <c r="H14" s="319">
        <v>0</v>
      </c>
      <c r="I14" s="319">
        <v>0</v>
      </c>
      <c r="J14" s="319">
        <v>0</v>
      </c>
      <c r="K14" s="318">
        <f t="shared" si="2"/>
        <v>0</v>
      </c>
      <c r="L14" s="319">
        <v>0</v>
      </c>
      <c r="M14" s="319">
        <v>0</v>
      </c>
      <c r="N14" s="319">
        <v>0</v>
      </c>
      <c r="O14" s="320">
        <v>0</v>
      </c>
      <c r="P14" s="321">
        <v>0</v>
      </c>
      <c r="Q14" s="322">
        <f t="shared" si="3"/>
        <v>1</v>
      </c>
      <c r="R14" s="319">
        <v>0</v>
      </c>
      <c r="S14" s="319">
        <v>0</v>
      </c>
      <c r="T14" s="319">
        <v>1</v>
      </c>
      <c r="U14" s="320">
        <v>0</v>
      </c>
      <c r="V14" s="291"/>
    </row>
    <row r="15" spans="1:22" s="59" customFormat="1" ht="19.5" customHeight="1">
      <c r="A15" s="1050" t="s">
        <v>52</v>
      </c>
      <c r="B15" s="338" t="s">
        <v>148</v>
      </c>
      <c r="C15" s="303">
        <f t="shared" si="0"/>
        <v>0</v>
      </c>
      <c r="D15" s="323">
        <v>0</v>
      </c>
      <c r="E15" s="323">
        <v>0</v>
      </c>
      <c r="F15" s="303">
        <f t="shared" si="1"/>
        <v>0</v>
      </c>
      <c r="G15" s="310">
        <v>0</v>
      </c>
      <c r="H15" s="310">
        <v>0</v>
      </c>
      <c r="I15" s="310">
        <v>0</v>
      </c>
      <c r="J15" s="310">
        <v>0</v>
      </c>
      <c r="K15" s="303">
        <f t="shared" si="2"/>
        <v>0</v>
      </c>
      <c r="L15" s="310">
        <v>0</v>
      </c>
      <c r="M15" s="310">
        <v>0</v>
      </c>
      <c r="N15" s="310">
        <v>0</v>
      </c>
      <c r="O15" s="311">
        <v>0</v>
      </c>
      <c r="P15" s="312">
        <v>0</v>
      </c>
      <c r="Q15" s="303">
        <f t="shared" si="3"/>
        <v>0</v>
      </c>
      <c r="R15" s="310">
        <v>0</v>
      </c>
      <c r="S15" s="310">
        <v>0</v>
      </c>
      <c r="T15" s="310">
        <v>0</v>
      </c>
      <c r="U15" s="311">
        <v>0</v>
      </c>
      <c r="V15" s="290"/>
    </row>
    <row r="16" spans="1:22" s="314" customFormat="1" ht="19.5" customHeight="1">
      <c r="A16" s="1051"/>
      <c r="B16" s="308" t="s">
        <v>147</v>
      </c>
      <c r="C16" s="303">
        <f t="shared" si="0"/>
        <v>0</v>
      </c>
      <c r="D16" s="304">
        <v>0</v>
      </c>
      <c r="E16" s="304">
        <v>0</v>
      </c>
      <c r="F16" s="303">
        <f t="shared" si="1"/>
        <v>0</v>
      </c>
      <c r="G16" s="305">
        <v>0</v>
      </c>
      <c r="H16" s="305">
        <v>0</v>
      </c>
      <c r="I16" s="305">
        <v>0</v>
      </c>
      <c r="J16" s="305">
        <v>0</v>
      </c>
      <c r="K16" s="303">
        <f t="shared" si="2"/>
        <v>0</v>
      </c>
      <c r="L16" s="305">
        <v>0</v>
      </c>
      <c r="M16" s="305">
        <v>0</v>
      </c>
      <c r="N16" s="305">
        <v>0</v>
      </c>
      <c r="O16" s="306">
        <v>0</v>
      </c>
      <c r="P16" s="307">
        <v>0</v>
      </c>
      <c r="Q16" s="303">
        <f t="shared" si="3"/>
        <v>0</v>
      </c>
      <c r="R16" s="305">
        <v>0</v>
      </c>
      <c r="S16" s="305">
        <v>0</v>
      </c>
      <c r="T16" s="305">
        <v>0</v>
      </c>
      <c r="U16" s="306">
        <v>0</v>
      </c>
      <c r="V16" s="313"/>
    </row>
    <row r="17" spans="1:22" s="59" customFormat="1" ht="19.5" customHeight="1" thickBot="1">
      <c r="A17" s="1051"/>
      <c r="B17" s="449" t="s">
        <v>149</v>
      </c>
      <c r="C17" s="450">
        <f t="shared" si="0"/>
        <v>0</v>
      </c>
      <c r="D17" s="451">
        <v>0</v>
      </c>
      <c r="E17" s="451">
        <v>0</v>
      </c>
      <c r="F17" s="452">
        <f t="shared" si="1"/>
        <v>0</v>
      </c>
      <c r="G17" s="453">
        <v>0</v>
      </c>
      <c r="H17" s="453">
        <v>0</v>
      </c>
      <c r="I17" s="453">
        <v>0</v>
      </c>
      <c r="J17" s="453">
        <v>0</v>
      </c>
      <c r="K17" s="452">
        <f t="shared" si="2"/>
        <v>0</v>
      </c>
      <c r="L17" s="453">
        <v>0</v>
      </c>
      <c r="M17" s="453">
        <v>0</v>
      </c>
      <c r="N17" s="453">
        <v>0</v>
      </c>
      <c r="O17" s="454">
        <v>0</v>
      </c>
      <c r="P17" s="455">
        <v>0</v>
      </c>
      <c r="Q17" s="456">
        <f t="shared" si="3"/>
        <v>0</v>
      </c>
      <c r="R17" s="453">
        <v>0</v>
      </c>
      <c r="S17" s="453">
        <v>0</v>
      </c>
      <c r="T17" s="453">
        <v>0</v>
      </c>
      <c r="U17" s="454">
        <v>0</v>
      </c>
      <c r="V17" s="457"/>
    </row>
    <row r="18" spans="1:22" s="59" customFormat="1" ht="19.5" customHeight="1">
      <c r="A18" s="1052" t="s">
        <v>53</v>
      </c>
      <c r="B18" s="302" t="s">
        <v>148</v>
      </c>
      <c r="C18" s="458">
        <f t="shared" si="0"/>
        <v>1</v>
      </c>
      <c r="D18" s="350">
        <v>0</v>
      </c>
      <c r="E18" s="350">
        <v>1</v>
      </c>
      <c r="F18" s="458">
        <f t="shared" si="1"/>
        <v>0</v>
      </c>
      <c r="G18" s="459">
        <v>0</v>
      </c>
      <c r="H18" s="459">
        <v>0</v>
      </c>
      <c r="I18" s="459">
        <v>0</v>
      </c>
      <c r="J18" s="459">
        <v>0</v>
      </c>
      <c r="K18" s="458">
        <f t="shared" si="2"/>
        <v>0</v>
      </c>
      <c r="L18" s="459">
        <v>0</v>
      </c>
      <c r="M18" s="459">
        <v>0</v>
      </c>
      <c r="N18" s="459">
        <v>0</v>
      </c>
      <c r="O18" s="460">
        <v>0</v>
      </c>
      <c r="P18" s="461">
        <v>0</v>
      </c>
      <c r="Q18" s="458">
        <f t="shared" si="3"/>
        <v>1</v>
      </c>
      <c r="R18" s="459">
        <v>1</v>
      </c>
      <c r="S18" s="459">
        <v>0</v>
      </c>
      <c r="T18" s="459">
        <v>0</v>
      </c>
      <c r="U18" s="460">
        <v>0</v>
      </c>
      <c r="V18" s="464"/>
    </row>
    <row r="19" spans="1:22" s="314" customFormat="1" ht="19.5" customHeight="1">
      <c r="A19" s="1051"/>
      <c r="B19" s="308" t="s">
        <v>147</v>
      </c>
      <c r="C19" s="303">
        <f t="shared" si="0"/>
        <v>0</v>
      </c>
      <c r="D19" s="304">
        <v>0</v>
      </c>
      <c r="E19" s="304">
        <v>0</v>
      </c>
      <c r="F19" s="303">
        <f t="shared" si="1"/>
        <v>0</v>
      </c>
      <c r="G19" s="305">
        <v>0</v>
      </c>
      <c r="H19" s="305">
        <v>0</v>
      </c>
      <c r="I19" s="305">
        <v>0</v>
      </c>
      <c r="J19" s="305">
        <v>0</v>
      </c>
      <c r="K19" s="303">
        <f t="shared" si="2"/>
        <v>0</v>
      </c>
      <c r="L19" s="305">
        <v>0</v>
      </c>
      <c r="M19" s="305">
        <v>0</v>
      </c>
      <c r="N19" s="305">
        <v>0</v>
      </c>
      <c r="O19" s="306">
        <v>0</v>
      </c>
      <c r="P19" s="307">
        <v>0</v>
      </c>
      <c r="Q19" s="303">
        <f t="shared" si="3"/>
        <v>0</v>
      </c>
      <c r="R19" s="305">
        <v>0</v>
      </c>
      <c r="S19" s="305">
        <v>0</v>
      </c>
      <c r="T19" s="305">
        <v>0</v>
      </c>
      <c r="U19" s="306">
        <v>0</v>
      </c>
      <c r="V19" s="313"/>
    </row>
    <row r="20" spans="1:22" s="59" customFormat="1" ht="19.5" customHeight="1" thickBot="1">
      <c r="A20" s="1053"/>
      <c r="B20" s="315" t="s">
        <v>149</v>
      </c>
      <c r="C20" s="316">
        <f t="shared" si="0"/>
        <v>0</v>
      </c>
      <c r="D20" s="317">
        <v>0</v>
      </c>
      <c r="E20" s="317">
        <v>0</v>
      </c>
      <c r="F20" s="465">
        <f t="shared" si="1"/>
        <v>0</v>
      </c>
      <c r="G20" s="319">
        <v>0</v>
      </c>
      <c r="H20" s="319">
        <v>0</v>
      </c>
      <c r="I20" s="319">
        <v>0</v>
      </c>
      <c r="J20" s="319">
        <v>0</v>
      </c>
      <c r="K20" s="318">
        <f t="shared" si="2"/>
        <v>0</v>
      </c>
      <c r="L20" s="319">
        <v>0</v>
      </c>
      <c r="M20" s="319">
        <v>0</v>
      </c>
      <c r="N20" s="319">
        <v>0</v>
      </c>
      <c r="O20" s="320">
        <v>0</v>
      </c>
      <c r="P20" s="321">
        <v>0</v>
      </c>
      <c r="Q20" s="322">
        <f t="shared" si="3"/>
        <v>0</v>
      </c>
      <c r="R20" s="319">
        <v>0</v>
      </c>
      <c r="S20" s="319">
        <v>0</v>
      </c>
      <c r="T20" s="319">
        <v>0</v>
      </c>
      <c r="U20" s="320">
        <v>0</v>
      </c>
      <c r="V20" s="291"/>
    </row>
    <row r="21" spans="1:22" s="59" customFormat="1" ht="19.5" customHeight="1">
      <c r="A21" s="1050" t="s">
        <v>55</v>
      </c>
      <c r="B21" s="338" t="s">
        <v>148</v>
      </c>
      <c r="C21" s="303">
        <f t="shared" si="0"/>
        <v>0</v>
      </c>
      <c r="D21" s="323">
        <v>0</v>
      </c>
      <c r="E21" s="323">
        <v>0</v>
      </c>
      <c r="F21" s="303">
        <f t="shared" si="1"/>
        <v>0</v>
      </c>
      <c r="G21" s="310">
        <v>0</v>
      </c>
      <c r="H21" s="310">
        <v>0</v>
      </c>
      <c r="I21" s="310">
        <v>0</v>
      </c>
      <c r="J21" s="310">
        <v>0</v>
      </c>
      <c r="K21" s="303">
        <f t="shared" si="2"/>
        <v>0</v>
      </c>
      <c r="L21" s="310">
        <v>0</v>
      </c>
      <c r="M21" s="310">
        <v>0</v>
      </c>
      <c r="N21" s="310">
        <v>0</v>
      </c>
      <c r="O21" s="311">
        <v>0</v>
      </c>
      <c r="P21" s="312">
        <v>0</v>
      </c>
      <c r="Q21" s="303">
        <f t="shared" si="3"/>
        <v>0</v>
      </c>
      <c r="R21" s="310">
        <v>0</v>
      </c>
      <c r="S21" s="310">
        <v>0</v>
      </c>
      <c r="T21" s="310">
        <v>0</v>
      </c>
      <c r="U21" s="311">
        <v>0</v>
      </c>
      <c r="V21" s="290"/>
    </row>
    <row r="22" spans="1:22" s="314" customFormat="1" ht="19.5" customHeight="1">
      <c r="A22" s="1051"/>
      <c r="B22" s="308" t="s">
        <v>147</v>
      </c>
      <c r="C22" s="303">
        <f t="shared" si="0"/>
        <v>0</v>
      </c>
      <c r="D22" s="304">
        <v>0</v>
      </c>
      <c r="E22" s="304">
        <v>0</v>
      </c>
      <c r="F22" s="303">
        <f t="shared" si="1"/>
        <v>0</v>
      </c>
      <c r="G22" s="305">
        <v>0</v>
      </c>
      <c r="H22" s="305">
        <v>0</v>
      </c>
      <c r="I22" s="305">
        <v>0</v>
      </c>
      <c r="J22" s="305">
        <v>0</v>
      </c>
      <c r="K22" s="303">
        <f t="shared" si="2"/>
        <v>0</v>
      </c>
      <c r="L22" s="305">
        <v>0</v>
      </c>
      <c r="M22" s="305">
        <v>0</v>
      </c>
      <c r="N22" s="305">
        <v>0</v>
      </c>
      <c r="O22" s="306">
        <v>0</v>
      </c>
      <c r="P22" s="307">
        <v>0</v>
      </c>
      <c r="Q22" s="303">
        <f t="shared" si="3"/>
        <v>0</v>
      </c>
      <c r="R22" s="305">
        <v>0</v>
      </c>
      <c r="S22" s="305">
        <v>0</v>
      </c>
      <c r="T22" s="305">
        <v>0</v>
      </c>
      <c r="U22" s="306">
        <v>0</v>
      </c>
      <c r="V22" s="313"/>
    </row>
    <row r="23" spans="1:22" s="59" customFormat="1" ht="19.5" customHeight="1" thickBot="1">
      <c r="A23" s="1051"/>
      <c r="B23" s="449" t="s">
        <v>149</v>
      </c>
      <c r="C23" s="450">
        <f t="shared" si="0"/>
        <v>0</v>
      </c>
      <c r="D23" s="451">
        <v>0</v>
      </c>
      <c r="E23" s="451">
        <v>0</v>
      </c>
      <c r="F23" s="452">
        <f t="shared" si="1"/>
        <v>0</v>
      </c>
      <c r="G23" s="453">
        <v>0</v>
      </c>
      <c r="H23" s="453">
        <v>0</v>
      </c>
      <c r="I23" s="453">
        <v>0</v>
      </c>
      <c r="J23" s="453">
        <v>0</v>
      </c>
      <c r="K23" s="452">
        <f t="shared" si="2"/>
        <v>0</v>
      </c>
      <c r="L23" s="453">
        <v>0</v>
      </c>
      <c r="M23" s="453">
        <v>0</v>
      </c>
      <c r="N23" s="453">
        <v>0</v>
      </c>
      <c r="O23" s="454">
        <v>0</v>
      </c>
      <c r="P23" s="455">
        <v>0</v>
      </c>
      <c r="Q23" s="456">
        <f t="shared" si="3"/>
        <v>0</v>
      </c>
      <c r="R23" s="453">
        <v>0</v>
      </c>
      <c r="S23" s="453">
        <v>0</v>
      </c>
      <c r="T23" s="453">
        <v>0</v>
      </c>
      <c r="U23" s="454">
        <v>0</v>
      </c>
      <c r="V23" s="457"/>
    </row>
    <row r="24" spans="1:22" s="59" customFormat="1" ht="19.5" customHeight="1">
      <c r="A24" s="1052" t="s">
        <v>56</v>
      </c>
      <c r="B24" s="302" t="s">
        <v>148</v>
      </c>
      <c r="C24" s="458">
        <f t="shared" si="0"/>
        <v>2</v>
      </c>
      <c r="D24" s="350">
        <v>2</v>
      </c>
      <c r="E24" s="350">
        <v>0</v>
      </c>
      <c r="F24" s="458">
        <f t="shared" si="1"/>
        <v>0</v>
      </c>
      <c r="G24" s="459">
        <v>0</v>
      </c>
      <c r="H24" s="459">
        <v>0</v>
      </c>
      <c r="I24" s="459">
        <v>0</v>
      </c>
      <c r="J24" s="459">
        <v>0</v>
      </c>
      <c r="K24" s="458">
        <f t="shared" si="2"/>
        <v>0</v>
      </c>
      <c r="L24" s="459">
        <v>0</v>
      </c>
      <c r="M24" s="459">
        <v>0</v>
      </c>
      <c r="N24" s="459">
        <v>0</v>
      </c>
      <c r="O24" s="460">
        <v>0</v>
      </c>
      <c r="P24" s="461">
        <v>0</v>
      </c>
      <c r="Q24" s="458">
        <f t="shared" si="3"/>
        <v>2</v>
      </c>
      <c r="R24" s="459">
        <v>0</v>
      </c>
      <c r="S24" s="459">
        <v>0</v>
      </c>
      <c r="T24" s="459">
        <v>2</v>
      </c>
      <c r="U24" s="460">
        <v>0</v>
      </c>
      <c r="V24" s="462"/>
    </row>
    <row r="25" spans="1:22" s="314" customFormat="1" ht="19.5" customHeight="1">
      <c r="A25" s="1051"/>
      <c r="B25" s="308" t="s">
        <v>147</v>
      </c>
      <c r="C25" s="303">
        <f t="shared" si="0"/>
        <v>0</v>
      </c>
      <c r="D25" s="304">
        <v>0</v>
      </c>
      <c r="E25" s="304">
        <v>0</v>
      </c>
      <c r="F25" s="303">
        <f t="shared" si="1"/>
        <v>0</v>
      </c>
      <c r="G25" s="305">
        <v>0</v>
      </c>
      <c r="H25" s="305">
        <v>0</v>
      </c>
      <c r="I25" s="305">
        <v>0</v>
      </c>
      <c r="J25" s="305">
        <v>0</v>
      </c>
      <c r="K25" s="303">
        <f t="shared" si="2"/>
        <v>0</v>
      </c>
      <c r="L25" s="305">
        <v>0</v>
      </c>
      <c r="M25" s="305">
        <v>0</v>
      </c>
      <c r="N25" s="305">
        <v>0</v>
      </c>
      <c r="O25" s="306">
        <v>0</v>
      </c>
      <c r="P25" s="307">
        <v>0</v>
      </c>
      <c r="Q25" s="303">
        <f t="shared" si="3"/>
        <v>0</v>
      </c>
      <c r="R25" s="305">
        <v>0</v>
      </c>
      <c r="S25" s="305">
        <v>0</v>
      </c>
      <c r="T25" s="305">
        <v>0</v>
      </c>
      <c r="U25" s="306">
        <v>0</v>
      </c>
      <c r="V25" s="313"/>
    </row>
    <row r="26" spans="1:22" s="59" customFormat="1" ht="19.5" customHeight="1" thickBot="1">
      <c r="A26" s="1053"/>
      <c r="B26" s="315" t="s">
        <v>149</v>
      </c>
      <c r="C26" s="316">
        <f t="shared" si="0"/>
        <v>0</v>
      </c>
      <c r="D26" s="317">
        <v>0</v>
      </c>
      <c r="E26" s="317">
        <v>0</v>
      </c>
      <c r="F26" s="318">
        <f t="shared" si="1"/>
        <v>0</v>
      </c>
      <c r="G26" s="319">
        <v>0</v>
      </c>
      <c r="H26" s="319">
        <v>0</v>
      </c>
      <c r="I26" s="319">
        <v>0</v>
      </c>
      <c r="J26" s="319">
        <v>0</v>
      </c>
      <c r="K26" s="318">
        <f t="shared" si="2"/>
        <v>0</v>
      </c>
      <c r="L26" s="319">
        <v>0</v>
      </c>
      <c r="M26" s="319">
        <v>0</v>
      </c>
      <c r="N26" s="319">
        <v>0</v>
      </c>
      <c r="O26" s="320">
        <v>0</v>
      </c>
      <c r="P26" s="321">
        <v>0</v>
      </c>
      <c r="Q26" s="322">
        <f t="shared" si="3"/>
        <v>0</v>
      </c>
      <c r="R26" s="319">
        <v>0</v>
      </c>
      <c r="S26" s="319">
        <v>0</v>
      </c>
      <c r="T26" s="319">
        <v>0</v>
      </c>
      <c r="U26" s="320">
        <v>0</v>
      </c>
      <c r="V26" s="291"/>
    </row>
    <row r="27" spans="1:22" s="59" customFormat="1" ht="19.5" customHeight="1">
      <c r="A27" s="1050" t="s">
        <v>57</v>
      </c>
      <c r="B27" s="338" t="s">
        <v>148</v>
      </c>
      <c r="C27" s="303">
        <f t="shared" si="0"/>
        <v>0</v>
      </c>
      <c r="D27" s="324">
        <v>0</v>
      </c>
      <c r="E27" s="325">
        <v>0</v>
      </c>
      <c r="F27" s="303">
        <f t="shared" si="1"/>
        <v>0</v>
      </c>
      <c r="G27" s="310">
        <v>0</v>
      </c>
      <c r="H27" s="310">
        <v>0</v>
      </c>
      <c r="I27" s="310">
        <v>0</v>
      </c>
      <c r="J27" s="310">
        <v>0</v>
      </c>
      <c r="K27" s="303">
        <f t="shared" si="2"/>
        <v>0</v>
      </c>
      <c r="L27" s="310">
        <v>0</v>
      </c>
      <c r="M27" s="310">
        <v>0</v>
      </c>
      <c r="N27" s="310">
        <v>0</v>
      </c>
      <c r="O27" s="311">
        <v>0</v>
      </c>
      <c r="P27" s="312">
        <v>0</v>
      </c>
      <c r="Q27" s="303">
        <f t="shared" si="3"/>
        <v>0</v>
      </c>
      <c r="R27" s="326">
        <v>0</v>
      </c>
      <c r="S27" s="326">
        <v>0</v>
      </c>
      <c r="T27" s="326">
        <v>0</v>
      </c>
      <c r="U27" s="326">
        <v>0</v>
      </c>
      <c r="V27" s="290"/>
    </row>
    <row r="28" spans="1:22" s="794" customFormat="1" ht="19.5" customHeight="1">
      <c r="A28" s="1051"/>
      <c r="B28" s="308" t="s">
        <v>147</v>
      </c>
      <c r="C28" s="339">
        <f t="shared" si="0"/>
        <v>5</v>
      </c>
      <c r="D28" s="324">
        <v>5</v>
      </c>
      <c r="E28" s="325">
        <v>0</v>
      </c>
      <c r="F28" s="339">
        <f t="shared" si="1"/>
        <v>5</v>
      </c>
      <c r="G28" s="310">
        <v>2</v>
      </c>
      <c r="H28" s="310">
        <v>3</v>
      </c>
      <c r="I28" s="310">
        <v>0</v>
      </c>
      <c r="J28" s="310">
        <v>0</v>
      </c>
      <c r="K28" s="339">
        <f t="shared" si="2"/>
        <v>5</v>
      </c>
      <c r="L28" s="310">
        <v>0</v>
      </c>
      <c r="M28" s="310">
        <v>5</v>
      </c>
      <c r="N28" s="310">
        <v>0</v>
      </c>
      <c r="O28" s="311">
        <v>0</v>
      </c>
      <c r="P28" s="792">
        <v>0</v>
      </c>
      <c r="Q28" s="339">
        <f t="shared" si="3"/>
        <v>0</v>
      </c>
      <c r="R28" s="326">
        <v>0</v>
      </c>
      <c r="S28" s="326">
        <v>0</v>
      </c>
      <c r="T28" s="326">
        <v>0</v>
      </c>
      <c r="U28" s="327">
        <v>0</v>
      </c>
      <c r="V28" s="793"/>
    </row>
    <row r="29" spans="1:22" s="59" customFormat="1" ht="19.5" customHeight="1" thickBot="1">
      <c r="A29" s="1051"/>
      <c r="B29" s="449" t="s">
        <v>149</v>
      </c>
      <c r="C29" s="450">
        <f t="shared" si="0"/>
        <v>0</v>
      </c>
      <c r="D29" s="451">
        <v>0</v>
      </c>
      <c r="E29" s="451">
        <v>0</v>
      </c>
      <c r="F29" s="452">
        <f t="shared" si="1"/>
        <v>0</v>
      </c>
      <c r="G29" s="453">
        <v>0</v>
      </c>
      <c r="H29" s="453">
        <v>0</v>
      </c>
      <c r="I29" s="453">
        <v>0</v>
      </c>
      <c r="J29" s="453">
        <v>0</v>
      </c>
      <c r="K29" s="452">
        <f t="shared" si="2"/>
        <v>0</v>
      </c>
      <c r="L29" s="453">
        <v>0</v>
      </c>
      <c r="M29" s="453">
        <v>0</v>
      </c>
      <c r="N29" s="453">
        <v>0</v>
      </c>
      <c r="O29" s="454">
        <v>0</v>
      </c>
      <c r="P29" s="455">
        <v>0</v>
      </c>
      <c r="Q29" s="456">
        <f t="shared" si="3"/>
        <v>0</v>
      </c>
      <c r="R29" s="453">
        <v>0</v>
      </c>
      <c r="S29" s="453">
        <v>0</v>
      </c>
      <c r="T29" s="453">
        <v>0</v>
      </c>
      <c r="U29" s="454">
        <v>0</v>
      </c>
      <c r="V29" s="457"/>
    </row>
    <row r="30" spans="1:22" s="59" customFormat="1" ht="19.5" customHeight="1">
      <c r="A30" s="1052" t="s">
        <v>58</v>
      </c>
      <c r="B30" s="302" t="s">
        <v>148</v>
      </c>
      <c r="C30" s="458">
        <f t="shared" si="0"/>
        <v>12</v>
      </c>
      <c r="D30" s="350">
        <v>12</v>
      </c>
      <c r="E30" s="350">
        <v>0</v>
      </c>
      <c r="F30" s="458">
        <f t="shared" si="1"/>
        <v>1</v>
      </c>
      <c r="G30" s="459">
        <v>0</v>
      </c>
      <c r="H30" s="459">
        <v>1</v>
      </c>
      <c r="I30" s="459">
        <v>0</v>
      </c>
      <c r="J30" s="459">
        <v>0</v>
      </c>
      <c r="K30" s="458">
        <f t="shared" si="2"/>
        <v>1</v>
      </c>
      <c r="L30" s="459">
        <v>0</v>
      </c>
      <c r="M30" s="459">
        <v>0</v>
      </c>
      <c r="N30" s="459">
        <v>1</v>
      </c>
      <c r="O30" s="460">
        <v>0</v>
      </c>
      <c r="P30" s="461">
        <v>0</v>
      </c>
      <c r="Q30" s="458">
        <f t="shared" si="3"/>
        <v>11</v>
      </c>
      <c r="R30" s="459">
        <v>0</v>
      </c>
      <c r="S30" s="459">
        <v>0</v>
      </c>
      <c r="T30" s="459">
        <v>8</v>
      </c>
      <c r="U30" s="460">
        <v>3</v>
      </c>
      <c r="V30" s="462"/>
    </row>
    <row r="31" spans="1:22" s="314" customFormat="1" ht="19.5" customHeight="1">
      <c r="A31" s="1051"/>
      <c r="B31" s="308" t="s">
        <v>147</v>
      </c>
      <c r="C31" s="303">
        <f t="shared" si="0"/>
        <v>33</v>
      </c>
      <c r="D31" s="323">
        <v>32</v>
      </c>
      <c r="E31" s="323">
        <v>1</v>
      </c>
      <c r="F31" s="303">
        <f t="shared" si="1"/>
        <v>9</v>
      </c>
      <c r="G31" s="310">
        <v>0</v>
      </c>
      <c r="H31" s="310">
        <v>3</v>
      </c>
      <c r="I31" s="310">
        <v>6</v>
      </c>
      <c r="J31" s="310">
        <v>0</v>
      </c>
      <c r="K31" s="303">
        <f t="shared" si="2"/>
        <v>9</v>
      </c>
      <c r="L31" s="310">
        <v>1</v>
      </c>
      <c r="M31" s="310">
        <v>0</v>
      </c>
      <c r="N31" s="310">
        <v>0</v>
      </c>
      <c r="O31" s="311">
        <v>8</v>
      </c>
      <c r="P31" s="312">
        <v>1</v>
      </c>
      <c r="Q31" s="303">
        <f t="shared" si="3"/>
        <v>23</v>
      </c>
      <c r="R31" s="326">
        <v>0</v>
      </c>
      <c r="S31" s="326">
        <v>0</v>
      </c>
      <c r="T31" s="326">
        <v>0</v>
      </c>
      <c r="U31" s="327">
        <v>23</v>
      </c>
      <c r="V31" s="313"/>
    </row>
    <row r="32" spans="1:22" s="59" customFormat="1" ht="19.5" customHeight="1" thickBot="1">
      <c r="A32" s="1053"/>
      <c r="B32" s="315" t="s">
        <v>149</v>
      </c>
      <c r="C32" s="316">
        <f t="shared" si="0"/>
        <v>0</v>
      </c>
      <c r="D32" s="317">
        <v>0</v>
      </c>
      <c r="E32" s="317">
        <v>0</v>
      </c>
      <c r="F32" s="318">
        <f t="shared" si="1"/>
        <v>0</v>
      </c>
      <c r="G32" s="319">
        <v>0</v>
      </c>
      <c r="H32" s="319">
        <v>0</v>
      </c>
      <c r="I32" s="319">
        <v>0</v>
      </c>
      <c r="J32" s="319">
        <v>0</v>
      </c>
      <c r="K32" s="318">
        <f t="shared" si="2"/>
        <v>0</v>
      </c>
      <c r="L32" s="319">
        <v>0</v>
      </c>
      <c r="M32" s="319">
        <v>0</v>
      </c>
      <c r="N32" s="319">
        <v>0</v>
      </c>
      <c r="O32" s="320">
        <v>0</v>
      </c>
      <c r="P32" s="321">
        <v>0</v>
      </c>
      <c r="Q32" s="322">
        <f t="shared" si="3"/>
        <v>0</v>
      </c>
      <c r="R32" s="319">
        <v>0</v>
      </c>
      <c r="S32" s="319">
        <v>0</v>
      </c>
      <c r="T32" s="319">
        <v>0</v>
      </c>
      <c r="U32" s="320">
        <v>0</v>
      </c>
      <c r="V32" s="291"/>
    </row>
    <row r="33" spans="1:22" s="59" customFormat="1" ht="19.5" customHeight="1">
      <c r="A33" s="1050" t="s">
        <v>59</v>
      </c>
      <c r="B33" s="338" t="s">
        <v>148</v>
      </c>
      <c r="C33" s="303">
        <f t="shared" si="0"/>
        <v>0</v>
      </c>
      <c r="D33" s="323">
        <v>0</v>
      </c>
      <c r="E33" s="323">
        <v>0</v>
      </c>
      <c r="F33" s="303">
        <f t="shared" si="1"/>
        <v>0</v>
      </c>
      <c r="G33" s="311">
        <v>0</v>
      </c>
      <c r="H33" s="311">
        <v>0</v>
      </c>
      <c r="I33" s="311">
        <v>0</v>
      </c>
      <c r="J33" s="311">
        <v>0</v>
      </c>
      <c r="K33" s="329">
        <f t="shared" si="2"/>
        <v>0</v>
      </c>
      <c r="L33" s="326">
        <v>0</v>
      </c>
      <c r="M33" s="326">
        <v>0</v>
      </c>
      <c r="N33" s="326">
        <v>0</v>
      </c>
      <c r="O33" s="326">
        <v>0</v>
      </c>
      <c r="P33" s="312">
        <v>0</v>
      </c>
      <c r="Q33" s="303">
        <f t="shared" si="3"/>
        <v>0</v>
      </c>
      <c r="R33" s="310">
        <v>0</v>
      </c>
      <c r="S33" s="310">
        <v>0</v>
      </c>
      <c r="T33" s="310">
        <v>0</v>
      </c>
      <c r="U33" s="311">
        <v>0</v>
      </c>
      <c r="V33" s="290"/>
    </row>
    <row r="34" spans="1:22" s="314" customFormat="1" ht="19.5" customHeight="1">
      <c r="A34" s="1051"/>
      <c r="B34" s="308" t="s">
        <v>147</v>
      </c>
      <c r="C34" s="303">
        <f t="shared" si="0"/>
        <v>1</v>
      </c>
      <c r="D34" s="323">
        <v>1</v>
      </c>
      <c r="E34" s="323">
        <v>0</v>
      </c>
      <c r="F34" s="303">
        <f t="shared" si="1"/>
        <v>1</v>
      </c>
      <c r="G34" s="311">
        <v>0</v>
      </c>
      <c r="H34" s="311">
        <v>0</v>
      </c>
      <c r="I34" s="311">
        <v>1</v>
      </c>
      <c r="J34" s="311">
        <v>0</v>
      </c>
      <c r="K34" s="329">
        <f t="shared" si="2"/>
        <v>1</v>
      </c>
      <c r="L34" s="326">
        <v>0</v>
      </c>
      <c r="M34" s="326">
        <v>1</v>
      </c>
      <c r="N34" s="326">
        <v>0</v>
      </c>
      <c r="O34" s="326">
        <v>0</v>
      </c>
      <c r="P34" s="312">
        <v>0</v>
      </c>
      <c r="Q34" s="303">
        <f t="shared" si="3"/>
        <v>0</v>
      </c>
      <c r="R34" s="310">
        <v>0</v>
      </c>
      <c r="S34" s="310">
        <v>0</v>
      </c>
      <c r="T34" s="310">
        <v>0</v>
      </c>
      <c r="U34" s="311">
        <v>0</v>
      </c>
      <c r="V34" s="313"/>
    </row>
    <row r="35" spans="1:22" s="59" customFormat="1" ht="19.5" customHeight="1" thickBot="1">
      <c r="A35" s="1051"/>
      <c r="B35" s="449" t="s">
        <v>149</v>
      </c>
      <c r="C35" s="450">
        <f t="shared" si="0"/>
        <v>0</v>
      </c>
      <c r="D35" s="451">
        <v>0</v>
      </c>
      <c r="E35" s="451">
        <v>0</v>
      </c>
      <c r="F35" s="452">
        <f t="shared" si="1"/>
        <v>0</v>
      </c>
      <c r="G35" s="453">
        <v>0</v>
      </c>
      <c r="H35" s="453">
        <v>0</v>
      </c>
      <c r="I35" s="453">
        <v>0</v>
      </c>
      <c r="J35" s="453">
        <v>0</v>
      </c>
      <c r="K35" s="452">
        <f t="shared" si="2"/>
        <v>0</v>
      </c>
      <c r="L35" s="453">
        <v>0</v>
      </c>
      <c r="M35" s="453">
        <v>0</v>
      </c>
      <c r="N35" s="453">
        <v>0</v>
      </c>
      <c r="O35" s="454">
        <v>0</v>
      </c>
      <c r="P35" s="455">
        <v>0</v>
      </c>
      <c r="Q35" s="456">
        <f t="shared" si="3"/>
        <v>0</v>
      </c>
      <c r="R35" s="453">
        <v>0</v>
      </c>
      <c r="S35" s="453">
        <v>0</v>
      </c>
      <c r="T35" s="453">
        <v>0</v>
      </c>
      <c r="U35" s="454">
        <v>0</v>
      </c>
      <c r="V35" s="457"/>
    </row>
    <row r="36" spans="1:22" s="59" customFormat="1" ht="21" customHeight="1">
      <c r="A36" s="1052" t="s">
        <v>60</v>
      </c>
      <c r="B36" s="302" t="s">
        <v>148</v>
      </c>
      <c r="C36" s="458">
        <f t="shared" si="0"/>
        <v>0</v>
      </c>
      <c r="D36" s="463">
        <v>0</v>
      </c>
      <c r="E36" s="309">
        <v>0</v>
      </c>
      <c r="F36" s="458">
        <f t="shared" si="1"/>
        <v>0</v>
      </c>
      <c r="G36" s="459">
        <v>0</v>
      </c>
      <c r="H36" s="459">
        <v>0</v>
      </c>
      <c r="I36" s="459">
        <v>0</v>
      </c>
      <c r="J36" s="459">
        <v>0</v>
      </c>
      <c r="K36" s="458">
        <f t="shared" si="2"/>
        <v>0</v>
      </c>
      <c r="L36" s="459">
        <v>0</v>
      </c>
      <c r="M36" s="459">
        <v>0</v>
      </c>
      <c r="N36" s="459">
        <v>0</v>
      </c>
      <c r="O36" s="460">
        <v>0</v>
      </c>
      <c r="P36" s="461">
        <v>0</v>
      </c>
      <c r="Q36" s="458">
        <f t="shared" si="3"/>
        <v>0</v>
      </c>
      <c r="R36" s="330">
        <v>0</v>
      </c>
      <c r="S36" s="330">
        <v>0</v>
      </c>
      <c r="T36" s="330">
        <v>0</v>
      </c>
      <c r="U36" s="330">
        <v>0</v>
      </c>
      <c r="V36" s="462"/>
    </row>
    <row r="37" spans="1:22" s="314" customFormat="1" ht="19.5" customHeight="1">
      <c r="A37" s="1051"/>
      <c r="B37" s="308" t="s">
        <v>147</v>
      </c>
      <c r="C37" s="303">
        <f t="shared" si="0"/>
        <v>2</v>
      </c>
      <c r="D37" s="324">
        <v>2</v>
      </c>
      <c r="E37" s="325">
        <v>0</v>
      </c>
      <c r="F37" s="303">
        <f t="shared" si="1"/>
        <v>1</v>
      </c>
      <c r="G37" s="310">
        <v>0</v>
      </c>
      <c r="H37" s="310">
        <v>1</v>
      </c>
      <c r="I37" s="310">
        <v>0</v>
      </c>
      <c r="J37" s="310">
        <v>0</v>
      </c>
      <c r="K37" s="303">
        <f t="shared" si="2"/>
        <v>1</v>
      </c>
      <c r="L37" s="310">
        <v>0</v>
      </c>
      <c r="M37" s="310">
        <v>0</v>
      </c>
      <c r="N37" s="310">
        <v>1</v>
      </c>
      <c r="O37" s="311">
        <v>0</v>
      </c>
      <c r="P37" s="312">
        <v>0</v>
      </c>
      <c r="Q37" s="303">
        <f t="shared" si="3"/>
        <v>1</v>
      </c>
      <c r="R37" s="326">
        <v>0</v>
      </c>
      <c r="S37" s="326">
        <v>0</v>
      </c>
      <c r="T37" s="326">
        <v>1</v>
      </c>
      <c r="U37" s="327">
        <v>0</v>
      </c>
      <c r="V37" s="313"/>
    </row>
    <row r="38" spans="1:22" s="59" customFormat="1" ht="19.5" customHeight="1" thickBot="1">
      <c r="A38" s="1053"/>
      <c r="B38" s="315" t="s">
        <v>149</v>
      </c>
      <c r="C38" s="316">
        <f t="shared" si="0"/>
        <v>0</v>
      </c>
      <c r="D38" s="317">
        <v>0</v>
      </c>
      <c r="E38" s="317">
        <v>0</v>
      </c>
      <c r="F38" s="318">
        <f t="shared" si="1"/>
        <v>0</v>
      </c>
      <c r="G38" s="319">
        <v>0</v>
      </c>
      <c r="H38" s="319">
        <v>0</v>
      </c>
      <c r="I38" s="319">
        <v>0</v>
      </c>
      <c r="J38" s="319">
        <v>0</v>
      </c>
      <c r="K38" s="318">
        <f t="shared" si="2"/>
        <v>0</v>
      </c>
      <c r="L38" s="319">
        <v>0</v>
      </c>
      <c r="M38" s="319">
        <v>0</v>
      </c>
      <c r="N38" s="319">
        <v>0</v>
      </c>
      <c r="O38" s="320">
        <v>0</v>
      </c>
      <c r="P38" s="321">
        <v>0</v>
      </c>
      <c r="Q38" s="322">
        <f t="shared" si="3"/>
        <v>0</v>
      </c>
      <c r="R38" s="319">
        <v>0</v>
      </c>
      <c r="S38" s="319">
        <v>0</v>
      </c>
      <c r="T38" s="319">
        <v>0</v>
      </c>
      <c r="U38" s="320">
        <v>0</v>
      </c>
      <c r="V38" s="291"/>
    </row>
    <row r="39" spans="1:22" s="59" customFormat="1" ht="19.5" customHeight="1">
      <c r="A39" s="1050" t="s">
        <v>61</v>
      </c>
      <c r="B39" s="338" t="s">
        <v>148</v>
      </c>
      <c r="C39" s="303">
        <f t="shared" si="0"/>
        <v>9</v>
      </c>
      <c r="D39" s="323">
        <v>9</v>
      </c>
      <c r="E39" s="323">
        <v>0</v>
      </c>
      <c r="F39" s="303">
        <f t="shared" si="1"/>
        <v>5</v>
      </c>
      <c r="G39" s="310">
        <v>0</v>
      </c>
      <c r="H39" s="310">
        <v>4</v>
      </c>
      <c r="I39" s="310">
        <v>1</v>
      </c>
      <c r="J39" s="310">
        <v>0</v>
      </c>
      <c r="K39" s="303">
        <f t="shared" si="2"/>
        <v>5</v>
      </c>
      <c r="L39" s="310">
        <v>0</v>
      </c>
      <c r="M39" s="310">
        <v>0</v>
      </c>
      <c r="N39" s="310">
        <v>5</v>
      </c>
      <c r="O39" s="311">
        <v>0</v>
      </c>
      <c r="P39" s="312">
        <v>0</v>
      </c>
      <c r="Q39" s="303">
        <f t="shared" si="3"/>
        <v>4</v>
      </c>
      <c r="R39" s="310">
        <v>0</v>
      </c>
      <c r="S39" s="310">
        <v>0</v>
      </c>
      <c r="T39" s="310">
        <v>1</v>
      </c>
      <c r="U39" s="311">
        <v>3</v>
      </c>
      <c r="V39" s="290"/>
    </row>
    <row r="40" spans="1:22" s="314" customFormat="1" ht="19.5" customHeight="1">
      <c r="A40" s="1051"/>
      <c r="B40" s="308" t="s">
        <v>147</v>
      </c>
      <c r="C40" s="303">
        <f t="shared" si="0"/>
        <v>2</v>
      </c>
      <c r="D40" s="324">
        <v>2</v>
      </c>
      <c r="E40" s="325">
        <v>0</v>
      </c>
      <c r="F40" s="303">
        <f t="shared" si="1"/>
        <v>1</v>
      </c>
      <c r="G40" s="310">
        <v>0</v>
      </c>
      <c r="H40" s="310">
        <v>0</v>
      </c>
      <c r="I40" s="310">
        <v>1</v>
      </c>
      <c r="J40" s="310">
        <v>0</v>
      </c>
      <c r="K40" s="303">
        <f t="shared" si="2"/>
        <v>1</v>
      </c>
      <c r="L40" s="310">
        <v>1</v>
      </c>
      <c r="M40" s="310">
        <v>0</v>
      </c>
      <c r="N40" s="310">
        <v>0</v>
      </c>
      <c r="O40" s="311">
        <v>0</v>
      </c>
      <c r="P40" s="312">
        <v>0</v>
      </c>
      <c r="Q40" s="303">
        <f t="shared" si="3"/>
        <v>1</v>
      </c>
      <c r="R40" s="310">
        <v>0</v>
      </c>
      <c r="S40" s="310">
        <v>0</v>
      </c>
      <c r="T40" s="310">
        <v>0</v>
      </c>
      <c r="U40" s="311">
        <v>1</v>
      </c>
      <c r="V40" s="313"/>
    </row>
    <row r="41" spans="1:22" s="59" customFormat="1" ht="19.5" customHeight="1" thickBot="1">
      <c r="A41" s="1051"/>
      <c r="B41" s="449" t="s">
        <v>149</v>
      </c>
      <c r="C41" s="450">
        <f t="shared" si="0"/>
        <v>0</v>
      </c>
      <c r="D41" s="451">
        <v>0</v>
      </c>
      <c r="E41" s="451">
        <v>0</v>
      </c>
      <c r="F41" s="452">
        <f t="shared" si="1"/>
        <v>0</v>
      </c>
      <c r="G41" s="453">
        <v>0</v>
      </c>
      <c r="H41" s="453">
        <v>0</v>
      </c>
      <c r="I41" s="453">
        <v>0</v>
      </c>
      <c r="J41" s="453">
        <v>0</v>
      </c>
      <c r="K41" s="452">
        <f t="shared" si="2"/>
        <v>0</v>
      </c>
      <c r="L41" s="453">
        <v>0</v>
      </c>
      <c r="M41" s="453">
        <v>0</v>
      </c>
      <c r="N41" s="453">
        <v>0</v>
      </c>
      <c r="O41" s="454">
        <v>0</v>
      </c>
      <c r="P41" s="455">
        <v>0</v>
      </c>
      <c r="Q41" s="456">
        <f t="shared" si="3"/>
        <v>0</v>
      </c>
      <c r="R41" s="453">
        <v>0</v>
      </c>
      <c r="S41" s="453">
        <v>0</v>
      </c>
      <c r="T41" s="453">
        <v>0</v>
      </c>
      <c r="U41" s="454">
        <v>0</v>
      </c>
      <c r="V41" s="457"/>
    </row>
    <row r="42" spans="1:22" s="59" customFormat="1" ht="19.5" customHeight="1">
      <c r="A42" s="1052" t="s">
        <v>62</v>
      </c>
      <c r="B42" s="302" t="s">
        <v>148</v>
      </c>
      <c r="C42" s="458">
        <f t="shared" si="0"/>
        <v>0</v>
      </c>
      <c r="D42" s="463">
        <v>0</v>
      </c>
      <c r="E42" s="309">
        <v>0</v>
      </c>
      <c r="F42" s="458">
        <f t="shared" si="1"/>
        <v>0</v>
      </c>
      <c r="G42" s="459">
        <v>0</v>
      </c>
      <c r="H42" s="459">
        <v>0</v>
      </c>
      <c r="I42" s="459">
        <v>0</v>
      </c>
      <c r="J42" s="459">
        <v>0</v>
      </c>
      <c r="K42" s="458">
        <f t="shared" si="2"/>
        <v>0</v>
      </c>
      <c r="L42" s="459">
        <v>0</v>
      </c>
      <c r="M42" s="459">
        <v>0</v>
      </c>
      <c r="N42" s="459">
        <v>0</v>
      </c>
      <c r="O42" s="460">
        <v>0</v>
      </c>
      <c r="P42" s="461">
        <v>0</v>
      </c>
      <c r="Q42" s="458">
        <f t="shared" si="3"/>
        <v>0</v>
      </c>
      <c r="R42" s="330">
        <v>0</v>
      </c>
      <c r="S42" s="330">
        <v>0</v>
      </c>
      <c r="T42" s="330">
        <v>0</v>
      </c>
      <c r="U42" s="330">
        <v>0</v>
      </c>
      <c r="V42" s="462"/>
    </row>
    <row r="43" spans="1:22" s="314" customFormat="1" ht="19.5" customHeight="1">
      <c r="A43" s="1051"/>
      <c r="B43" s="308" t="s">
        <v>147</v>
      </c>
      <c r="C43" s="303">
        <f>F43+P43+Q43</f>
        <v>217</v>
      </c>
      <c r="D43" s="324">
        <v>217</v>
      </c>
      <c r="E43" s="325">
        <v>0</v>
      </c>
      <c r="F43" s="303">
        <f>G43+H43+I43+J43</f>
        <v>22</v>
      </c>
      <c r="G43" s="310">
        <v>13</v>
      </c>
      <c r="H43" s="310">
        <v>7</v>
      </c>
      <c r="I43" s="310">
        <v>1</v>
      </c>
      <c r="J43" s="310">
        <v>1</v>
      </c>
      <c r="K43" s="303">
        <f>L43+M43+N43+O43</f>
        <v>22</v>
      </c>
      <c r="L43" s="310">
        <v>0</v>
      </c>
      <c r="M43" s="310">
        <v>18</v>
      </c>
      <c r="N43" s="310">
        <v>4</v>
      </c>
      <c r="O43" s="311">
        <v>0</v>
      </c>
      <c r="P43" s="312">
        <v>0</v>
      </c>
      <c r="Q43" s="303">
        <f>R43+S43+T43+U43</f>
        <v>195</v>
      </c>
      <c r="R43" s="326">
        <v>0</v>
      </c>
      <c r="S43" s="326">
        <v>8</v>
      </c>
      <c r="T43" s="326">
        <v>121</v>
      </c>
      <c r="U43" s="326">
        <v>66</v>
      </c>
      <c r="V43" s="313"/>
    </row>
    <row r="44" spans="1:22" s="59" customFormat="1" ht="19.5" customHeight="1" thickBot="1">
      <c r="A44" s="1053"/>
      <c r="B44" s="315" t="s">
        <v>149</v>
      </c>
      <c r="C44" s="316">
        <f t="shared" si="0"/>
        <v>0</v>
      </c>
      <c r="D44" s="317">
        <v>0</v>
      </c>
      <c r="E44" s="317">
        <v>0</v>
      </c>
      <c r="F44" s="318">
        <f t="shared" si="1"/>
        <v>0</v>
      </c>
      <c r="G44" s="319">
        <v>0</v>
      </c>
      <c r="H44" s="319">
        <v>0</v>
      </c>
      <c r="I44" s="319">
        <v>0</v>
      </c>
      <c r="J44" s="319">
        <v>0</v>
      </c>
      <c r="K44" s="318">
        <f t="shared" si="2"/>
        <v>0</v>
      </c>
      <c r="L44" s="319">
        <v>0</v>
      </c>
      <c r="M44" s="319">
        <v>0</v>
      </c>
      <c r="N44" s="319">
        <v>0</v>
      </c>
      <c r="O44" s="320">
        <v>0</v>
      </c>
      <c r="P44" s="321">
        <v>0</v>
      </c>
      <c r="Q44" s="322">
        <f t="shared" si="3"/>
        <v>0</v>
      </c>
      <c r="R44" s="319">
        <v>0</v>
      </c>
      <c r="S44" s="319">
        <v>0</v>
      </c>
      <c r="T44" s="319">
        <v>0</v>
      </c>
      <c r="U44" s="320">
        <v>0</v>
      </c>
      <c r="V44" s="291"/>
    </row>
    <row r="45" spans="1:22" s="59" customFormat="1" ht="19.5" customHeight="1">
      <c r="A45" s="1050" t="s">
        <v>63</v>
      </c>
      <c r="B45" s="338" t="s">
        <v>148</v>
      </c>
      <c r="C45" s="303">
        <f t="shared" si="0"/>
        <v>29</v>
      </c>
      <c r="D45" s="323">
        <v>29</v>
      </c>
      <c r="E45" s="323">
        <v>0</v>
      </c>
      <c r="F45" s="303">
        <f t="shared" si="1"/>
        <v>0</v>
      </c>
      <c r="G45" s="310">
        <v>0</v>
      </c>
      <c r="H45" s="310">
        <v>0</v>
      </c>
      <c r="I45" s="310">
        <v>0</v>
      </c>
      <c r="J45" s="310">
        <v>0</v>
      </c>
      <c r="K45" s="303">
        <f t="shared" si="2"/>
        <v>0</v>
      </c>
      <c r="L45" s="310">
        <v>0</v>
      </c>
      <c r="M45" s="310">
        <v>0</v>
      </c>
      <c r="N45" s="310">
        <v>0</v>
      </c>
      <c r="O45" s="311">
        <v>0</v>
      </c>
      <c r="P45" s="312">
        <v>0</v>
      </c>
      <c r="Q45" s="303">
        <f t="shared" si="3"/>
        <v>29</v>
      </c>
      <c r="R45" s="310">
        <v>0</v>
      </c>
      <c r="S45" s="310">
        <v>2</v>
      </c>
      <c r="T45" s="310">
        <v>1</v>
      </c>
      <c r="U45" s="311">
        <v>26</v>
      </c>
      <c r="V45" s="290"/>
    </row>
    <row r="46" spans="1:22" s="314" customFormat="1" ht="19.5" customHeight="1">
      <c r="A46" s="1051"/>
      <c r="B46" s="308" t="s">
        <v>147</v>
      </c>
      <c r="C46" s="303">
        <f>F46+P46+Q46</f>
        <v>679</v>
      </c>
      <c r="D46" s="323">
        <v>679</v>
      </c>
      <c r="E46" s="323">
        <v>0</v>
      </c>
      <c r="F46" s="303">
        <f>G46+H46+I46+J46</f>
        <v>4</v>
      </c>
      <c r="G46" s="310">
        <v>3</v>
      </c>
      <c r="H46" s="310">
        <v>1</v>
      </c>
      <c r="I46" s="310">
        <v>0</v>
      </c>
      <c r="J46" s="310">
        <v>0</v>
      </c>
      <c r="K46" s="303">
        <f>L46+M46+N46+O46</f>
        <v>4</v>
      </c>
      <c r="L46" s="326">
        <v>0</v>
      </c>
      <c r="M46" s="326">
        <v>2</v>
      </c>
      <c r="N46" s="326">
        <v>2</v>
      </c>
      <c r="O46" s="326">
        <v>0</v>
      </c>
      <c r="P46" s="312">
        <v>0</v>
      </c>
      <c r="Q46" s="303">
        <f>R46+S46+T46+U46</f>
        <v>675</v>
      </c>
      <c r="R46" s="310">
        <v>0</v>
      </c>
      <c r="S46" s="310">
        <v>0</v>
      </c>
      <c r="T46" s="310">
        <v>674</v>
      </c>
      <c r="U46" s="311">
        <v>1</v>
      </c>
      <c r="V46" s="313"/>
    </row>
    <row r="47" spans="1:22" s="59" customFormat="1" ht="19.5" customHeight="1" thickBot="1">
      <c r="A47" s="1051"/>
      <c r="B47" s="449" t="s">
        <v>149</v>
      </c>
      <c r="C47" s="450">
        <f t="shared" si="0"/>
        <v>0</v>
      </c>
      <c r="D47" s="451">
        <v>0</v>
      </c>
      <c r="E47" s="451">
        <v>0</v>
      </c>
      <c r="F47" s="452">
        <f t="shared" si="1"/>
        <v>0</v>
      </c>
      <c r="G47" s="453">
        <v>0</v>
      </c>
      <c r="H47" s="453">
        <v>0</v>
      </c>
      <c r="I47" s="453">
        <v>0</v>
      </c>
      <c r="J47" s="453">
        <v>0</v>
      </c>
      <c r="K47" s="452">
        <f t="shared" si="2"/>
        <v>0</v>
      </c>
      <c r="L47" s="453">
        <v>0</v>
      </c>
      <c r="M47" s="453">
        <v>0</v>
      </c>
      <c r="N47" s="453">
        <v>0</v>
      </c>
      <c r="O47" s="454">
        <v>0</v>
      </c>
      <c r="P47" s="455">
        <v>0</v>
      </c>
      <c r="Q47" s="456">
        <f t="shared" si="3"/>
        <v>0</v>
      </c>
      <c r="R47" s="453">
        <v>0</v>
      </c>
      <c r="S47" s="453">
        <v>0</v>
      </c>
      <c r="T47" s="453">
        <v>0</v>
      </c>
      <c r="U47" s="454">
        <v>0</v>
      </c>
      <c r="V47" s="457"/>
    </row>
    <row r="48" spans="1:22" s="59" customFormat="1" ht="19.5" customHeight="1">
      <c r="A48" s="1052" t="s">
        <v>64</v>
      </c>
      <c r="B48" s="302" t="s">
        <v>148</v>
      </c>
      <c r="C48" s="458">
        <f>F48+P48+Q48</f>
        <v>17</v>
      </c>
      <c r="D48" s="350">
        <v>17</v>
      </c>
      <c r="E48" s="350">
        <v>0</v>
      </c>
      <c r="F48" s="458">
        <f>G48+H48+I48+J48</f>
        <v>5</v>
      </c>
      <c r="G48" s="459">
        <v>3</v>
      </c>
      <c r="H48" s="459">
        <v>2</v>
      </c>
      <c r="I48" s="459">
        <v>0</v>
      </c>
      <c r="J48" s="459">
        <v>0</v>
      </c>
      <c r="K48" s="458">
        <f>L48+M48+N48+O48</f>
        <v>5</v>
      </c>
      <c r="L48" s="459">
        <v>0</v>
      </c>
      <c r="M48" s="459">
        <v>0</v>
      </c>
      <c r="N48" s="459">
        <v>3</v>
      </c>
      <c r="O48" s="460">
        <v>2</v>
      </c>
      <c r="P48" s="461">
        <v>0</v>
      </c>
      <c r="Q48" s="458">
        <f>R48+S48+T48+U48</f>
        <v>12</v>
      </c>
      <c r="R48" s="459">
        <v>0</v>
      </c>
      <c r="S48" s="459">
        <v>0</v>
      </c>
      <c r="T48" s="459">
        <v>6</v>
      </c>
      <c r="U48" s="460">
        <v>6</v>
      </c>
      <c r="V48" s="462"/>
    </row>
    <row r="49" spans="1:22" s="314" customFormat="1" ht="21" customHeight="1">
      <c r="A49" s="1056"/>
      <c r="B49" s="308" t="s">
        <v>147</v>
      </c>
      <c r="C49" s="303">
        <f>F49+P49+Q49</f>
        <v>3</v>
      </c>
      <c r="D49" s="323">
        <v>3</v>
      </c>
      <c r="E49" s="323">
        <v>0</v>
      </c>
      <c r="F49" s="303">
        <f>G49+H49+I49+J49</f>
        <v>0</v>
      </c>
      <c r="G49" s="310">
        <v>0</v>
      </c>
      <c r="H49" s="310">
        <v>0</v>
      </c>
      <c r="I49" s="310">
        <v>0</v>
      </c>
      <c r="J49" s="310">
        <v>0</v>
      </c>
      <c r="K49" s="303">
        <f>L49+M49+N49+O49</f>
        <v>0</v>
      </c>
      <c r="L49" s="310">
        <v>0</v>
      </c>
      <c r="M49" s="310">
        <v>0</v>
      </c>
      <c r="N49" s="310">
        <v>0</v>
      </c>
      <c r="O49" s="311">
        <v>0</v>
      </c>
      <c r="P49" s="312">
        <v>0</v>
      </c>
      <c r="Q49" s="303">
        <f>R49+S49+T49+U49</f>
        <v>3</v>
      </c>
      <c r="R49" s="310">
        <v>0</v>
      </c>
      <c r="S49" s="310">
        <v>0</v>
      </c>
      <c r="T49" s="310">
        <v>0</v>
      </c>
      <c r="U49" s="311">
        <v>3</v>
      </c>
      <c r="V49" s="313"/>
    </row>
    <row r="50" spans="1:22" s="59" customFormat="1" ht="19.5" customHeight="1" thickBot="1">
      <c r="A50" s="1057"/>
      <c r="B50" s="315" t="s">
        <v>149</v>
      </c>
      <c r="C50" s="316">
        <f t="shared" si="0"/>
        <v>2</v>
      </c>
      <c r="D50" s="317">
        <v>2</v>
      </c>
      <c r="E50" s="317">
        <v>0</v>
      </c>
      <c r="F50" s="318">
        <f t="shared" si="1"/>
        <v>2</v>
      </c>
      <c r="G50" s="319">
        <v>1</v>
      </c>
      <c r="H50" s="319">
        <v>1</v>
      </c>
      <c r="I50" s="319">
        <v>0</v>
      </c>
      <c r="J50" s="319">
        <v>0</v>
      </c>
      <c r="K50" s="318">
        <f t="shared" si="2"/>
        <v>2</v>
      </c>
      <c r="L50" s="319">
        <v>1</v>
      </c>
      <c r="M50" s="319">
        <v>0</v>
      </c>
      <c r="N50" s="319">
        <v>1</v>
      </c>
      <c r="O50" s="320">
        <v>0</v>
      </c>
      <c r="P50" s="321">
        <v>0</v>
      </c>
      <c r="Q50" s="322">
        <f t="shared" si="3"/>
        <v>0</v>
      </c>
      <c r="R50" s="319">
        <v>0</v>
      </c>
      <c r="S50" s="319">
        <v>0</v>
      </c>
      <c r="T50" s="319">
        <v>0</v>
      </c>
      <c r="U50" s="320">
        <v>0</v>
      </c>
      <c r="V50" s="291"/>
    </row>
    <row r="51" spans="1:22" s="59" customFormat="1" ht="19.5" customHeight="1">
      <c r="A51" s="1050" t="s">
        <v>65</v>
      </c>
      <c r="B51" s="338" t="s">
        <v>148</v>
      </c>
      <c r="C51" s="303">
        <f>F51+P51+Q51</f>
        <v>4</v>
      </c>
      <c r="D51" s="323">
        <v>4</v>
      </c>
      <c r="E51" s="323">
        <v>0</v>
      </c>
      <c r="F51" s="303">
        <f>G51+H51+I51+J51</f>
        <v>2</v>
      </c>
      <c r="G51" s="310">
        <v>0</v>
      </c>
      <c r="H51" s="310">
        <v>1</v>
      </c>
      <c r="I51" s="310">
        <v>1</v>
      </c>
      <c r="J51" s="310">
        <v>0</v>
      </c>
      <c r="K51" s="303">
        <f>L51+M51+N51+O51</f>
        <v>2</v>
      </c>
      <c r="L51" s="310">
        <v>0</v>
      </c>
      <c r="M51" s="310">
        <v>2</v>
      </c>
      <c r="N51" s="310">
        <v>0</v>
      </c>
      <c r="O51" s="311">
        <v>0</v>
      </c>
      <c r="P51" s="312">
        <v>0</v>
      </c>
      <c r="Q51" s="303">
        <f>R51+S51+T51+U51</f>
        <v>2</v>
      </c>
      <c r="R51" s="310">
        <v>0</v>
      </c>
      <c r="S51" s="310">
        <v>1</v>
      </c>
      <c r="T51" s="310">
        <v>1</v>
      </c>
      <c r="U51" s="311">
        <v>0</v>
      </c>
      <c r="V51" s="290"/>
    </row>
    <row r="52" spans="1:22" s="314" customFormat="1" ht="19.5" customHeight="1">
      <c r="A52" s="1051"/>
      <c r="B52" s="308" t="s">
        <v>147</v>
      </c>
      <c r="C52" s="303">
        <f t="shared" si="0"/>
        <v>0</v>
      </c>
      <c r="D52" s="304">
        <v>0</v>
      </c>
      <c r="E52" s="304">
        <v>0</v>
      </c>
      <c r="F52" s="303">
        <f t="shared" si="1"/>
        <v>0</v>
      </c>
      <c r="G52" s="305">
        <v>0</v>
      </c>
      <c r="H52" s="305">
        <v>0</v>
      </c>
      <c r="I52" s="305">
        <v>0</v>
      </c>
      <c r="J52" s="305">
        <v>0</v>
      </c>
      <c r="K52" s="303">
        <f t="shared" si="2"/>
        <v>0</v>
      </c>
      <c r="L52" s="305">
        <v>0</v>
      </c>
      <c r="M52" s="305">
        <v>0</v>
      </c>
      <c r="N52" s="305">
        <v>0</v>
      </c>
      <c r="O52" s="306">
        <v>0</v>
      </c>
      <c r="P52" s="307">
        <v>0</v>
      </c>
      <c r="Q52" s="303">
        <f t="shared" si="3"/>
        <v>0</v>
      </c>
      <c r="R52" s="305">
        <v>0</v>
      </c>
      <c r="S52" s="305">
        <v>0</v>
      </c>
      <c r="T52" s="305">
        <v>0</v>
      </c>
      <c r="U52" s="306">
        <v>0</v>
      </c>
      <c r="V52" s="313"/>
    </row>
    <row r="53" spans="1:22" s="59" customFormat="1" ht="19.5" customHeight="1" thickBot="1">
      <c r="A53" s="1051"/>
      <c r="B53" s="449" t="s">
        <v>149</v>
      </c>
      <c r="C53" s="450">
        <f t="shared" si="0"/>
        <v>0</v>
      </c>
      <c r="D53" s="451">
        <v>0</v>
      </c>
      <c r="E53" s="451">
        <v>0</v>
      </c>
      <c r="F53" s="452">
        <f t="shared" si="1"/>
        <v>0</v>
      </c>
      <c r="G53" s="453">
        <v>0</v>
      </c>
      <c r="H53" s="453">
        <v>0</v>
      </c>
      <c r="I53" s="453">
        <v>0</v>
      </c>
      <c r="J53" s="453">
        <v>0</v>
      </c>
      <c r="K53" s="452">
        <f t="shared" si="2"/>
        <v>0</v>
      </c>
      <c r="L53" s="453">
        <v>0</v>
      </c>
      <c r="M53" s="453">
        <v>0</v>
      </c>
      <c r="N53" s="453">
        <v>0</v>
      </c>
      <c r="O53" s="454">
        <v>0</v>
      </c>
      <c r="P53" s="455">
        <v>0</v>
      </c>
      <c r="Q53" s="456">
        <f t="shared" si="3"/>
        <v>0</v>
      </c>
      <c r="R53" s="453">
        <v>0</v>
      </c>
      <c r="S53" s="453">
        <v>0</v>
      </c>
      <c r="T53" s="453">
        <v>0</v>
      </c>
      <c r="U53" s="454">
        <v>0</v>
      </c>
      <c r="V53" s="457"/>
    </row>
    <row r="54" spans="1:22" s="59" customFormat="1" ht="19.5" customHeight="1">
      <c r="A54" s="1052" t="s">
        <v>66</v>
      </c>
      <c r="B54" s="302" t="s">
        <v>148</v>
      </c>
      <c r="C54" s="458">
        <f>F54+P54+Q54</f>
        <v>1</v>
      </c>
      <c r="D54" s="350">
        <v>1</v>
      </c>
      <c r="E54" s="350">
        <v>0</v>
      </c>
      <c r="F54" s="458">
        <f>G54+H54+I54+J54</f>
        <v>0</v>
      </c>
      <c r="G54" s="459">
        <v>0</v>
      </c>
      <c r="H54" s="459">
        <v>0</v>
      </c>
      <c r="I54" s="459">
        <v>0</v>
      </c>
      <c r="J54" s="459">
        <v>0</v>
      </c>
      <c r="K54" s="458">
        <f>L54+M54+N54+O54</f>
        <v>0</v>
      </c>
      <c r="L54" s="459">
        <v>0</v>
      </c>
      <c r="M54" s="459">
        <v>0</v>
      </c>
      <c r="N54" s="459">
        <v>0</v>
      </c>
      <c r="O54" s="460">
        <v>0</v>
      </c>
      <c r="P54" s="461">
        <v>0</v>
      </c>
      <c r="Q54" s="458">
        <f>R54+S54+T54+U54</f>
        <v>1</v>
      </c>
      <c r="R54" s="459">
        <v>0</v>
      </c>
      <c r="S54" s="459">
        <v>0</v>
      </c>
      <c r="T54" s="459">
        <v>1</v>
      </c>
      <c r="U54" s="460">
        <v>0</v>
      </c>
      <c r="V54" s="462"/>
    </row>
    <row r="55" spans="1:22" s="314" customFormat="1" ht="19.5" customHeight="1">
      <c r="A55" s="1051"/>
      <c r="B55" s="308" t="s">
        <v>147</v>
      </c>
      <c r="C55" s="303">
        <f t="shared" si="0"/>
        <v>0</v>
      </c>
      <c r="D55" s="304">
        <v>0</v>
      </c>
      <c r="E55" s="304">
        <v>0</v>
      </c>
      <c r="F55" s="303">
        <f t="shared" si="1"/>
        <v>0</v>
      </c>
      <c r="G55" s="305">
        <v>0</v>
      </c>
      <c r="H55" s="305">
        <v>0</v>
      </c>
      <c r="I55" s="305">
        <v>0</v>
      </c>
      <c r="J55" s="305">
        <v>0</v>
      </c>
      <c r="K55" s="303">
        <f t="shared" si="2"/>
        <v>0</v>
      </c>
      <c r="L55" s="305">
        <v>0</v>
      </c>
      <c r="M55" s="305">
        <v>0</v>
      </c>
      <c r="N55" s="305">
        <v>0</v>
      </c>
      <c r="O55" s="306">
        <v>0</v>
      </c>
      <c r="P55" s="307">
        <v>0</v>
      </c>
      <c r="Q55" s="303">
        <f t="shared" si="3"/>
        <v>0</v>
      </c>
      <c r="R55" s="305">
        <v>0</v>
      </c>
      <c r="S55" s="305">
        <v>0</v>
      </c>
      <c r="T55" s="305">
        <v>0</v>
      </c>
      <c r="U55" s="306">
        <v>0</v>
      </c>
      <c r="V55" s="313"/>
    </row>
    <row r="56" spans="1:22" s="59" customFormat="1" ht="19.5" customHeight="1" thickBot="1">
      <c r="A56" s="1053"/>
      <c r="B56" s="315" t="s">
        <v>149</v>
      </c>
      <c r="C56" s="316">
        <f t="shared" si="0"/>
        <v>0</v>
      </c>
      <c r="D56" s="317">
        <v>0</v>
      </c>
      <c r="E56" s="317">
        <v>0</v>
      </c>
      <c r="F56" s="318">
        <f t="shared" si="1"/>
        <v>0</v>
      </c>
      <c r="G56" s="319">
        <v>0</v>
      </c>
      <c r="H56" s="319">
        <v>0</v>
      </c>
      <c r="I56" s="319">
        <v>0</v>
      </c>
      <c r="J56" s="319">
        <v>0</v>
      </c>
      <c r="K56" s="318">
        <f t="shared" si="2"/>
        <v>0</v>
      </c>
      <c r="L56" s="319">
        <v>0</v>
      </c>
      <c r="M56" s="319">
        <v>0</v>
      </c>
      <c r="N56" s="319">
        <v>0</v>
      </c>
      <c r="O56" s="320">
        <v>0</v>
      </c>
      <c r="P56" s="321">
        <v>0</v>
      </c>
      <c r="Q56" s="322">
        <f t="shared" si="3"/>
        <v>0</v>
      </c>
      <c r="R56" s="319">
        <v>0</v>
      </c>
      <c r="S56" s="319">
        <v>0</v>
      </c>
      <c r="T56" s="319">
        <v>0</v>
      </c>
      <c r="U56" s="320">
        <v>0</v>
      </c>
      <c r="V56" s="291"/>
    </row>
    <row r="57" spans="1:22" s="59" customFormat="1" ht="19.5" customHeight="1">
      <c r="A57" s="1050" t="s">
        <v>67</v>
      </c>
      <c r="B57" s="338" t="s">
        <v>148</v>
      </c>
      <c r="C57" s="303">
        <f t="shared" si="0"/>
        <v>0</v>
      </c>
      <c r="D57" s="323">
        <v>0</v>
      </c>
      <c r="E57" s="323">
        <v>0</v>
      </c>
      <c r="F57" s="303">
        <f t="shared" si="1"/>
        <v>0</v>
      </c>
      <c r="G57" s="310">
        <v>0</v>
      </c>
      <c r="H57" s="310">
        <v>0</v>
      </c>
      <c r="I57" s="310">
        <v>0</v>
      </c>
      <c r="J57" s="310">
        <v>0</v>
      </c>
      <c r="K57" s="303">
        <f t="shared" si="2"/>
        <v>0</v>
      </c>
      <c r="L57" s="310">
        <v>0</v>
      </c>
      <c r="M57" s="310">
        <v>0</v>
      </c>
      <c r="N57" s="310">
        <v>0</v>
      </c>
      <c r="O57" s="311">
        <v>0</v>
      </c>
      <c r="P57" s="312">
        <v>0</v>
      </c>
      <c r="Q57" s="303">
        <f t="shared" si="3"/>
        <v>0</v>
      </c>
      <c r="R57" s="310">
        <v>0</v>
      </c>
      <c r="S57" s="310">
        <v>0</v>
      </c>
      <c r="T57" s="310">
        <v>0</v>
      </c>
      <c r="U57" s="311">
        <v>0</v>
      </c>
      <c r="V57" s="290"/>
    </row>
    <row r="58" spans="1:22" s="314" customFormat="1" ht="19.5" customHeight="1">
      <c r="A58" s="1051"/>
      <c r="B58" s="308" t="s">
        <v>147</v>
      </c>
      <c r="C58" s="303">
        <f>F58+P58+Q58</f>
        <v>23</v>
      </c>
      <c r="D58" s="323">
        <v>23</v>
      </c>
      <c r="E58" s="323">
        <v>0</v>
      </c>
      <c r="F58" s="303">
        <f>G58+H58+I58+J58</f>
        <v>3</v>
      </c>
      <c r="G58" s="310">
        <v>0</v>
      </c>
      <c r="H58" s="310">
        <v>3</v>
      </c>
      <c r="I58" s="310">
        <v>0</v>
      </c>
      <c r="J58" s="310">
        <v>0</v>
      </c>
      <c r="K58" s="303">
        <f>L58+M58+N58+O58</f>
        <v>3</v>
      </c>
      <c r="L58" s="310">
        <v>0</v>
      </c>
      <c r="M58" s="310">
        <v>1</v>
      </c>
      <c r="N58" s="310">
        <v>2</v>
      </c>
      <c r="O58" s="311">
        <v>0</v>
      </c>
      <c r="P58" s="312">
        <v>0</v>
      </c>
      <c r="Q58" s="303">
        <f>R58+S58+T58+U58</f>
        <v>20</v>
      </c>
      <c r="R58" s="310">
        <v>0</v>
      </c>
      <c r="S58" s="310">
        <v>0</v>
      </c>
      <c r="T58" s="310">
        <v>7</v>
      </c>
      <c r="U58" s="311">
        <v>13</v>
      </c>
      <c r="V58" s="313"/>
    </row>
    <row r="59" spans="1:22" s="59" customFormat="1" ht="19.5" customHeight="1" thickBot="1">
      <c r="A59" s="1051"/>
      <c r="B59" s="449" t="s">
        <v>149</v>
      </c>
      <c r="C59" s="450">
        <f t="shared" si="0"/>
        <v>0</v>
      </c>
      <c r="D59" s="451">
        <v>0</v>
      </c>
      <c r="E59" s="451">
        <v>0</v>
      </c>
      <c r="F59" s="452">
        <f t="shared" si="1"/>
        <v>0</v>
      </c>
      <c r="G59" s="453">
        <v>0</v>
      </c>
      <c r="H59" s="453">
        <v>0</v>
      </c>
      <c r="I59" s="453">
        <v>0</v>
      </c>
      <c r="J59" s="453">
        <v>0</v>
      </c>
      <c r="K59" s="452">
        <f t="shared" si="2"/>
        <v>0</v>
      </c>
      <c r="L59" s="453">
        <v>0</v>
      </c>
      <c r="M59" s="453">
        <v>0</v>
      </c>
      <c r="N59" s="453">
        <v>0</v>
      </c>
      <c r="O59" s="454">
        <v>0</v>
      </c>
      <c r="P59" s="455">
        <v>0</v>
      </c>
      <c r="Q59" s="456">
        <f t="shared" si="3"/>
        <v>0</v>
      </c>
      <c r="R59" s="453">
        <v>0</v>
      </c>
      <c r="S59" s="453">
        <v>0</v>
      </c>
      <c r="T59" s="453">
        <v>0</v>
      </c>
      <c r="U59" s="454">
        <v>0</v>
      </c>
      <c r="V59" s="457"/>
    </row>
    <row r="60" spans="1:22" s="59" customFormat="1" ht="19.5" customHeight="1">
      <c r="A60" s="1052" t="s">
        <v>68</v>
      </c>
      <c r="B60" s="302" t="s">
        <v>148</v>
      </c>
      <c r="C60" s="458">
        <f t="shared" si="0"/>
        <v>0</v>
      </c>
      <c r="D60" s="350">
        <v>0</v>
      </c>
      <c r="E60" s="350">
        <v>0</v>
      </c>
      <c r="F60" s="458">
        <f t="shared" si="1"/>
        <v>0</v>
      </c>
      <c r="G60" s="459">
        <v>0</v>
      </c>
      <c r="H60" s="459">
        <v>0</v>
      </c>
      <c r="I60" s="459">
        <v>0</v>
      </c>
      <c r="J60" s="459">
        <v>0</v>
      </c>
      <c r="K60" s="458">
        <f t="shared" si="2"/>
        <v>0</v>
      </c>
      <c r="L60" s="459">
        <v>0</v>
      </c>
      <c r="M60" s="459">
        <v>0</v>
      </c>
      <c r="N60" s="459">
        <v>0</v>
      </c>
      <c r="O60" s="460">
        <v>0</v>
      </c>
      <c r="P60" s="461">
        <v>0</v>
      </c>
      <c r="Q60" s="458">
        <f t="shared" si="3"/>
        <v>0</v>
      </c>
      <c r="R60" s="459">
        <v>0</v>
      </c>
      <c r="S60" s="459">
        <v>0</v>
      </c>
      <c r="T60" s="459">
        <v>0</v>
      </c>
      <c r="U60" s="460">
        <v>0</v>
      </c>
      <c r="V60" s="462"/>
    </row>
    <row r="61" spans="1:22" s="314" customFormat="1" ht="21" customHeight="1">
      <c r="A61" s="1051"/>
      <c r="B61" s="308" t="s">
        <v>147</v>
      </c>
      <c r="C61" s="303">
        <f t="shared" si="0"/>
        <v>0</v>
      </c>
      <c r="D61" s="304">
        <v>0</v>
      </c>
      <c r="E61" s="304">
        <v>0</v>
      </c>
      <c r="F61" s="303">
        <f t="shared" si="1"/>
        <v>0</v>
      </c>
      <c r="G61" s="305">
        <v>0</v>
      </c>
      <c r="H61" s="305">
        <v>0</v>
      </c>
      <c r="I61" s="305">
        <v>0</v>
      </c>
      <c r="J61" s="305">
        <v>0</v>
      </c>
      <c r="K61" s="303">
        <f t="shared" si="2"/>
        <v>0</v>
      </c>
      <c r="L61" s="305">
        <v>0</v>
      </c>
      <c r="M61" s="305">
        <v>0</v>
      </c>
      <c r="N61" s="305">
        <v>0</v>
      </c>
      <c r="O61" s="306">
        <v>0</v>
      </c>
      <c r="P61" s="307">
        <v>0</v>
      </c>
      <c r="Q61" s="303">
        <f t="shared" si="3"/>
        <v>0</v>
      </c>
      <c r="R61" s="305">
        <v>0</v>
      </c>
      <c r="S61" s="305">
        <v>0</v>
      </c>
      <c r="T61" s="305">
        <v>0</v>
      </c>
      <c r="U61" s="306">
        <v>0</v>
      </c>
      <c r="V61" s="313"/>
    </row>
    <row r="62" spans="1:22" s="59" customFormat="1" ht="19.5" customHeight="1" thickBot="1">
      <c r="A62" s="1053"/>
      <c r="B62" s="315" t="s">
        <v>149</v>
      </c>
      <c r="C62" s="316">
        <f t="shared" si="0"/>
        <v>0</v>
      </c>
      <c r="D62" s="317">
        <v>0</v>
      </c>
      <c r="E62" s="317">
        <v>0</v>
      </c>
      <c r="F62" s="318">
        <f t="shared" si="1"/>
        <v>0</v>
      </c>
      <c r="G62" s="319">
        <v>0</v>
      </c>
      <c r="H62" s="319">
        <v>0</v>
      </c>
      <c r="I62" s="319">
        <v>0</v>
      </c>
      <c r="J62" s="319">
        <v>0</v>
      </c>
      <c r="K62" s="318">
        <f t="shared" si="2"/>
        <v>0</v>
      </c>
      <c r="L62" s="319">
        <v>0</v>
      </c>
      <c r="M62" s="319">
        <v>0</v>
      </c>
      <c r="N62" s="319">
        <v>0</v>
      </c>
      <c r="O62" s="320">
        <v>0</v>
      </c>
      <c r="P62" s="321">
        <v>0</v>
      </c>
      <c r="Q62" s="322">
        <f t="shared" si="3"/>
        <v>0</v>
      </c>
      <c r="R62" s="319">
        <v>0</v>
      </c>
      <c r="S62" s="319">
        <v>0</v>
      </c>
      <c r="T62" s="319">
        <v>0</v>
      </c>
      <c r="U62" s="320">
        <v>0</v>
      </c>
      <c r="V62" s="291"/>
    </row>
    <row r="63" spans="1:22" s="59" customFormat="1" ht="19.5" customHeight="1">
      <c r="A63" s="1050" t="s">
        <v>69</v>
      </c>
      <c r="B63" s="338" t="s">
        <v>148</v>
      </c>
      <c r="C63" s="303">
        <f t="shared" si="0"/>
        <v>0</v>
      </c>
      <c r="D63" s="323">
        <v>0</v>
      </c>
      <c r="E63" s="323">
        <v>0</v>
      </c>
      <c r="F63" s="303">
        <f t="shared" si="1"/>
        <v>0</v>
      </c>
      <c r="G63" s="310">
        <v>0</v>
      </c>
      <c r="H63" s="310">
        <v>0</v>
      </c>
      <c r="I63" s="310">
        <v>0</v>
      </c>
      <c r="J63" s="310">
        <v>0</v>
      </c>
      <c r="K63" s="303">
        <f t="shared" si="2"/>
        <v>0</v>
      </c>
      <c r="L63" s="310">
        <v>0</v>
      </c>
      <c r="M63" s="310">
        <v>0</v>
      </c>
      <c r="N63" s="310">
        <v>0</v>
      </c>
      <c r="O63" s="311">
        <v>0</v>
      </c>
      <c r="P63" s="312">
        <v>0</v>
      </c>
      <c r="Q63" s="303">
        <f t="shared" si="3"/>
        <v>0</v>
      </c>
      <c r="R63" s="310">
        <v>0</v>
      </c>
      <c r="S63" s="310">
        <v>0</v>
      </c>
      <c r="T63" s="310">
        <v>0</v>
      </c>
      <c r="U63" s="311">
        <v>0</v>
      </c>
      <c r="V63" s="290"/>
    </row>
    <row r="64" spans="1:22" s="314" customFormat="1" ht="19.5" customHeight="1">
      <c r="A64" s="1051"/>
      <c r="B64" s="308" t="s">
        <v>147</v>
      </c>
      <c r="C64" s="303">
        <f t="shared" si="0"/>
        <v>0</v>
      </c>
      <c r="D64" s="304">
        <v>0</v>
      </c>
      <c r="E64" s="304">
        <v>0</v>
      </c>
      <c r="F64" s="303">
        <f t="shared" si="1"/>
        <v>0</v>
      </c>
      <c r="G64" s="305">
        <v>0</v>
      </c>
      <c r="H64" s="305">
        <v>0</v>
      </c>
      <c r="I64" s="305">
        <v>0</v>
      </c>
      <c r="J64" s="305">
        <v>0</v>
      </c>
      <c r="K64" s="303">
        <f t="shared" si="2"/>
        <v>0</v>
      </c>
      <c r="L64" s="305">
        <v>0</v>
      </c>
      <c r="M64" s="305">
        <v>0</v>
      </c>
      <c r="N64" s="305">
        <v>0</v>
      </c>
      <c r="O64" s="306">
        <v>0</v>
      </c>
      <c r="P64" s="307">
        <v>0</v>
      </c>
      <c r="Q64" s="303">
        <f t="shared" si="3"/>
        <v>0</v>
      </c>
      <c r="R64" s="305">
        <v>0</v>
      </c>
      <c r="S64" s="305">
        <v>0</v>
      </c>
      <c r="T64" s="305">
        <v>0</v>
      </c>
      <c r="U64" s="306">
        <v>0</v>
      </c>
      <c r="V64" s="313"/>
    </row>
    <row r="65" spans="1:22" s="59" customFormat="1" ht="19.5" customHeight="1" thickBot="1">
      <c r="A65" s="1051"/>
      <c r="B65" s="449" t="s">
        <v>149</v>
      </c>
      <c r="C65" s="450">
        <f t="shared" si="0"/>
        <v>0</v>
      </c>
      <c r="D65" s="451">
        <v>0</v>
      </c>
      <c r="E65" s="451">
        <v>0</v>
      </c>
      <c r="F65" s="452">
        <f t="shared" si="1"/>
        <v>0</v>
      </c>
      <c r="G65" s="453">
        <v>0</v>
      </c>
      <c r="H65" s="453">
        <v>0</v>
      </c>
      <c r="I65" s="453">
        <v>0</v>
      </c>
      <c r="J65" s="453">
        <v>0</v>
      </c>
      <c r="K65" s="452">
        <f t="shared" si="2"/>
        <v>0</v>
      </c>
      <c r="L65" s="453">
        <v>0</v>
      </c>
      <c r="M65" s="453">
        <v>0</v>
      </c>
      <c r="N65" s="453">
        <v>0</v>
      </c>
      <c r="O65" s="454">
        <v>0</v>
      </c>
      <c r="P65" s="455">
        <v>0</v>
      </c>
      <c r="Q65" s="456">
        <f t="shared" si="3"/>
        <v>0</v>
      </c>
      <c r="R65" s="453">
        <v>0</v>
      </c>
      <c r="S65" s="453">
        <v>0</v>
      </c>
      <c r="T65" s="453">
        <v>0</v>
      </c>
      <c r="U65" s="454">
        <v>0</v>
      </c>
      <c r="V65" s="457"/>
    </row>
    <row r="66" spans="1:22" s="59" customFormat="1" ht="19.5" customHeight="1">
      <c r="A66" s="1052" t="s">
        <v>70</v>
      </c>
      <c r="B66" s="302" t="s">
        <v>148</v>
      </c>
      <c r="C66" s="458">
        <f t="shared" si="0"/>
        <v>0</v>
      </c>
      <c r="D66" s="350">
        <v>0</v>
      </c>
      <c r="E66" s="350">
        <v>0</v>
      </c>
      <c r="F66" s="458">
        <f t="shared" si="1"/>
        <v>0</v>
      </c>
      <c r="G66" s="459">
        <v>0</v>
      </c>
      <c r="H66" s="459">
        <v>0</v>
      </c>
      <c r="I66" s="459">
        <v>0</v>
      </c>
      <c r="J66" s="459">
        <v>0</v>
      </c>
      <c r="K66" s="458">
        <f t="shared" si="2"/>
        <v>0</v>
      </c>
      <c r="L66" s="459">
        <v>0</v>
      </c>
      <c r="M66" s="459">
        <v>0</v>
      </c>
      <c r="N66" s="459">
        <v>0</v>
      </c>
      <c r="O66" s="460">
        <v>0</v>
      </c>
      <c r="P66" s="461">
        <v>0</v>
      </c>
      <c r="Q66" s="458">
        <f t="shared" si="3"/>
        <v>0</v>
      </c>
      <c r="R66" s="459">
        <v>0</v>
      </c>
      <c r="S66" s="459">
        <v>0</v>
      </c>
      <c r="T66" s="459">
        <v>0</v>
      </c>
      <c r="U66" s="460">
        <v>0</v>
      </c>
      <c r="V66" s="462"/>
    </row>
    <row r="67" spans="1:22" s="314" customFormat="1" ht="19.5" customHeight="1">
      <c r="A67" s="1051"/>
      <c r="B67" s="308" t="s">
        <v>147</v>
      </c>
      <c r="C67" s="303">
        <f t="shared" si="0"/>
        <v>0</v>
      </c>
      <c r="D67" s="304">
        <v>0</v>
      </c>
      <c r="E67" s="304">
        <v>0</v>
      </c>
      <c r="F67" s="303">
        <f t="shared" si="1"/>
        <v>0</v>
      </c>
      <c r="G67" s="305">
        <v>0</v>
      </c>
      <c r="H67" s="305">
        <v>0</v>
      </c>
      <c r="I67" s="305">
        <v>0</v>
      </c>
      <c r="J67" s="305">
        <v>0</v>
      </c>
      <c r="K67" s="303">
        <f t="shared" si="2"/>
        <v>0</v>
      </c>
      <c r="L67" s="305">
        <v>0</v>
      </c>
      <c r="M67" s="305">
        <v>0</v>
      </c>
      <c r="N67" s="305">
        <v>0</v>
      </c>
      <c r="O67" s="306">
        <v>0</v>
      </c>
      <c r="P67" s="307">
        <v>0</v>
      </c>
      <c r="Q67" s="303">
        <f t="shared" si="3"/>
        <v>0</v>
      </c>
      <c r="R67" s="305">
        <v>0</v>
      </c>
      <c r="S67" s="305">
        <v>0</v>
      </c>
      <c r="T67" s="305">
        <v>0</v>
      </c>
      <c r="U67" s="306">
        <v>0</v>
      </c>
      <c r="V67" s="313"/>
    </row>
    <row r="68" spans="1:22" s="59" customFormat="1" ht="19.5" customHeight="1" thickBot="1">
      <c r="A68" s="1053"/>
      <c r="B68" s="315" t="s">
        <v>149</v>
      </c>
      <c r="C68" s="316">
        <f t="shared" si="0"/>
        <v>0</v>
      </c>
      <c r="D68" s="317">
        <v>0</v>
      </c>
      <c r="E68" s="317">
        <v>0</v>
      </c>
      <c r="F68" s="318">
        <f t="shared" si="1"/>
        <v>0</v>
      </c>
      <c r="G68" s="319">
        <v>0</v>
      </c>
      <c r="H68" s="319">
        <v>0</v>
      </c>
      <c r="I68" s="319">
        <v>0</v>
      </c>
      <c r="J68" s="319">
        <v>0</v>
      </c>
      <c r="K68" s="318">
        <f t="shared" si="2"/>
        <v>0</v>
      </c>
      <c r="L68" s="319">
        <v>0</v>
      </c>
      <c r="M68" s="319">
        <v>0</v>
      </c>
      <c r="N68" s="319">
        <v>0</v>
      </c>
      <c r="O68" s="320">
        <v>0</v>
      </c>
      <c r="P68" s="321">
        <v>0</v>
      </c>
      <c r="Q68" s="322">
        <f t="shared" si="3"/>
        <v>0</v>
      </c>
      <c r="R68" s="319">
        <v>0</v>
      </c>
      <c r="S68" s="319">
        <v>0</v>
      </c>
      <c r="T68" s="319">
        <v>0</v>
      </c>
      <c r="U68" s="320">
        <v>0</v>
      </c>
      <c r="V68" s="291"/>
    </row>
    <row r="69" spans="1:22" s="59" customFormat="1" ht="19.5" customHeight="1">
      <c r="A69" s="1050" t="s">
        <v>71</v>
      </c>
      <c r="B69" s="338" t="s">
        <v>148</v>
      </c>
      <c r="C69" s="303">
        <f t="shared" si="0"/>
        <v>0</v>
      </c>
      <c r="D69" s="323">
        <v>0</v>
      </c>
      <c r="E69" s="323">
        <v>0</v>
      </c>
      <c r="F69" s="303">
        <f t="shared" si="1"/>
        <v>0</v>
      </c>
      <c r="G69" s="310">
        <v>0</v>
      </c>
      <c r="H69" s="310">
        <v>0</v>
      </c>
      <c r="I69" s="310">
        <v>0</v>
      </c>
      <c r="J69" s="310">
        <v>0</v>
      </c>
      <c r="K69" s="303">
        <f t="shared" si="2"/>
        <v>0</v>
      </c>
      <c r="L69" s="310">
        <v>0</v>
      </c>
      <c r="M69" s="310">
        <v>0</v>
      </c>
      <c r="N69" s="310">
        <v>0</v>
      </c>
      <c r="O69" s="311">
        <v>0</v>
      </c>
      <c r="P69" s="312">
        <v>0</v>
      </c>
      <c r="Q69" s="303">
        <f t="shared" si="3"/>
        <v>0</v>
      </c>
      <c r="R69" s="326">
        <v>0</v>
      </c>
      <c r="S69" s="326">
        <v>0</v>
      </c>
      <c r="T69" s="325">
        <v>0</v>
      </c>
      <c r="U69" s="327">
        <v>0</v>
      </c>
      <c r="V69" s="290"/>
    </row>
    <row r="70" spans="1:22" s="314" customFormat="1" ht="19.5" customHeight="1">
      <c r="A70" s="1051"/>
      <c r="B70" s="308" t="s">
        <v>147</v>
      </c>
      <c r="C70" s="303">
        <f>F70+P70+Q70</f>
        <v>1</v>
      </c>
      <c r="D70" s="323">
        <v>1</v>
      </c>
      <c r="E70" s="323">
        <v>0</v>
      </c>
      <c r="F70" s="303">
        <f>G70+H70+I70+J70</f>
        <v>1</v>
      </c>
      <c r="G70" s="310">
        <v>0</v>
      </c>
      <c r="H70" s="310">
        <v>1</v>
      </c>
      <c r="I70" s="310">
        <v>0</v>
      </c>
      <c r="J70" s="310">
        <v>0</v>
      </c>
      <c r="K70" s="303">
        <f>L70+M70+N70+O70</f>
        <v>1</v>
      </c>
      <c r="L70" s="310">
        <v>0</v>
      </c>
      <c r="M70" s="310">
        <v>1</v>
      </c>
      <c r="N70" s="310">
        <v>0</v>
      </c>
      <c r="O70" s="311">
        <v>0</v>
      </c>
      <c r="P70" s="312">
        <v>0</v>
      </c>
      <c r="Q70" s="303">
        <f>R70+S70+T70+U70</f>
        <v>0</v>
      </c>
      <c r="R70" s="326">
        <v>0</v>
      </c>
      <c r="S70" s="332">
        <v>0</v>
      </c>
      <c r="T70" s="325">
        <v>0</v>
      </c>
      <c r="U70" s="327">
        <v>0</v>
      </c>
      <c r="V70" s="313"/>
    </row>
    <row r="71" spans="1:22" s="59" customFormat="1" ht="19.5" customHeight="1" thickBot="1">
      <c r="A71" s="1051"/>
      <c r="B71" s="449" t="s">
        <v>149</v>
      </c>
      <c r="C71" s="450">
        <f t="shared" si="0"/>
        <v>0</v>
      </c>
      <c r="D71" s="451">
        <v>0</v>
      </c>
      <c r="E71" s="451">
        <v>0</v>
      </c>
      <c r="F71" s="452">
        <f t="shared" si="1"/>
        <v>0</v>
      </c>
      <c r="G71" s="453">
        <v>0</v>
      </c>
      <c r="H71" s="453">
        <v>0</v>
      </c>
      <c r="I71" s="453">
        <v>0</v>
      </c>
      <c r="J71" s="453">
        <v>0</v>
      </c>
      <c r="K71" s="452">
        <f t="shared" si="2"/>
        <v>0</v>
      </c>
      <c r="L71" s="453">
        <v>0</v>
      </c>
      <c r="M71" s="453">
        <v>0</v>
      </c>
      <c r="N71" s="453">
        <v>0</v>
      </c>
      <c r="O71" s="454">
        <v>0</v>
      </c>
      <c r="P71" s="455">
        <v>0</v>
      </c>
      <c r="Q71" s="456">
        <f t="shared" si="3"/>
        <v>0</v>
      </c>
      <c r="R71" s="453">
        <v>0</v>
      </c>
      <c r="S71" s="453">
        <v>0</v>
      </c>
      <c r="T71" s="453">
        <v>0</v>
      </c>
      <c r="U71" s="454">
        <v>0</v>
      </c>
      <c r="V71" s="457"/>
    </row>
    <row r="72" spans="1:22" s="59" customFormat="1" ht="19.5" customHeight="1">
      <c r="A72" s="1052" t="s">
        <v>72</v>
      </c>
      <c r="B72" s="302" t="s">
        <v>148</v>
      </c>
      <c r="C72" s="458">
        <f t="shared" si="0"/>
        <v>3</v>
      </c>
      <c r="D72" s="350">
        <v>3</v>
      </c>
      <c r="E72" s="350">
        <v>0</v>
      </c>
      <c r="F72" s="458">
        <f t="shared" si="1"/>
        <v>0</v>
      </c>
      <c r="G72" s="459">
        <v>0</v>
      </c>
      <c r="H72" s="459">
        <v>0</v>
      </c>
      <c r="I72" s="459">
        <v>0</v>
      </c>
      <c r="J72" s="459">
        <v>0</v>
      </c>
      <c r="K72" s="458">
        <f t="shared" si="2"/>
        <v>0</v>
      </c>
      <c r="L72" s="459">
        <v>0</v>
      </c>
      <c r="M72" s="459">
        <v>0</v>
      </c>
      <c r="N72" s="459">
        <v>0</v>
      </c>
      <c r="O72" s="460">
        <v>0</v>
      </c>
      <c r="P72" s="461">
        <v>0</v>
      </c>
      <c r="Q72" s="458">
        <f t="shared" si="3"/>
        <v>3</v>
      </c>
      <c r="R72" s="459">
        <v>0</v>
      </c>
      <c r="S72" s="459">
        <v>0</v>
      </c>
      <c r="T72" s="459">
        <v>0</v>
      </c>
      <c r="U72" s="460">
        <v>3</v>
      </c>
      <c r="V72" s="462"/>
    </row>
    <row r="73" spans="1:22" s="314" customFormat="1" ht="19.5" customHeight="1">
      <c r="A73" s="1051"/>
      <c r="B73" s="308" t="s">
        <v>147</v>
      </c>
      <c r="C73" s="303">
        <f aca="true" t="shared" si="4" ref="C73:C136">F73+P73+Q73</f>
        <v>0</v>
      </c>
      <c r="D73" s="304">
        <v>0</v>
      </c>
      <c r="E73" s="304">
        <v>0</v>
      </c>
      <c r="F73" s="303">
        <f aca="true" t="shared" si="5" ref="F73:F136">G73+H73+I73+J73</f>
        <v>0</v>
      </c>
      <c r="G73" s="305">
        <v>0</v>
      </c>
      <c r="H73" s="305">
        <v>0</v>
      </c>
      <c r="I73" s="305">
        <v>0</v>
      </c>
      <c r="J73" s="305">
        <v>0</v>
      </c>
      <c r="K73" s="303">
        <f aca="true" t="shared" si="6" ref="K73:K136">L73+M73+N73+O73</f>
        <v>0</v>
      </c>
      <c r="L73" s="305">
        <v>0</v>
      </c>
      <c r="M73" s="305">
        <v>0</v>
      </c>
      <c r="N73" s="305">
        <v>0</v>
      </c>
      <c r="O73" s="306">
        <v>0</v>
      </c>
      <c r="P73" s="307">
        <v>0</v>
      </c>
      <c r="Q73" s="303">
        <f aca="true" t="shared" si="7" ref="Q73:Q136">R73+S73+T73+U73</f>
        <v>0</v>
      </c>
      <c r="R73" s="305">
        <v>0</v>
      </c>
      <c r="S73" s="305">
        <v>0</v>
      </c>
      <c r="T73" s="305">
        <v>0</v>
      </c>
      <c r="U73" s="306">
        <v>0</v>
      </c>
      <c r="V73" s="313"/>
    </row>
    <row r="74" spans="1:22" s="59" customFormat="1" ht="19.5" customHeight="1" thickBot="1">
      <c r="A74" s="1053"/>
      <c r="B74" s="315" t="s">
        <v>149</v>
      </c>
      <c r="C74" s="316">
        <f t="shared" si="4"/>
        <v>0</v>
      </c>
      <c r="D74" s="317">
        <v>0</v>
      </c>
      <c r="E74" s="317">
        <v>0</v>
      </c>
      <c r="F74" s="318">
        <f t="shared" si="5"/>
        <v>0</v>
      </c>
      <c r="G74" s="319">
        <v>0</v>
      </c>
      <c r="H74" s="319">
        <v>0</v>
      </c>
      <c r="I74" s="319">
        <v>0</v>
      </c>
      <c r="J74" s="319">
        <v>0</v>
      </c>
      <c r="K74" s="318">
        <f t="shared" si="6"/>
        <v>0</v>
      </c>
      <c r="L74" s="319">
        <v>0</v>
      </c>
      <c r="M74" s="319">
        <v>0</v>
      </c>
      <c r="N74" s="319">
        <v>0</v>
      </c>
      <c r="O74" s="320">
        <v>0</v>
      </c>
      <c r="P74" s="321">
        <v>0</v>
      </c>
      <c r="Q74" s="322">
        <f t="shared" si="7"/>
        <v>0</v>
      </c>
      <c r="R74" s="319">
        <v>0</v>
      </c>
      <c r="S74" s="319">
        <v>0</v>
      </c>
      <c r="T74" s="319">
        <v>0</v>
      </c>
      <c r="U74" s="320">
        <v>0</v>
      </c>
      <c r="V74" s="291"/>
    </row>
    <row r="75" spans="1:22" s="59" customFormat="1" ht="19.5" customHeight="1">
      <c r="A75" s="1050" t="s">
        <v>73</v>
      </c>
      <c r="B75" s="338" t="s">
        <v>148</v>
      </c>
      <c r="C75" s="303">
        <f t="shared" si="4"/>
        <v>14</v>
      </c>
      <c r="D75" s="323">
        <v>14</v>
      </c>
      <c r="E75" s="323">
        <v>0</v>
      </c>
      <c r="F75" s="303">
        <f t="shared" si="5"/>
        <v>2</v>
      </c>
      <c r="G75" s="310">
        <v>0</v>
      </c>
      <c r="H75" s="310">
        <v>1</v>
      </c>
      <c r="I75" s="310">
        <v>1</v>
      </c>
      <c r="J75" s="310">
        <v>0</v>
      </c>
      <c r="K75" s="303">
        <f t="shared" si="6"/>
        <v>2</v>
      </c>
      <c r="L75" s="310">
        <v>1</v>
      </c>
      <c r="M75" s="310">
        <v>0</v>
      </c>
      <c r="N75" s="310">
        <v>1</v>
      </c>
      <c r="O75" s="311">
        <v>0</v>
      </c>
      <c r="P75" s="312">
        <v>3</v>
      </c>
      <c r="Q75" s="303">
        <f t="shared" si="7"/>
        <v>9</v>
      </c>
      <c r="R75" s="310">
        <v>0</v>
      </c>
      <c r="S75" s="310">
        <v>0</v>
      </c>
      <c r="T75" s="310">
        <v>5</v>
      </c>
      <c r="U75" s="311">
        <v>4</v>
      </c>
      <c r="V75" s="290"/>
    </row>
    <row r="76" spans="1:22" s="314" customFormat="1" ht="19.5" customHeight="1">
      <c r="A76" s="1051"/>
      <c r="B76" s="308" t="s">
        <v>147</v>
      </c>
      <c r="C76" s="303">
        <f t="shared" si="4"/>
        <v>1587</v>
      </c>
      <c r="D76" s="323">
        <v>1587</v>
      </c>
      <c r="E76" s="323">
        <v>0</v>
      </c>
      <c r="F76" s="303">
        <f t="shared" si="5"/>
        <v>0</v>
      </c>
      <c r="G76" s="310">
        <v>0</v>
      </c>
      <c r="H76" s="310">
        <v>0</v>
      </c>
      <c r="I76" s="310">
        <v>0</v>
      </c>
      <c r="J76" s="310">
        <v>0</v>
      </c>
      <c r="K76" s="303">
        <f t="shared" si="6"/>
        <v>0</v>
      </c>
      <c r="L76" s="310">
        <v>0</v>
      </c>
      <c r="M76" s="310">
        <v>0</v>
      </c>
      <c r="N76" s="310">
        <v>0</v>
      </c>
      <c r="O76" s="311">
        <v>0</v>
      </c>
      <c r="P76" s="312">
        <v>1</v>
      </c>
      <c r="Q76" s="303">
        <f t="shared" si="7"/>
        <v>1586</v>
      </c>
      <c r="R76" s="310">
        <v>0</v>
      </c>
      <c r="S76" s="310">
        <v>20</v>
      </c>
      <c r="T76" s="310">
        <v>274</v>
      </c>
      <c r="U76" s="311">
        <v>1292</v>
      </c>
      <c r="V76" s="313"/>
    </row>
    <row r="77" spans="1:22" s="59" customFormat="1" ht="19.5" customHeight="1" thickBot="1">
      <c r="A77" s="1051"/>
      <c r="B77" s="449" t="s">
        <v>149</v>
      </c>
      <c r="C77" s="450">
        <f t="shared" si="4"/>
        <v>1</v>
      </c>
      <c r="D77" s="451">
        <v>1</v>
      </c>
      <c r="E77" s="451">
        <v>0</v>
      </c>
      <c r="F77" s="452">
        <f t="shared" si="5"/>
        <v>1</v>
      </c>
      <c r="G77" s="453">
        <v>0</v>
      </c>
      <c r="H77" s="453">
        <v>1</v>
      </c>
      <c r="I77" s="453">
        <v>0</v>
      </c>
      <c r="J77" s="453">
        <v>0</v>
      </c>
      <c r="K77" s="452">
        <f t="shared" si="6"/>
        <v>1</v>
      </c>
      <c r="L77" s="453">
        <v>1</v>
      </c>
      <c r="M77" s="453">
        <v>0</v>
      </c>
      <c r="N77" s="453">
        <v>0</v>
      </c>
      <c r="O77" s="454">
        <v>0</v>
      </c>
      <c r="P77" s="455">
        <v>0</v>
      </c>
      <c r="Q77" s="456">
        <f t="shared" si="7"/>
        <v>0</v>
      </c>
      <c r="R77" s="453">
        <v>0</v>
      </c>
      <c r="S77" s="453">
        <v>0</v>
      </c>
      <c r="T77" s="453">
        <v>0</v>
      </c>
      <c r="U77" s="454">
        <v>0</v>
      </c>
      <c r="V77" s="457"/>
    </row>
    <row r="78" spans="1:22" s="59" customFormat="1" ht="19.5" customHeight="1">
      <c r="A78" s="1052" t="s">
        <v>74</v>
      </c>
      <c r="B78" s="302" t="s">
        <v>148</v>
      </c>
      <c r="C78" s="458">
        <f t="shared" si="4"/>
        <v>0</v>
      </c>
      <c r="D78" s="350">
        <v>0</v>
      </c>
      <c r="E78" s="350">
        <v>0</v>
      </c>
      <c r="F78" s="458">
        <f t="shared" si="5"/>
        <v>0</v>
      </c>
      <c r="G78" s="459">
        <v>0</v>
      </c>
      <c r="H78" s="459">
        <v>0</v>
      </c>
      <c r="I78" s="459">
        <v>0</v>
      </c>
      <c r="J78" s="459">
        <v>0</v>
      </c>
      <c r="K78" s="458">
        <f t="shared" si="6"/>
        <v>0</v>
      </c>
      <c r="L78" s="459">
        <v>0</v>
      </c>
      <c r="M78" s="459">
        <v>0</v>
      </c>
      <c r="N78" s="459">
        <v>0</v>
      </c>
      <c r="O78" s="460">
        <v>0</v>
      </c>
      <c r="P78" s="461">
        <v>0</v>
      </c>
      <c r="Q78" s="458">
        <f t="shared" si="7"/>
        <v>0</v>
      </c>
      <c r="R78" s="459">
        <v>0</v>
      </c>
      <c r="S78" s="459">
        <v>0</v>
      </c>
      <c r="T78" s="459">
        <v>0</v>
      </c>
      <c r="U78" s="460">
        <v>0</v>
      </c>
      <c r="V78" s="462"/>
    </row>
    <row r="79" spans="1:22" s="314" customFormat="1" ht="19.5" customHeight="1">
      <c r="A79" s="1051"/>
      <c r="B79" s="308" t="s">
        <v>147</v>
      </c>
      <c r="C79" s="303">
        <f t="shared" si="4"/>
        <v>0</v>
      </c>
      <c r="D79" s="304">
        <v>0</v>
      </c>
      <c r="E79" s="304">
        <v>0</v>
      </c>
      <c r="F79" s="303">
        <f t="shared" si="5"/>
        <v>0</v>
      </c>
      <c r="G79" s="305">
        <v>0</v>
      </c>
      <c r="H79" s="305">
        <v>0</v>
      </c>
      <c r="I79" s="305">
        <v>0</v>
      </c>
      <c r="J79" s="305">
        <v>0</v>
      </c>
      <c r="K79" s="303">
        <f t="shared" si="6"/>
        <v>0</v>
      </c>
      <c r="L79" s="305">
        <v>0</v>
      </c>
      <c r="M79" s="305">
        <v>0</v>
      </c>
      <c r="N79" s="305">
        <v>0</v>
      </c>
      <c r="O79" s="306">
        <v>0</v>
      </c>
      <c r="P79" s="307"/>
      <c r="Q79" s="303">
        <f t="shared" si="7"/>
        <v>0</v>
      </c>
      <c r="R79" s="305">
        <v>0</v>
      </c>
      <c r="S79" s="305">
        <v>0</v>
      </c>
      <c r="T79" s="305">
        <v>0</v>
      </c>
      <c r="U79" s="306">
        <v>0</v>
      </c>
      <c r="V79" s="313"/>
    </row>
    <row r="80" spans="1:22" s="59" customFormat="1" ht="19.5" customHeight="1" thickBot="1">
      <c r="A80" s="1053"/>
      <c r="B80" s="315" t="s">
        <v>149</v>
      </c>
      <c r="C80" s="316">
        <f t="shared" si="4"/>
        <v>0</v>
      </c>
      <c r="D80" s="317">
        <v>0</v>
      </c>
      <c r="E80" s="317">
        <v>0</v>
      </c>
      <c r="F80" s="318">
        <f t="shared" si="5"/>
        <v>0</v>
      </c>
      <c r="G80" s="319">
        <v>0</v>
      </c>
      <c r="H80" s="319">
        <v>0</v>
      </c>
      <c r="I80" s="319">
        <v>0</v>
      </c>
      <c r="J80" s="319">
        <v>0</v>
      </c>
      <c r="K80" s="318">
        <f t="shared" si="6"/>
        <v>0</v>
      </c>
      <c r="L80" s="319">
        <v>0</v>
      </c>
      <c r="M80" s="319">
        <v>0</v>
      </c>
      <c r="N80" s="319">
        <v>0</v>
      </c>
      <c r="O80" s="320">
        <v>0</v>
      </c>
      <c r="P80" s="321">
        <v>0</v>
      </c>
      <c r="Q80" s="322">
        <f t="shared" si="7"/>
        <v>0</v>
      </c>
      <c r="R80" s="319">
        <v>0</v>
      </c>
      <c r="S80" s="319">
        <v>0</v>
      </c>
      <c r="T80" s="319">
        <v>0</v>
      </c>
      <c r="U80" s="320">
        <v>0</v>
      </c>
      <c r="V80" s="291"/>
    </row>
    <row r="81" spans="1:22" s="59" customFormat="1" ht="19.5" customHeight="1">
      <c r="A81" s="1050" t="s">
        <v>75</v>
      </c>
      <c r="B81" s="338" t="s">
        <v>148</v>
      </c>
      <c r="C81" s="303">
        <f>F81+P81+Q81</f>
        <v>1</v>
      </c>
      <c r="D81" s="323">
        <v>1</v>
      </c>
      <c r="E81" s="323">
        <v>0</v>
      </c>
      <c r="F81" s="303">
        <f>G81+H81+I81+J81</f>
        <v>0</v>
      </c>
      <c r="G81" s="310">
        <v>0</v>
      </c>
      <c r="H81" s="310">
        <v>0</v>
      </c>
      <c r="I81" s="310">
        <v>0</v>
      </c>
      <c r="J81" s="310">
        <v>0</v>
      </c>
      <c r="K81" s="303">
        <f>L81+M81+N81+O81</f>
        <v>0</v>
      </c>
      <c r="L81" s="310">
        <v>0</v>
      </c>
      <c r="M81" s="310">
        <v>0</v>
      </c>
      <c r="N81" s="310">
        <v>0</v>
      </c>
      <c r="O81" s="311">
        <v>0</v>
      </c>
      <c r="P81" s="312">
        <v>0</v>
      </c>
      <c r="Q81" s="303">
        <f>R81+S81+T81+U81</f>
        <v>1</v>
      </c>
      <c r="R81" s="310">
        <v>0</v>
      </c>
      <c r="S81" s="310">
        <v>0</v>
      </c>
      <c r="T81" s="310">
        <v>0</v>
      </c>
      <c r="U81" s="311">
        <v>1</v>
      </c>
      <c r="V81" s="290"/>
    </row>
    <row r="82" spans="1:22" s="314" customFormat="1" ht="19.5" customHeight="1">
      <c r="A82" s="1051"/>
      <c r="B82" s="308" t="s">
        <v>147</v>
      </c>
      <c r="C82" s="303">
        <f t="shared" si="4"/>
        <v>0</v>
      </c>
      <c r="D82" s="304">
        <v>0</v>
      </c>
      <c r="E82" s="304">
        <v>0</v>
      </c>
      <c r="F82" s="303">
        <f t="shared" si="5"/>
        <v>0</v>
      </c>
      <c r="G82" s="305">
        <v>0</v>
      </c>
      <c r="H82" s="305">
        <v>0</v>
      </c>
      <c r="I82" s="305">
        <v>0</v>
      </c>
      <c r="J82" s="305">
        <v>0</v>
      </c>
      <c r="K82" s="303">
        <f t="shared" si="6"/>
        <v>0</v>
      </c>
      <c r="L82" s="305">
        <v>0</v>
      </c>
      <c r="M82" s="305">
        <v>0</v>
      </c>
      <c r="N82" s="305">
        <v>0</v>
      </c>
      <c r="O82" s="306">
        <v>0</v>
      </c>
      <c r="P82" s="307">
        <v>0</v>
      </c>
      <c r="Q82" s="303">
        <f t="shared" si="7"/>
        <v>0</v>
      </c>
      <c r="R82" s="305">
        <v>0</v>
      </c>
      <c r="S82" s="305">
        <v>0</v>
      </c>
      <c r="T82" s="305">
        <v>0</v>
      </c>
      <c r="U82" s="306">
        <v>0</v>
      </c>
      <c r="V82" s="313"/>
    </row>
    <row r="83" spans="1:22" s="59" customFormat="1" ht="19.5" customHeight="1" thickBot="1">
      <c r="A83" s="1051"/>
      <c r="B83" s="449" t="s">
        <v>149</v>
      </c>
      <c r="C83" s="450">
        <f t="shared" si="4"/>
        <v>0</v>
      </c>
      <c r="D83" s="451">
        <v>0</v>
      </c>
      <c r="E83" s="451">
        <v>0</v>
      </c>
      <c r="F83" s="452">
        <f t="shared" si="5"/>
        <v>0</v>
      </c>
      <c r="G83" s="453">
        <v>0</v>
      </c>
      <c r="H83" s="453">
        <v>0</v>
      </c>
      <c r="I83" s="453">
        <v>0</v>
      </c>
      <c r="J83" s="453">
        <v>0</v>
      </c>
      <c r="K83" s="452">
        <f t="shared" si="6"/>
        <v>0</v>
      </c>
      <c r="L83" s="453">
        <v>0</v>
      </c>
      <c r="M83" s="453">
        <v>0</v>
      </c>
      <c r="N83" s="453">
        <v>0</v>
      </c>
      <c r="O83" s="454">
        <v>0</v>
      </c>
      <c r="P83" s="455">
        <v>0</v>
      </c>
      <c r="Q83" s="456">
        <f t="shared" si="7"/>
        <v>0</v>
      </c>
      <c r="R83" s="453">
        <v>0</v>
      </c>
      <c r="S83" s="453">
        <v>0</v>
      </c>
      <c r="T83" s="453">
        <v>0</v>
      </c>
      <c r="U83" s="454">
        <v>0</v>
      </c>
      <c r="V83" s="457"/>
    </row>
    <row r="84" spans="1:22" s="59" customFormat="1" ht="19.5" customHeight="1">
      <c r="A84" s="1052" t="s">
        <v>173</v>
      </c>
      <c r="B84" s="302" t="s">
        <v>148</v>
      </c>
      <c r="C84" s="458">
        <f>F84+P84+Q84</f>
        <v>13</v>
      </c>
      <c r="D84" s="350">
        <v>13</v>
      </c>
      <c r="E84" s="350">
        <v>0</v>
      </c>
      <c r="F84" s="458">
        <f>G84+H84+I84+J84</f>
        <v>2</v>
      </c>
      <c r="G84" s="459">
        <v>0</v>
      </c>
      <c r="H84" s="459">
        <v>1</v>
      </c>
      <c r="I84" s="459">
        <v>1</v>
      </c>
      <c r="J84" s="459">
        <v>0</v>
      </c>
      <c r="K84" s="458">
        <f>L84+M84+N84+O84</f>
        <v>2</v>
      </c>
      <c r="L84" s="459">
        <v>0</v>
      </c>
      <c r="M84" s="459">
        <v>2</v>
      </c>
      <c r="N84" s="459">
        <v>0</v>
      </c>
      <c r="O84" s="460">
        <v>0</v>
      </c>
      <c r="P84" s="461">
        <v>0</v>
      </c>
      <c r="Q84" s="458">
        <f>R84+S84+T84+U84</f>
        <v>11</v>
      </c>
      <c r="R84" s="459">
        <v>1</v>
      </c>
      <c r="S84" s="459">
        <v>1</v>
      </c>
      <c r="T84" s="459">
        <v>7</v>
      </c>
      <c r="U84" s="460">
        <v>2</v>
      </c>
      <c r="V84" s="462"/>
    </row>
    <row r="85" spans="1:22" s="314" customFormat="1" ht="19.5" customHeight="1">
      <c r="A85" s="1051"/>
      <c r="B85" s="308" t="s">
        <v>147</v>
      </c>
      <c r="C85" s="303">
        <f>F85+P85+Q85</f>
        <v>35</v>
      </c>
      <c r="D85" s="323">
        <v>35</v>
      </c>
      <c r="E85" s="323">
        <v>0</v>
      </c>
      <c r="F85" s="303">
        <f>G85+H85+I85+J85</f>
        <v>1</v>
      </c>
      <c r="G85" s="311">
        <v>1</v>
      </c>
      <c r="H85" s="311">
        <v>0</v>
      </c>
      <c r="I85" s="311">
        <v>0</v>
      </c>
      <c r="J85" s="311">
        <v>0</v>
      </c>
      <c r="K85" s="303">
        <f>L85+M85+N85+O85</f>
        <v>1</v>
      </c>
      <c r="L85" s="310">
        <v>0</v>
      </c>
      <c r="M85" s="310">
        <v>1</v>
      </c>
      <c r="N85" s="310">
        <v>0</v>
      </c>
      <c r="O85" s="311">
        <v>0</v>
      </c>
      <c r="P85" s="312">
        <v>0</v>
      </c>
      <c r="Q85" s="303">
        <f>R85+S85+T85+U85</f>
        <v>34</v>
      </c>
      <c r="R85" s="310">
        <v>0</v>
      </c>
      <c r="S85" s="310">
        <v>1</v>
      </c>
      <c r="T85" s="310">
        <v>18</v>
      </c>
      <c r="U85" s="311">
        <v>15</v>
      </c>
      <c r="V85" s="313"/>
    </row>
    <row r="86" spans="1:22" s="59" customFormat="1" ht="19.5" customHeight="1" thickBot="1">
      <c r="A86" s="1053"/>
      <c r="B86" s="315" t="s">
        <v>149</v>
      </c>
      <c r="C86" s="316">
        <f t="shared" si="4"/>
        <v>0</v>
      </c>
      <c r="D86" s="317">
        <v>0</v>
      </c>
      <c r="E86" s="317">
        <v>0</v>
      </c>
      <c r="F86" s="318">
        <f t="shared" si="5"/>
        <v>0</v>
      </c>
      <c r="G86" s="319">
        <v>0</v>
      </c>
      <c r="H86" s="319">
        <v>0</v>
      </c>
      <c r="I86" s="319">
        <v>0</v>
      </c>
      <c r="J86" s="319">
        <v>0</v>
      </c>
      <c r="K86" s="318">
        <f t="shared" si="6"/>
        <v>0</v>
      </c>
      <c r="L86" s="319">
        <v>0</v>
      </c>
      <c r="M86" s="319">
        <v>0</v>
      </c>
      <c r="N86" s="319">
        <v>0</v>
      </c>
      <c r="O86" s="320">
        <v>0</v>
      </c>
      <c r="P86" s="321">
        <v>0</v>
      </c>
      <c r="Q86" s="322">
        <f t="shared" si="7"/>
        <v>0</v>
      </c>
      <c r="R86" s="319">
        <v>0</v>
      </c>
      <c r="S86" s="319">
        <v>0</v>
      </c>
      <c r="T86" s="319">
        <v>0</v>
      </c>
      <c r="U86" s="320">
        <v>0</v>
      </c>
      <c r="V86" s="291"/>
    </row>
    <row r="87" spans="1:22" s="59" customFormat="1" ht="19.5" customHeight="1">
      <c r="A87" s="1050" t="s">
        <v>77</v>
      </c>
      <c r="B87" s="338" t="s">
        <v>148</v>
      </c>
      <c r="C87" s="303">
        <f>F87+P87+Q87</f>
        <v>23</v>
      </c>
      <c r="D87" s="323">
        <v>23</v>
      </c>
      <c r="E87" s="323">
        <v>0</v>
      </c>
      <c r="F87" s="303">
        <f>G87+H87+I87+J87</f>
        <v>10</v>
      </c>
      <c r="G87" s="310">
        <v>0</v>
      </c>
      <c r="H87" s="310">
        <v>9</v>
      </c>
      <c r="I87" s="310">
        <v>1</v>
      </c>
      <c r="J87" s="310">
        <v>0</v>
      </c>
      <c r="K87" s="303">
        <f>L87+M87+N87+O87</f>
        <v>10</v>
      </c>
      <c r="L87" s="310">
        <v>1</v>
      </c>
      <c r="M87" s="310">
        <v>0</v>
      </c>
      <c r="N87" s="310">
        <v>7</v>
      </c>
      <c r="O87" s="311">
        <v>2</v>
      </c>
      <c r="P87" s="312">
        <v>0</v>
      </c>
      <c r="Q87" s="303">
        <f>R87+S87+T87+U87</f>
        <v>13</v>
      </c>
      <c r="R87" s="310">
        <v>0</v>
      </c>
      <c r="S87" s="310">
        <v>9</v>
      </c>
      <c r="T87" s="310">
        <v>4</v>
      </c>
      <c r="U87" s="311">
        <v>0</v>
      </c>
      <c r="V87" s="290"/>
    </row>
    <row r="88" spans="1:22" s="314" customFormat="1" ht="19.5" customHeight="1">
      <c r="A88" s="1051"/>
      <c r="B88" s="308" t="s">
        <v>147</v>
      </c>
      <c r="C88" s="303">
        <f t="shared" si="4"/>
        <v>0</v>
      </c>
      <c r="D88" s="304">
        <v>0</v>
      </c>
      <c r="E88" s="304">
        <v>0</v>
      </c>
      <c r="F88" s="303">
        <f t="shared" si="5"/>
        <v>0</v>
      </c>
      <c r="G88" s="305">
        <v>0</v>
      </c>
      <c r="H88" s="305">
        <v>0</v>
      </c>
      <c r="I88" s="305">
        <v>0</v>
      </c>
      <c r="J88" s="305">
        <v>0</v>
      </c>
      <c r="K88" s="303">
        <f t="shared" si="6"/>
        <v>0</v>
      </c>
      <c r="L88" s="305">
        <v>0</v>
      </c>
      <c r="M88" s="305">
        <v>0</v>
      </c>
      <c r="N88" s="305">
        <v>0</v>
      </c>
      <c r="O88" s="306">
        <v>0</v>
      </c>
      <c r="P88" s="307">
        <v>0</v>
      </c>
      <c r="Q88" s="303">
        <f t="shared" si="7"/>
        <v>0</v>
      </c>
      <c r="R88" s="305">
        <v>0</v>
      </c>
      <c r="S88" s="305">
        <v>0</v>
      </c>
      <c r="T88" s="305">
        <v>0</v>
      </c>
      <c r="U88" s="306">
        <v>0</v>
      </c>
      <c r="V88" s="313"/>
    </row>
    <row r="89" spans="1:22" s="59" customFormat="1" ht="19.5" customHeight="1" thickBot="1">
      <c r="A89" s="1051"/>
      <c r="B89" s="449" t="s">
        <v>149</v>
      </c>
      <c r="C89" s="450">
        <f t="shared" si="4"/>
        <v>1</v>
      </c>
      <c r="D89" s="451">
        <v>1</v>
      </c>
      <c r="E89" s="451">
        <v>0</v>
      </c>
      <c r="F89" s="452">
        <f t="shared" si="5"/>
        <v>1</v>
      </c>
      <c r="G89" s="453">
        <v>0</v>
      </c>
      <c r="H89" s="453">
        <v>1</v>
      </c>
      <c r="I89" s="453">
        <v>0</v>
      </c>
      <c r="J89" s="453">
        <v>0</v>
      </c>
      <c r="K89" s="452">
        <f t="shared" si="6"/>
        <v>1</v>
      </c>
      <c r="L89" s="453">
        <v>1</v>
      </c>
      <c r="M89" s="453">
        <v>0</v>
      </c>
      <c r="N89" s="453">
        <v>0</v>
      </c>
      <c r="O89" s="454">
        <v>0</v>
      </c>
      <c r="P89" s="455">
        <v>0</v>
      </c>
      <c r="Q89" s="456">
        <f t="shared" si="7"/>
        <v>0</v>
      </c>
      <c r="R89" s="453">
        <v>0</v>
      </c>
      <c r="S89" s="453">
        <v>0</v>
      </c>
      <c r="T89" s="453">
        <v>0</v>
      </c>
      <c r="U89" s="454">
        <v>0</v>
      </c>
      <c r="V89" s="457"/>
    </row>
    <row r="90" spans="1:22" s="59" customFormat="1" ht="19.5" customHeight="1">
      <c r="A90" s="1052" t="s">
        <v>78</v>
      </c>
      <c r="B90" s="302" t="s">
        <v>148</v>
      </c>
      <c r="C90" s="458">
        <f>F90+P90+Q90</f>
        <v>23</v>
      </c>
      <c r="D90" s="350">
        <v>23</v>
      </c>
      <c r="E90" s="350">
        <v>0</v>
      </c>
      <c r="F90" s="458">
        <f>G90+H90+I90+J90</f>
        <v>12</v>
      </c>
      <c r="G90" s="459">
        <v>0</v>
      </c>
      <c r="H90" s="459">
        <v>3</v>
      </c>
      <c r="I90" s="459">
        <v>9</v>
      </c>
      <c r="J90" s="459">
        <v>0</v>
      </c>
      <c r="K90" s="458">
        <f>L90+M90+N90+O90</f>
        <v>12</v>
      </c>
      <c r="L90" s="459">
        <v>9</v>
      </c>
      <c r="M90" s="459">
        <v>0</v>
      </c>
      <c r="N90" s="459">
        <v>0</v>
      </c>
      <c r="O90" s="460">
        <v>3</v>
      </c>
      <c r="P90" s="461">
        <v>0</v>
      </c>
      <c r="Q90" s="458">
        <f>R90+S90+T90+U90</f>
        <v>11</v>
      </c>
      <c r="R90" s="459">
        <v>0</v>
      </c>
      <c r="S90" s="459">
        <v>0</v>
      </c>
      <c r="T90" s="459">
        <v>0</v>
      </c>
      <c r="U90" s="460">
        <v>11</v>
      </c>
      <c r="V90" s="462"/>
    </row>
    <row r="91" spans="1:22" s="314" customFormat="1" ht="19.5" customHeight="1">
      <c r="A91" s="1051"/>
      <c r="B91" s="308" t="s">
        <v>147</v>
      </c>
      <c r="C91" s="303">
        <f>F91+P91+Q91</f>
        <v>64</v>
      </c>
      <c r="D91" s="323">
        <v>64</v>
      </c>
      <c r="E91" s="323">
        <v>0</v>
      </c>
      <c r="F91" s="303">
        <f>G91+H91+I91+J91</f>
        <v>0</v>
      </c>
      <c r="G91" s="310">
        <v>0</v>
      </c>
      <c r="H91" s="310">
        <v>0</v>
      </c>
      <c r="I91" s="310">
        <v>0</v>
      </c>
      <c r="J91" s="310">
        <v>0</v>
      </c>
      <c r="K91" s="303">
        <f>L91+M91+N91+O91</f>
        <v>0</v>
      </c>
      <c r="L91" s="310">
        <v>0</v>
      </c>
      <c r="M91" s="310">
        <v>0</v>
      </c>
      <c r="N91" s="310">
        <v>0</v>
      </c>
      <c r="O91" s="311">
        <v>0</v>
      </c>
      <c r="P91" s="312">
        <v>0</v>
      </c>
      <c r="Q91" s="303">
        <f>R91+S91+T91+U91</f>
        <v>64</v>
      </c>
      <c r="R91" s="310">
        <v>0</v>
      </c>
      <c r="S91" s="310">
        <v>0</v>
      </c>
      <c r="T91" s="310">
        <v>25</v>
      </c>
      <c r="U91" s="311">
        <v>39</v>
      </c>
      <c r="V91" s="313"/>
    </row>
    <row r="92" spans="1:22" s="59" customFormat="1" ht="19.5" customHeight="1" thickBot="1">
      <c r="A92" s="1053"/>
      <c r="B92" s="315" t="s">
        <v>149</v>
      </c>
      <c r="C92" s="316">
        <f t="shared" si="4"/>
        <v>0</v>
      </c>
      <c r="D92" s="317">
        <v>0</v>
      </c>
      <c r="E92" s="317">
        <v>0</v>
      </c>
      <c r="F92" s="318">
        <f t="shared" si="5"/>
        <v>0</v>
      </c>
      <c r="G92" s="319">
        <v>0</v>
      </c>
      <c r="H92" s="319">
        <v>0</v>
      </c>
      <c r="I92" s="319">
        <v>0</v>
      </c>
      <c r="J92" s="319">
        <v>0</v>
      </c>
      <c r="K92" s="318">
        <f t="shared" si="6"/>
        <v>0</v>
      </c>
      <c r="L92" s="319">
        <v>0</v>
      </c>
      <c r="M92" s="319">
        <v>0</v>
      </c>
      <c r="N92" s="319">
        <v>0</v>
      </c>
      <c r="O92" s="320">
        <v>0</v>
      </c>
      <c r="P92" s="321">
        <v>0</v>
      </c>
      <c r="Q92" s="322">
        <f t="shared" si="7"/>
        <v>0</v>
      </c>
      <c r="R92" s="319">
        <v>0</v>
      </c>
      <c r="S92" s="319">
        <v>0</v>
      </c>
      <c r="T92" s="319">
        <v>0</v>
      </c>
      <c r="U92" s="320">
        <v>0</v>
      </c>
      <c r="V92" s="291"/>
    </row>
    <row r="93" spans="1:22" s="59" customFormat="1" ht="19.5" customHeight="1">
      <c r="A93" s="1050" t="s">
        <v>79</v>
      </c>
      <c r="B93" s="338" t="s">
        <v>148</v>
      </c>
      <c r="C93" s="303">
        <f t="shared" si="4"/>
        <v>0</v>
      </c>
      <c r="D93" s="323">
        <v>0</v>
      </c>
      <c r="E93" s="323">
        <v>0</v>
      </c>
      <c r="F93" s="303">
        <f t="shared" si="5"/>
        <v>0</v>
      </c>
      <c r="G93" s="310">
        <v>0</v>
      </c>
      <c r="H93" s="310">
        <v>0</v>
      </c>
      <c r="I93" s="310">
        <v>0</v>
      </c>
      <c r="J93" s="310">
        <v>0</v>
      </c>
      <c r="K93" s="303">
        <f t="shared" si="6"/>
        <v>0</v>
      </c>
      <c r="L93" s="310">
        <v>0</v>
      </c>
      <c r="M93" s="310">
        <v>0</v>
      </c>
      <c r="N93" s="310">
        <v>0</v>
      </c>
      <c r="O93" s="311">
        <v>0</v>
      </c>
      <c r="P93" s="312">
        <v>0</v>
      </c>
      <c r="Q93" s="303">
        <f t="shared" si="7"/>
        <v>0</v>
      </c>
      <c r="R93" s="326">
        <v>0</v>
      </c>
      <c r="S93" s="326">
        <v>0</v>
      </c>
      <c r="T93" s="326">
        <v>0</v>
      </c>
      <c r="U93" s="326">
        <v>0</v>
      </c>
      <c r="V93" s="290"/>
    </row>
    <row r="94" spans="1:22" s="314" customFormat="1" ht="19.5" customHeight="1">
      <c r="A94" s="1051"/>
      <c r="B94" s="308" t="s">
        <v>147</v>
      </c>
      <c r="C94" s="303">
        <f>F94+P94+Q94</f>
        <v>23</v>
      </c>
      <c r="D94" s="323">
        <v>23</v>
      </c>
      <c r="E94" s="323">
        <v>0</v>
      </c>
      <c r="F94" s="303">
        <f>G94+H94+I94+J94</f>
        <v>6</v>
      </c>
      <c r="G94" s="310">
        <v>0</v>
      </c>
      <c r="H94" s="310">
        <v>5</v>
      </c>
      <c r="I94" s="310">
        <v>0</v>
      </c>
      <c r="J94" s="310">
        <v>1</v>
      </c>
      <c r="K94" s="303">
        <f>L94+M94+N94+O94</f>
        <v>6</v>
      </c>
      <c r="L94" s="310">
        <v>0</v>
      </c>
      <c r="M94" s="310">
        <v>0</v>
      </c>
      <c r="N94" s="310">
        <v>0</v>
      </c>
      <c r="O94" s="311">
        <v>6</v>
      </c>
      <c r="P94" s="312">
        <v>0</v>
      </c>
      <c r="Q94" s="303">
        <f>R94+S94+T94+U94</f>
        <v>17</v>
      </c>
      <c r="R94" s="326">
        <v>0</v>
      </c>
      <c r="S94" s="326">
        <v>0</v>
      </c>
      <c r="T94" s="326">
        <v>7</v>
      </c>
      <c r="U94" s="326">
        <v>10</v>
      </c>
      <c r="V94" s="313"/>
    </row>
    <row r="95" spans="1:22" s="59" customFormat="1" ht="19.5" customHeight="1" thickBot="1">
      <c r="A95" s="1051"/>
      <c r="B95" s="449" t="s">
        <v>149</v>
      </c>
      <c r="C95" s="450">
        <f t="shared" si="4"/>
        <v>0</v>
      </c>
      <c r="D95" s="451">
        <v>0</v>
      </c>
      <c r="E95" s="451">
        <v>0</v>
      </c>
      <c r="F95" s="452">
        <f t="shared" si="5"/>
        <v>0</v>
      </c>
      <c r="G95" s="453">
        <v>0</v>
      </c>
      <c r="H95" s="453">
        <v>0</v>
      </c>
      <c r="I95" s="453">
        <v>0</v>
      </c>
      <c r="J95" s="453">
        <v>0</v>
      </c>
      <c r="K95" s="452">
        <f t="shared" si="6"/>
        <v>0</v>
      </c>
      <c r="L95" s="453">
        <v>0</v>
      </c>
      <c r="M95" s="453">
        <v>0</v>
      </c>
      <c r="N95" s="453">
        <v>0</v>
      </c>
      <c r="O95" s="454">
        <v>0</v>
      </c>
      <c r="P95" s="455">
        <v>0</v>
      </c>
      <c r="Q95" s="456">
        <f t="shared" si="7"/>
        <v>0</v>
      </c>
      <c r="R95" s="453">
        <v>0</v>
      </c>
      <c r="S95" s="453">
        <v>0</v>
      </c>
      <c r="T95" s="453">
        <v>0</v>
      </c>
      <c r="U95" s="454">
        <v>0</v>
      </c>
      <c r="V95" s="457"/>
    </row>
    <row r="96" spans="1:22" s="59" customFormat="1" ht="19.5" customHeight="1">
      <c r="A96" s="1052" t="s">
        <v>80</v>
      </c>
      <c r="B96" s="302" t="s">
        <v>148</v>
      </c>
      <c r="C96" s="458">
        <v>3</v>
      </c>
      <c r="D96" s="350">
        <v>2</v>
      </c>
      <c r="E96" s="350">
        <v>1</v>
      </c>
      <c r="F96" s="458">
        <v>1</v>
      </c>
      <c r="G96" s="350">
        <v>0</v>
      </c>
      <c r="H96" s="350">
        <v>0</v>
      </c>
      <c r="I96" s="350">
        <v>1</v>
      </c>
      <c r="J96" s="350">
        <v>0</v>
      </c>
      <c r="K96" s="458">
        <v>1</v>
      </c>
      <c r="L96" s="350">
        <v>1</v>
      </c>
      <c r="M96" s="350">
        <v>0</v>
      </c>
      <c r="N96" s="350">
        <v>0</v>
      </c>
      <c r="O96" s="350">
        <v>0</v>
      </c>
      <c r="P96" s="461">
        <v>0</v>
      </c>
      <c r="Q96" s="458">
        <v>2</v>
      </c>
      <c r="R96" s="330">
        <v>0</v>
      </c>
      <c r="S96" s="330">
        <v>0</v>
      </c>
      <c r="T96" s="330">
        <v>0</v>
      </c>
      <c r="U96" s="331">
        <v>2</v>
      </c>
      <c r="V96" s="462"/>
    </row>
    <row r="97" spans="1:22" s="314" customFormat="1" ht="19.5" customHeight="1">
      <c r="A97" s="1051"/>
      <c r="B97" s="308" t="s">
        <v>147</v>
      </c>
      <c r="C97" s="303">
        <f>F97+P97+Q97</f>
        <v>42</v>
      </c>
      <c r="D97" s="323">
        <v>42</v>
      </c>
      <c r="E97" s="323">
        <v>0</v>
      </c>
      <c r="F97" s="303">
        <f>G97+H97+I97+J97</f>
        <v>28</v>
      </c>
      <c r="G97" s="310">
        <v>0</v>
      </c>
      <c r="H97" s="310">
        <v>28</v>
      </c>
      <c r="I97" s="310">
        <v>0</v>
      </c>
      <c r="J97" s="310">
        <v>0</v>
      </c>
      <c r="K97" s="303">
        <f>L97+M97+N97+O97</f>
        <v>28</v>
      </c>
      <c r="L97" s="310">
        <v>0</v>
      </c>
      <c r="M97" s="310">
        <v>2</v>
      </c>
      <c r="N97" s="310">
        <v>13</v>
      </c>
      <c r="O97" s="311">
        <v>13</v>
      </c>
      <c r="P97" s="312">
        <v>0</v>
      </c>
      <c r="Q97" s="303">
        <f>R97+S97+T97+U97</f>
        <v>14</v>
      </c>
      <c r="R97" s="326">
        <v>0</v>
      </c>
      <c r="S97" s="326">
        <v>0</v>
      </c>
      <c r="T97" s="326">
        <v>13</v>
      </c>
      <c r="U97" s="326">
        <v>1</v>
      </c>
      <c r="V97" s="313"/>
    </row>
    <row r="98" spans="1:22" s="59" customFormat="1" ht="19.5" customHeight="1" thickBot="1">
      <c r="A98" s="1053"/>
      <c r="B98" s="315" t="s">
        <v>149</v>
      </c>
      <c r="C98" s="316">
        <f t="shared" si="4"/>
        <v>0</v>
      </c>
      <c r="D98" s="317">
        <v>0</v>
      </c>
      <c r="E98" s="317">
        <v>0</v>
      </c>
      <c r="F98" s="318">
        <f t="shared" si="5"/>
        <v>0</v>
      </c>
      <c r="G98" s="319">
        <v>0</v>
      </c>
      <c r="H98" s="319">
        <v>0</v>
      </c>
      <c r="I98" s="319">
        <v>0</v>
      </c>
      <c r="J98" s="319">
        <v>0</v>
      </c>
      <c r="K98" s="318">
        <f t="shared" si="6"/>
        <v>0</v>
      </c>
      <c r="L98" s="319">
        <v>0</v>
      </c>
      <c r="M98" s="319">
        <v>0</v>
      </c>
      <c r="N98" s="319">
        <v>0</v>
      </c>
      <c r="O98" s="320">
        <v>0</v>
      </c>
      <c r="P98" s="321">
        <v>0</v>
      </c>
      <c r="Q98" s="322">
        <f t="shared" si="7"/>
        <v>0</v>
      </c>
      <c r="R98" s="319">
        <v>0</v>
      </c>
      <c r="S98" s="319">
        <v>0</v>
      </c>
      <c r="T98" s="319">
        <v>0</v>
      </c>
      <c r="U98" s="320">
        <v>0</v>
      </c>
      <c r="V98" s="291"/>
    </row>
    <row r="99" spans="1:22" s="59" customFormat="1" ht="19.5" customHeight="1">
      <c r="A99" s="1050" t="s">
        <v>81</v>
      </c>
      <c r="B99" s="338" t="s">
        <v>148</v>
      </c>
      <c r="C99" s="303">
        <f>F99+P99+Q99</f>
        <v>1</v>
      </c>
      <c r="D99" s="323">
        <v>1</v>
      </c>
      <c r="E99" s="323">
        <v>0</v>
      </c>
      <c r="F99" s="303">
        <f>G99+H99+I99+J99</f>
        <v>1</v>
      </c>
      <c r="G99" s="310">
        <v>0</v>
      </c>
      <c r="H99" s="310">
        <v>1</v>
      </c>
      <c r="I99" s="310">
        <v>0</v>
      </c>
      <c r="J99" s="310">
        <v>0</v>
      </c>
      <c r="K99" s="303">
        <f>L99+M99+N99+O99</f>
        <v>1</v>
      </c>
      <c r="L99" s="310">
        <v>0</v>
      </c>
      <c r="M99" s="310">
        <v>0</v>
      </c>
      <c r="N99" s="310">
        <v>1</v>
      </c>
      <c r="O99" s="311">
        <v>0</v>
      </c>
      <c r="P99" s="312">
        <v>0</v>
      </c>
      <c r="Q99" s="303">
        <f>R99+S99+T99+U99</f>
        <v>0</v>
      </c>
      <c r="R99" s="310">
        <v>0</v>
      </c>
      <c r="S99" s="310">
        <v>0</v>
      </c>
      <c r="T99" s="310">
        <v>0</v>
      </c>
      <c r="U99" s="311">
        <v>0</v>
      </c>
      <c r="V99" s="290"/>
    </row>
    <row r="100" spans="1:22" s="314" customFormat="1" ht="19.5" customHeight="1">
      <c r="A100" s="1051"/>
      <c r="B100" s="308" t="s">
        <v>147</v>
      </c>
      <c r="C100" s="303">
        <f t="shared" si="4"/>
        <v>0</v>
      </c>
      <c r="D100" s="304">
        <v>0</v>
      </c>
      <c r="E100" s="304">
        <v>0</v>
      </c>
      <c r="F100" s="303">
        <f t="shared" si="5"/>
        <v>0</v>
      </c>
      <c r="G100" s="305">
        <v>0</v>
      </c>
      <c r="H100" s="305">
        <v>0</v>
      </c>
      <c r="I100" s="305">
        <v>0</v>
      </c>
      <c r="J100" s="305">
        <v>0</v>
      </c>
      <c r="K100" s="303">
        <f t="shared" si="6"/>
        <v>0</v>
      </c>
      <c r="L100" s="305">
        <v>0</v>
      </c>
      <c r="M100" s="305">
        <v>0</v>
      </c>
      <c r="N100" s="305">
        <v>0</v>
      </c>
      <c r="O100" s="306">
        <v>0</v>
      </c>
      <c r="P100" s="307">
        <v>0</v>
      </c>
      <c r="Q100" s="303">
        <f t="shared" si="7"/>
        <v>0</v>
      </c>
      <c r="R100" s="305">
        <v>0</v>
      </c>
      <c r="S100" s="305">
        <v>0</v>
      </c>
      <c r="T100" s="305">
        <v>0</v>
      </c>
      <c r="U100" s="306">
        <v>0</v>
      </c>
      <c r="V100" s="313"/>
    </row>
    <row r="101" spans="1:22" s="59" customFormat="1" ht="19.5" customHeight="1" thickBot="1">
      <c r="A101" s="1051"/>
      <c r="B101" s="449" t="s">
        <v>149</v>
      </c>
      <c r="C101" s="450">
        <f t="shared" si="4"/>
        <v>0</v>
      </c>
      <c r="D101" s="451">
        <v>0</v>
      </c>
      <c r="E101" s="451">
        <v>0</v>
      </c>
      <c r="F101" s="452">
        <f t="shared" si="5"/>
        <v>0</v>
      </c>
      <c r="G101" s="453">
        <v>0</v>
      </c>
      <c r="H101" s="453">
        <v>0</v>
      </c>
      <c r="I101" s="453">
        <v>0</v>
      </c>
      <c r="J101" s="453">
        <v>0</v>
      </c>
      <c r="K101" s="452">
        <f t="shared" si="6"/>
        <v>0</v>
      </c>
      <c r="L101" s="453">
        <v>0</v>
      </c>
      <c r="M101" s="453">
        <v>0</v>
      </c>
      <c r="N101" s="453">
        <v>0</v>
      </c>
      <c r="O101" s="454">
        <v>0</v>
      </c>
      <c r="P101" s="455">
        <v>0</v>
      </c>
      <c r="Q101" s="456">
        <f t="shared" si="7"/>
        <v>0</v>
      </c>
      <c r="R101" s="453">
        <v>0</v>
      </c>
      <c r="S101" s="453">
        <v>0</v>
      </c>
      <c r="T101" s="453">
        <v>0</v>
      </c>
      <c r="U101" s="454">
        <v>0</v>
      </c>
      <c r="V101" s="457"/>
    </row>
    <row r="102" spans="1:22" s="59" customFormat="1" ht="19.5" customHeight="1">
      <c r="A102" s="1052" t="s">
        <v>82</v>
      </c>
      <c r="B102" s="302" t="s">
        <v>147</v>
      </c>
      <c r="C102" s="458">
        <f t="shared" si="4"/>
        <v>0</v>
      </c>
      <c r="D102" s="350">
        <v>0</v>
      </c>
      <c r="E102" s="350">
        <v>0</v>
      </c>
      <c r="F102" s="458">
        <f t="shared" si="5"/>
        <v>0</v>
      </c>
      <c r="G102" s="350">
        <v>0</v>
      </c>
      <c r="H102" s="350">
        <v>0</v>
      </c>
      <c r="I102" s="350">
        <v>0</v>
      </c>
      <c r="J102" s="350">
        <v>0</v>
      </c>
      <c r="K102" s="458">
        <f t="shared" si="6"/>
        <v>0</v>
      </c>
      <c r="L102" s="350">
        <v>0</v>
      </c>
      <c r="M102" s="350">
        <v>0</v>
      </c>
      <c r="N102" s="350">
        <v>0</v>
      </c>
      <c r="O102" s="350">
        <v>0</v>
      </c>
      <c r="P102" s="461">
        <v>0</v>
      </c>
      <c r="Q102" s="458">
        <f t="shared" si="7"/>
        <v>0</v>
      </c>
      <c r="R102" s="330">
        <v>0</v>
      </c>
      <c r="S102" s="330">
        <v>0</v>
      </c>
      <c r="T102" s="330">
        <v>0</v>
      </c>
      <c r="U102" s="330">
        <v>0</v>
      </c>
      <c r="V102" s="462"/>
    </row>
    <row r="103" spans="1:22" s="314" customFormat="1" ht="19.5" customHeight="1">
      <c r="A103" s="1051"/>
      <c r="B103" s="308" t="s">
        <v>148</v>
      </c>
      <c r="C103" s="303">
        <f>F103+P103+Q103</f>
        <v>3</v>
      </c>
      <c r="D103" s="323">
        <v>3</v>
      </c>
      <c r="E103" s="323">
        <v>0</v>
      </c>
      <c r="F103" s="303">
        <f>G103+H103+I103+J103</f>
        <v>0</v>
      </c>
      <c r="G103" s="323">
        <v>0</v>
      </c>
      <c r="H103" s="323">
        <v>0</v>
      </c>
      <c r="I103" s="323">
        <v>0</v>
      </c>
      <c r="J103" s="323">
        <v>0</v>
      </c>
      <c r="K103" s="303">
        <f>L103+M103+N103+O103</f>
        <v>0</v>
      </c>
      <c r="L103" s="323">
        <v>0</v>
      </c>
      <c r="M103" s="323">
        <v>0</v>
      </c>
      <c r="N103" s="323">
        <v>0</v>
      </c>
      <c r="O103" s="323">
        <v>0</v>
      </c>
      <c r="P103" s="312">
        <v>0</v>
      </c>
      <c r="Q103" s="303">
        <f>R103+S103+T103+U103</f>
        <v>3</v>
      </c>
      <c r="R103" s="326">
        <v>0</v>
      </c>
      <c r="S103" s="326">
        <v>2</v>
      </c>
      <c r="T103" s="326">
        <v>1</v>
      </c>
      <c r="U103" s="326">
        <v>0</v>
      </c>
      <c r="V103" s="313"/>
    </row>
    <row r="104" spans="1:22" s="59" customFormat="1" ht="19.5" customHeight="1" thickBot="1">
      <c r="A104" s="1053"/>
      <c r="B104" s="315" t="s">
        <v>149</v>
      </c>
      <c r="C104" s="316">
        <f t="shared" si="4"/>
        <v>0</v>
      </c>
      <c r="D104" s="317">
        <v>0</v>
      </c>
      <c r="E104" s="317">
        <v>0</v>
      </c>
      <c r="F104" s="318">
        <f t="shared" si="5"/>
        <v>0</v>
      </c>
      <c r="G104" s="317">
        <v>0</v>
      </c>
      <c r="H104" s="317">
        <v>0</v>
      </c>
      <c r="I104" s="317">
        <v>0</v>
      </c>
      <c r="J104" s="317">
        <v>0</v>
      </c>
      <c r="K104" s="318">
        <f t="shared" si="6"/>
        <v>0</v>
      </c>
      <c r="L104" s="317">
        <v>0</v>
      </c>
      <c r="M104" s="317">
        <v>0</v>
      </c>
      <c r="N104" s="317">
        <v>0</v>
      </c>
      <c r="O104" s="317">
        <v>0</v>
      </c>
      <c r="P104" s="321">
        <v>0</v>
      </c>
      <c r="Q104" s="322">
        <f t="shared" si="7"/>
        <v>0</v>
      </c>
      <c r="R104" s="319">
        <v>0</v>
      </c>
      <c r="S104" s="319">
        <v>0</v>
      </c>
      <c r="T104" s="319">
        <v>0</v>
      </c>
      <c r="U104" s="320">
        <v>0</v>
      </c>
      <c r="V104" s="291"/>
    </row>
    <row r="105" spans="1:22" s="59" customFormat="1" ht="19.5" customHeight="1">
      <c r="A105" s="1050" t="s">
        <v>174</v>
      </c>
      <c r="B105" s="338" t="s">
        <v>148</v>
      </c>
      <c r="C105" s="303">
        <f>F105+P105+Q105</f>
        <v>1</v>
      </c>
      <c r="D105" s="323">
        <v>1</v>
      </c>
      <c r="E105" s="323">
        <v>0</v>
      </c>
      <c r="F105" s="303">
        <f>G105+H105+I105+J105</f>
        <v>0</v>
      </c>
      <c r="G105" s="310">
        <v>0</v>
      </c>
      <c r="H105" s="310">
        <v>0</v>
      </c>
      <c r="I105" s="310">
        <v>0</v>
      </c>
      <c r="J105" s="310">
        <v>0</v>
      </c>
      <c r="K105" s="303">
        <f>L105+M105+N105+O105</f>
        <v>0</v>
      </c>
      <c r="L105" s="310">
        <v>0</v>
      </c>
      <c r="M105" s="310">
        <v>0</v>
      </c>
      <c r="N105" s="310">
        <v>0</v>
      </c>
      <c r="O105" s="311">
        <v>0</v>
      </c>
      <c r="P105" s="312">
        <v>0</v>
      </c>
      <c r="Q105" s="303">
        <f>R105+S105+T105+U105</f>
        <v>1</v>
      </c>
      <c r="R105" s="310">
        <v>0</v>
      </c>
      <c r="S105" s="310">
        <v>0</v>
      </c>
      <c r="T105" s="310">
        <v>1</v>
      </c>
      <c r="U105" s="311">
        <v>0</v>
      </c>
      <c r="V105" s="290"/>
    </row>
    <row r="106" spans="1:22" s="314" customFormat="1" ht="19.5" customHeight="1">
      <c r="A106" s="1051"/>
      <c r="B106" s="308" t="s">
        <v>147</v>
      </c>
      <c r="C106" s="303">
        <f t="shared" si="4"/>
        <v>0</v>
      </c>
      <c r="D106" s="304">
        <v>0</v>
      </c>
      <c r="E106" s="304">
        <v>0</v>
      </c>
      <c r="F106" s="303">
        <f t="shared" si="5"/>
        <v>0</v>
      </c>
      <c r="G106" s="305">
        <v>0</v>
      </c>
      <c r="H106" s="305">
        <v>0</v>
      </c>
      <c r="I106" s="305">
        <v>0</v>
      </c>
      <c r="J106" s="305">
        <v>0</v>
      </c>
      <c r="K106" s="303">
        <f t="shared" si="6"/>
        <v>0</v>
      </c>
      <c r="L106" s="305">
        <v>0</v>
      </c>
      <c r="M106" s="305">
        <v>0</v>
      </c>
      <c r="N106" s="305">
        <v>0</v>
      </c>
      <c r="O106" s="306">
        <v>0</v>
      </c>
      <c r="P106" s="307">
        <v>0</v>
      </c>
      <c r="Q106" s="303">
        <f t="shared" si="7"/>
        <v>0</v>
      </c>
      <c r="R106" s="305">
        <v>0</v>
      </c>
      <c r="S106" s="305">
        <v>0</v>
      </c>
      <c r="T106" s="305">
        <v>0</v>
      </c>
      <c r="U106" s="306">
        <v>0</v>
      </c>
      <c r="V106" s="313"/>
    </row>
    <row r="107" spans="1:22" s="59" customFormat="1" ht="19.5" customHeight="1" thickBot="1">
      <c r="A107" s="1051"/>
      <c r="B107" s="449" t="s">
        <v>149</v>
      </c>
      <c r="C107" s="450">
        <f t="shared" si="4"/>
        <v>0</v>
      </c>
      <c r="D107" s="451">
        <v>0</v>
      </c>
      <c r="E107" s="451">
        <v>0</v>
      </c>
      <c r="F107" s="452">
        <f t="shared" si="5"/>
        <v>0</v>
      </c>
      <c r="G107" s="453">
        <v>0</v>
      </c>
      <c r="H107" s="453">
        <v>0</v>
      </c>
      <c r="I107" s="453">
        <v>0</v>
      </c>
      <c r="J107" s="453">
        <v>0</v>
      </c>
      <c r="K107" s="452">
        <f t="shared" si="6"/>
        <v>0</v>
      </c>
      <c r="L107" s="453">
        <v>0</v>
      </c>
      <c r="M107" s="453">
        <v>0</v>
      </c>
      <c r="N107" s="453">
        <v>0</v>
      </c>
      <c r="O107" s="454">
        <v>0</v>
      </c>
      <c r="P107" s="455">
        <v>0</v>
      </c>
      <c r="Q107" s="456">
        <f t="shared" si="7"/>
        <v>0</v>
      </c>
      <c r="R107" s="453">
        <v>0</v>
      </c>
      <c r="S107" s="453">
        <v>0</v>
      </c>
      <c r="T107" s="453">
        <v>0</v>
      </c>
      <c r="U107" s="454">
        <v>0</v>
      </c>
      <c r="V107" s="457"/>
    </row>
    <row r="108" spans="1:22" s="59" customFormat="1" ht="19.5" customHeight="1">
      <c r="A108" s="1052" t="s">
        <v>84</v>
      </c>
      <c r="B108" s="302" t="s">
        <v>148</v>
      </c>
      <c r="C108" s="458">
        <f t="shared" si="4"/>
        <v>640</v>
      </c>
      <c r="D108" s="350">
        <v>640</v>
      </c>
      <c r="E108" s="350">
        <v>0</v>
      </c>
      <c r="F108" s="458">
        <f t="shared" si="5"/>
        <v>19</v>
      </c>
      <c r="G108" s="459">
        <v>0</v>
      </c>
      <c r="H108" s="459">
        <v>4</v>
      </c>
      <c r="I108" s="459">
        <v>15</v>
      </c>
      <c r="J108" s="459">
        <v>0</v>
      </c>
      <c r="K108" s="458">
        <f t="shared" si="6"/>
        <v>19</v>
      </c>
      <c r="L108" s="459">
        <v>0</v>
      </c>
      <c r="M108" s="459">
        <v>4</v>
      </c>
      <c r="N108" s="459">
        <v>15</v>
      </c>
      <c r="O108" s="460">
        <v>0</v>
      </c>
      <c r="P108" s="461">
        <v>0</v>
      </c>
      <c r="Q108" s="458">
        <f t="shared" si="7"/>
        <v>621</v>
      </c>
      <c r="R108" s="459">
        <v>0</v>
      </c>
      <c r="S108" s="459">
        <v>28</v>
      </c>
      <c r="T108" s="459">
        <v>589</v>
      </c>
      <c r="U108" s="460">
        <v>4</v>
      </c>
      <c r="V108" s="462"/>
    </row>
    <row r="109" spans="1:22" s="314" customFormat="1" ht="19.5" customHeight="1">
      <c r="A109" s="1051"/>
      <c r="B109" s="308" t="s">
        <v>147</v>
      </c>
      <c r="C109" s="303">
        <f>F109+P109+Q109</f>
        <v>892</v>
      </c>
      <c r="D109" s="323">
        <v>892</v>
      </c>
      <c r="E109" s="323">
        <v>0</v>
      </c>
      <c r="F109" s="303">
        <f>G109+H109+I109+J109</f>
        <v>22</v>
      </c>
      <c r="G109" s="310">
        <v>3</v>
      </c>
      <c r="H109" s="310">
        <v>19</v>
      </c>
      <c r="I109" s="310">
        <v>0</v>
      </c>
      <c r="J109" s="310">
        <v>0</v>
      </c>
      <c r="K109" s="303">
        <f>L109+M109+N109+O109</f>
        <v>22</v>
      </c>
      <c r="L109" s="310">
        <v>0</v>
      </c>
      <c r="M109" s="310">
        <v>0</v>
      </c>
      <c r="N109" s="310">
        <v>0</v>
      </c>
      <c r="O109" s="311">
        <v>22</v>
      </c>
      <c r="P109" s="312">
        <v>0</v>
      </c>
      <c r="Q109" s="303">
        <f>R109+S109+T109+U109</f>
        <v>870</v>
      </c>
      <c r="R109" s="310">
        <v>0</v>
      </c>
      <c r="S109" s="310">
        <v>0</v>
      </c>
      <c r="T109" s="310">
        <v>0</v>
      </c>
      <c r="U109" s="311">
        <v>870</v>
      </c>
      <c r="V109" s="313"/>
    </row>
    <row r="110" spans="1:22" s="59" customFormat="1" ht="19.5" customHeight="1" thickBot="1">
      <c r="A110" s="1053"/>
      <c r="B110" s="315" t="s">
        <v>149</v>
      </c>
      <c r="C110" s="316">
        <f t="shared" si="4"/>
        <v>2</v>
      </c>
      <c r="D110" s="317">
        <v>2</v>
      </c>
      <c r="E110" s="317">
        <v>0</v>
      </c>
      <c r="F110" s="318">
        <f t="shared" si="5"/>
        <v>0</v>
      </c>
      <c r="G110" s="319">
        <v>0</v>
      </c>
      <c r="H110" s="319">
        <v>0</v>
      </c>
      <c r="I110" s="319">
        <v>0</v>
      </c>
      <c r="J110" s="319">
        <v>0</v>
      </c>
      <c r="K110" s="318">
        <f t="shared" si="6"/>
        <v>0</v>
      </c>
      <c r="L110" s="319">
        <v>0</v>
      </c>
      <c r="M110" s="319">
        <v>0</v>
      </c>
      <c r="N110" s="319">
        <v>0</v>
      </c>
      <c r="O110" s="320">
        <v>0</v>
      </c>
      <c r="P110" s="321">
        <v>0</v>
      </c>
      <c r="Q110" s="322">
        <f t="shared" si="7"/>
        <v>2</v>
      </c>
      <c r="R110" s="319">
        <v>2</v>
      </c>
      <c r="S110" s="319">
        <v>0</v>
      </c>
      <c r="T110" s="319">
        <v>0</v>
      </c>
      <c r="U110" s="320">
        <v>0</v>
      </c>
      <c r="V110" s="291"/>
    </row>
    <row r="111" spans="1:22" s="59" customFormat="1" ht="19.5" customHeight="1">
      <c r="A111" s="1050" t="s">
        <v>175</v>
      </c>
      <c r="B111" s="338" t="s">
        <v>148</v>
      </c>
      <c r="C111" s="303">
        <f t="shared" si="4"/>
        <v>0</v>
      </c>
      <c r="D111" s="323">
        <v>0</v>
      </c>
      <c r="E111" s="323">
        <v>0</v>
      </c>
      <c r="F111" s="303">
        <f t="shared" si="5"/>
        <v>0</v>
      </c>
      <c r="G111" s="310">
        <v>0</v>
      </c>
      <c r="H111" s="310">
        <v>0</v>
      </c>
      <c r="I111" s="310">
        <v>0</v>
      </c>
      <c r="J111" s="310">
        <v>0</v>
      </c>
      <c r="K111" s="303">
        <f t="shared" si="6"/>
        <v>0</v>
      </c>
      <c r="L111" s="310">
        <v>0</v>
      </c>
      <c r="M111" s="310">
        <v>0</v>
      </c>
      <c r="N111" s="310">
        <v>0</v>
      </c>
      <c r="O111" s="311">
        <v>0</v>
      </c>
      <c r="P111" s="312">
        <v>0</v>
      </c>
      <c r="Q111" s="303">
        <f t="shared" si="7"/>
        <v>0</v>
      </c>
      <c r="R111" s="310">
        <v>0</v>
      </c>
      <c r="S111" s="310">
        <v>0</v>
      </c>
      <c r="T111" s="310">
        <v>0</v>
      </c>
      <c r="U111" s="311">
        <v>0</v>
      </c>
      <c r="V111" s="290"/>
    </row>
    <row r="112" spans="1:22" s="314" customFormat="1" ht="19.5" customHeight="1">
      <c r="A112" s="1051"/>
      <c r="B112" s="308" t="s">
        <v>147</v>
      </c>
      <c r="C112" s="303">
        <f t="shared" si="4"/>
        <v>0</v>
      </c>
      <c r="D112" s="304">
        <v>0</v>
      </c>
      <c r="E112" s="304">
        <v>0</v>
      </c>
      <c r="F112" s="303">
        <f t="shared" si="5"/>
        <v>0</v>
      </c>
      <c r="G112" s="305">
        <v>0</v>
      </c>
      <c r="H112" s="305">
        <v>0</v>
      </c>
      <c r="I112" s="305">
        <v>0</v>
      </c>
      <c r="J112" s="305">
        <v>0</v>
      </c>
      <c r="K112" s="303">
        <f t="shared" si="6"/>
        <v>0</v>
      </c>
      <c r="L112" s="305">
        <v>0</v>
      </c>
      <c r="M112" s="305">
        <v>0</v>
      </c>
      <c r="N112" s="305">
        <v>0</v>
      </c>
      <c r="O112" s="306">
        <v>0</v>
      </c>
      <c r="P112" s="307">
        <v>0</v>
      </c>
      <c r="Q112" s="303">
        <f t="shared" si="7"/>
        <v>0</v>
      </c>
      <c r="R112" s="305">
        <v>0</v>
      </c>
      <c r="S112" s="305">
        <v>0</v>
      </c>
      <c r="T112" s="305">
        <v>0</v>
      </c>
      <c r="U112" s="306">
        <v>0</v>
      </c>
      <c r="V112" s="313"/>
    </row>
    <row r="113" spans="1:22" s="59" customFormat="1" ht="19.5" customHeight="1" thickBot="1">
      <c r="A113" s="1051"/>
      <c r="B113" s="449" t="s">
        <v>149</v>
      </c>
      <c r="C113" s="450">
        <f t="shared" si="4"/>
        <v>0</v>
      </c>
      <c r="D113" s="451">
        <v>0</v>
      </c>
      <c r="E113" s="451">
        <v>0</v>
      </c>
      <c r="F113" s="452">
        <f t="shared" si="5"/>
        <v>0</v>
      </c>
      <c r="G113" s="453">
        <v>0</v>
      </c>
      <c r="H113" s="453">
        <v>0</v>
      </c>
      <c r="I113" s="453">
        <v>0</v>
      </c>
      <c r="J113" s="453">
        <v>0</v>
      </c>
      <c r="K113" s="452">
        <f t="shared" si="6"/>
        <v>0</v>
      </c>
      <c r="L113" s="453">
        <v>0</v>
      </c>
      <c r="M113" s="453">
        <v>0</v>
      </c>
      <c r="N113" s="453">
        <v>0</v>
      </c>
      <c r="O113" s="454">
        <v>0</v>
      </c>
      <c r="P113" s="455">
        <v>0</v>
      </c>
      <c r="Q113" s="456">
        <f t="shared" si="7"/>
        <v>0</v>
      </c>
      <c r="R113" s="453">
        <v>0</v>
      </c>
      <c r="S113" s="453">
        <v>0</v>
      </c>
      <c r="T113" s="453">
        <v>0</v>
      </c>
      <c r="U113" s="454">
        <v>0</v>
      </c>
      <c r="V113" s="457"/>
    </row>
    <row r="114" spans="1:22" s="59" customFormat="1" ht="19.5" customHeight="1">
      <c r="A114" s="1052" t="s">
        <v>86</v>
      </c>
      <c r="B114" s="302" t="s">
        <v>148</v>
      </c>
      <c r="C114" s="458">
        <f>F114+P114+Q114</f>
        <v>3</v>
      </c>
      <c r="D114" s="350">
        <v>3</v>
      </c>
      <c r="E114" s="350">
        <v>0</v>
      </c>
      <c r="F114" s="458">
        <f>G114+H114+I114+J114</f>
        <v>0</v>
      </c>
      <c r="G114" s="350">
        <v>0</v>
      </c>
      <c r="H114" s="350">
        <v>0</v>
      </c>
      <c r="I114" s="459">
        <v>0</v>
      </c>
      <c r="J114" s="459">
        <v>0</v>
      </c>
      <c r="K114" s="458">
        <f>L114+M114+N114+O114</f>
        <v>0</v>
      </c>
      <c r="L114" s="350">
        <v>0</v>
      </c>
      <c r="M114" s="350">
        <v>0</v>
      </c>
      <c r="N114" s="350">
        <v>0</v>
      </c>
      <c r="O114" s="350">
        <v>0</v>
      </c>
      <c r="P114" s="461">
        <v>0</v>
      </c>
      <c r="Q114" s="458">
        <f>R114+S114+T114+U114</f>
        <v>3</v>
      </c>
      <c r="R114" s="459">
        <v>0</v>
      </c>
      <c r="S114" s="459">
        <v>0</v>
      </c>
      <c r="T114" s="459">
        <v>3</v>
      </c>
      <c r="U114" s="460">
        <v>0</v>
      </c>
      <c r="V114" s="462"/>
    </row>
    <row r="115" spans="1:22" s="314" customFormat="1" ht="19.5" customHeight="1">
      <c r="A115" s="1051"/>
      <c r="B115" s="308" t="s">
        <v>147</v>
      </c>
      <c r="C115" s="303">
        <f>F115+P115+Q115</f>
        <v>1</v>
      </c>
      <c r="D115" s="323">
        <v>1</v>
      </c>
      <c r="E115" s="323">
        <v>0</v>
      </c>
      <c r="F115" s="303">
        <f>G115+H115+I115+J115</f>
        <v>0</v>
      </c>
      <c r="G115" s="323">
        <v>0</v>
      </c>
      <c r="H115" s="323">
        <v>0</v>
      </c>
      <c r="I115" s="310">
        <v>0</v>
      </c>
      <c r="J115" s="310">
        <v>0</v>
      </c>
      <c r="K115" s="303">
        <f>L115+M115+N115+O115</f>
        <v>0</v>
      </c>
      <c r="L115" s="323">
        <v>0</v>
      </c>
      <c r="M115" s="323">
        <v>0</v>
      </c>
      <c r="N115" s="323">
        <v>0</v>
      </c>
      <c r="O115" s="323">
        <v>0</v>
      </c>
      <c r="P115" s="312">
        <v>0</v>
      </c>
      <c r="Q115" s="303">
        <f>R115+S115+T115+U115</f>
        <v>1</v>
      </c>
      <c r="R115" s="310">
        <v>0</v>
      </c>
      <c r="S115" s="310">
        <v>0</v>
      </c>
      <c r="T115" s="310">
        <v>0</v>
      </c>
      <c r="U115" s="311">
        <v>1</v>
      </c>
      <c r="V115" s="313"/>
    </row>
    <row r="116" spans="1:22" s="59" customFormat="1" ht="19.5" customHeight="1" thickBot="1">
      <c r="A116" s="1053"/>
      <c r="B116" s="315" t="s">
        <v>149</v>
      </c>
      <c r="C116" s="316">
        <f t="shared" si="4"/>
        <v>0</v>
      </c>
      <c r="D116" s="317">
        <v>0</v>
      </c>
      <c r="E116" s="317">
        <v>0</v>
      </c>
      <c r="F116" s="318">
        <f t="shared" si="5"/>
        <v>0</v>
      </c>
      <c r="G116" s="317">
        <v>0</v>
      </c>
      <c r="H116" s="317">
        <v>0</v>
      </c>
      <c r="I116" s="319">
        <v>0</v>
      </c>
      <c r="J116" s="319">
        <v>0</v>
      </c>
      <c r="K116" s="318">
        <f t="shared" si="6"/>
        <v>0</v>
      </c>
      <c r="L116" s="317">
        <v>0</v>
      </c>
      <c r="M116" s="317">
        <v>0</v>
      </c>
      <c r="N116" s="317">
        <v>0</v>
      </c>
      <c r="O116" s="317">
        <v>0</v>
      </c>
      <c r="P116" s="321">
        <v>0</v>
      </c>
      <c r="Q116" s="322">
        <f t="shared" si="7"/>
        <v>0</v>
      </c>
      <c r="R116" s="319">
        <v>0</v>
      </c>
      <c r="S116" s="319">
        <v>0</v>
      </c>
      <c r="T116" s="319">
        <v>0</v>
      </c>
      <c r="U116" s="320">
        <v>0</v>
      </c>
      <c r="V116" s="291"/>
    </row>
    <row r="117" spans="1:22" s="59" customFormat="1" ht="19.5" customHeight="1">
      <c r="A117" s="1050" t="s">
        <v>87</v>
      </c>
      <c r="B117" s="338" t="s">
        <v>148</v>
      </c>
      <c r="C117" s="303">
        <f t="shared" si="4"/>
        <v>0</v>
      </c>
      <c r="D117" s="323">
        <v>0</v>
      </c>
      <c r="E117" s="323">
        <v>0</v>
      </c>
      <c r="F117" s="303">
        <f t="shared" si="5"/>
        <v>0</v>
      </c>
      <c r="G117" s="310">
        <v>0</v>
      </c>
      <c r="H117" s="310">
        <v>0</v>
      </c>
      <c r="I117" s="310">
        <v>0</v>
      </c>
      <c r="J117" s="310">
        <v>0</v>
      </c>
      <c r="K117" s="303">
        <f t="shared" si="6"/>
        <v>0</v>
      </c>
      <c r="L117" s="310">
        <v>0</v>
      </c>
      <c r="M117" s="310">
        <v>0</v>
      </c>
      <c r="N117" s="310">
        <v>0</v>
      </c>
      <c r="O117" s="311">
        <v>0</v>
      </c>
      <c r="P117" s="312">
        <v>0</v>
      </c>
      <c r="Q117" s="303">
        <f t="shared" si="7"/>
        <v>0</v>
      </c>
      <c r="R117" s="310">
        <v>0</v>
      </c>
      <c r="S117" s="310">
        <v>0</v>
      </c>
      <c r="T117" s="310">
        <v>0</v>
      </c>
      <c r="U117" s="311">
        <v>0</v>
      </c>
      <c r="V117" s="290"/>
    </row>
    <row r="118" spans="1:22" s="314" customFormat="1" ht="19.5" customHeight="1">
      <c r="A118" s="1051"/>
      <c r="B118" s="308" t="s">
        <v>147</v>
      </c>
      <c r="C118" s="303">
        <f t="shared" si="4"/>
        <v>0</v>
      </c>
      <c r="D118" s="304">
        <v>0</v>
      </c>
      <c r="E118" s="304">
        <v>0</v>
      </c>
      <c r="F118" s="303">
        <f t="shared" si="5"/>
        <v>0</v>
      </c>
      <c r="G118" s="305">
        <v>0</v>
      </c>
      <c r="H118" s="305">
        <v>0</v>
      </c>
      <c r="I118" s="305">
        <v>0</v>
      </c>
      <c r="J118" s="305">
        <v>0</v>
      </c>
      <c r="K118" s="303">
        <f t="shared" si="6"/>
        <v>0</v>
      </c>
      <c r="L118" s="305">
        <v>0</v>
      </c>
      <c r="M118" s="305">
        <v>0</v>
      </c>
      <c r="N118" s="305">
        <v>0</v>
      </c>
      <c r="O118" s="306">
        <v>0</v>
      </c>
      <c r="P118" s="307">
        <v>0</v>
      </c>
      <c r="Q118" s="303">
        <f t="shared" si="7"/>
        <v>0</v>
      </c>
      <c r="R118" s="305">
        <v>0</v>
      </c>
      <c r="S118" s="305">
        <v>0</v>
      </c>
      <c r="T118" s="305">
        <v>0</v>
      </c>
      <c r="U118" s="306">
        <v>0</v>
      </c>
      <c r="V118" s="313"/>
    </row>
    <row r="119" spans="1:22" s="59" customFormat="1" ht="19.5" customHeight="1" thickBot="1">
      <c r="A119" s="1051"/>
      <c r="B119" s="449" t="s">
        <v>149</v>
      </c>
      <c r="C119" s="450">
        <f t="shared" si="4"/>
        <v>0</v>
      </c>
      <c r="D119" s="451">
        <v>0</v>
      </c>
      <c r="E119" s="451">
        <v>0</v>
      </c>
      <c r="F119" s="452">
        <f t="shared" si="5"/>
        <v>0</v>
      </c>
      <c r="G119" s="453">
        <v>0</v>
      </c>
      <c r="H119" s="453">
        <v>0</v>
      </c>
      <c r="I119" s="453">
        <v>0</v>
      </c>
      <c r="J119" s="453">
        <v>0</v>
      </c>
      <c r="K119" s="452">
        <f t="shared" si="6"/>
        <v>0</v>
      </c>
      <c r="L119" s="453">
        <v>0</v>
      </c>
      <c r="M119" s="453">
        <v>0</v>
      </c>
      <c r="N119" s="453">
        <v>0</v>
      </c>
      <c r="O119" s="454">
        <v>0</v>
      </c>
      <c r="P119" s="455">
        <v>0</v>
      </c>
      <c r="Q119" s="456">
        <f t="shared" si="7"/>
        <v>0</v>
      </c>
      <c r="R119" s="453">
        <v>0</v>
      </c>
      <c r="S119" s="453">
        <v>0</v>
      </c>
      <c r="T119" s="453">
        <v>0</v>
      </c>
      <c r="U119" s="454">
        <v>0</v>
      </c>
      <c r="V119" s="457"/>
    </row>
    <row r="120" spans="1:22" s="59" customFormat="1" ht="19.5" customHeight="1">
      <c r="A120" s="1052" t="s">
        <v>88</v>
      </c>
      <c r="B120" s="302" t="s">
        <v>148</v>
      </c>
      <c r="C120" s="458">
        <f t="shared" si="4"/>
        <v>0</v>
      </c>
      <c r="D120" s="350">
        <v>0</v>
      </c>
      <c r="E120" s="350">
        <v>0</v>
      </c>
      <c r="F120" s="458">
        <f t="shared" si="5"/>
        <v>0</v>
      </c>
      <c r="G120" s="350">
        <v>0</v>
      </c>
      <c r="H120" s="350">
        <v>0</v>
      </c>
      <c r="I120" s="350">
        <v>0</v>
      </c>
      <c r="J120" s="350">
        <v>0</v>
      </c>
      <c r="K120" s="458">
        <f t="shared" si="6"/>
        <v>0</v>
      </c>
      <c r="L120" s="350">
        <v>0</v>
      </c>
      <c r="M120" s="350">
        <v>0</v>
      </c>
      <c r="N120" s="350">
        <v>0</v>
      </c>
      <c r="O120" s="350">
        <v>0</v>
      </c>
      <c r="P120" s="461">
        <v>0</v>
      </c>
      <c r="Q120" s="458">
        <f t="shared" si="7"/>
        <v>0</v>
      </c>
      <c r="R120" s="459">
        <v>0</v>
      </c>
      <c r="S120" s="459">
        <v>0</v>
      </c>
      <c r="T120" s="459">
        <v>0</v>
      </c>
      <c r="U120" s="460">
        <v>0</v>
      </c>
      <c r="V120" s="462"/>
    </row>
    <row r="121" spans="1:22" s="314" customFormat="1" ht="19.5" customHeight="1">
      <c r="A121" s="1051"/>
      <c r="B121" s="308" t="s">
        <v>147</v>
      </c>
      <c r="C121" s="303">
        <f t="shared" si="4"/>
        <v>0</v>
      </c>
      <c r="D121" s="304">
        <v>0</v>
      </c>
      <c r="E121" s="304">
        <v>0</v>
      </c>
      <c r="F121" s="303">
        <f t="shared" si="5"/>
        <v>0</v>
      </c>
      <c r="G121" s="304">
        <v>0</v>
      </c>
      <c r="H121" s="304">
        <v>0</v>
      </c>
      <c r="I121" s="304">
        <v>0</v>
      </c>
      <c r="J121" s="304">
        <v>0</v>
      </c>
      <c r="K121" s="303">
        <f t="shared" si="6"/>
        <v>0</v>
      </c>
      <c r="L121" s="304">
        <v>0</v>
      </c>
      <c r="M121" s="304">
        <v>0</v>
      </c>
      <c r="N121" s="304">
        <v>0</v>
      </c>
      <c r="O121" s="304">
        <v>0</v>
      </c>
      <c r="P121" s="307">
        <v>0</v>
      </c>
      <c r="Q121" s="303">
        <f t="shared" si="7"/>
        <v>0</v>
      </c>
      <c r="R121" s="305">
        <v>0</v>
      </c>
      <c r="S121" s="305">
        <v>0</v>
      </c>
      <c r="T121" s="305">
        <v>0</v>
      </c>
      <c r="U121" s="306">
        <v>0</v>
      </c>
      <c r="V121" s="313"/>
    </row>
    <row r="122" spans="1:22" s="59" customFormat="1" ht="19.5" customHeight="1" thickBot="1">
      <c r="A122" s="1053"/>
      <c r="B122" s="315" t="s">
        <v>149</v>
      </c>
      <c r="C122" s="316">
        <f t="shared" si="4"/>
        <v>0</v>
      </c>
      <c r="D122" s="317">
        <v>0</v>
      </c>
      <c r="E122" s="317">
        <v>0</v>
      </c>
      <c r="F122" s="318">
        <f t="shared" si="5"/>
        <v>0</v>
      </c>
      <c r="G122" s="317">
        <v>0</v>
      </c>
      <c r="H122" s="317">
        <v>0</v>
      </c>
      <c r="I122" s="317">
        <v>0</v>
      </c>
      <c r="J122" s="317">
        <v>0</v>
      </c>
      <c r="K122" s="318">
        <f t="shared" si="6"/>
        <v>0</v>
      </c>
      <c r="L122" s="317">
        <v>0</v>
      </c>
      <c r="M122" s="317">
        <v>0</v>
      </c>
      <c r="N122" s="317">
        <v>0</v>
      </c>
      <c r="O122" s="317">
        <v>0</v>
      </c>
      <c r="P122" s="321">
        <v>0</v>
      </c>
      <c r="Q122" s="322">
        <f t="shared" si="7"/>
        <v>0</v>
      </c>
      <c r="R122" s="319">
        <v>0</v>
      </c>
      <c r="S122" s="319">
        <v>0</v>
      </c>
      <c r="T122" s="319">
        <v>0</v>
      </c>
      <c r="U122" s="320">
        <v>0</v>
      </c>
      <c r="V122" s="291"/>
    </row>
    <row r="123" spans="1:22" s="59" customFormat="1" ht="19.5" customHeight="1">
      <c r="A123" s="1050" t="s">
        <v>89</v>
      </c>
      <c r="B123" s="338" t="s">
        <v>148</v>
      </c>
      <c r="C123" s="303">
        <f>F123+P123+Q123</f>
        <v>5286</v>
      </c>
      <c r="D123" s="323">
        <v>5286</v>
      </c>
      <c r="E123" s="323">
        <v>0</v>
      </c>
      <c r="F123" s="303">
        <f>G123+H123+I123+J123</f>
        <v>0</v>
      </c>
      <c r="G123" s="310">
        <v>0</v>
      </c>
      <c r="H123" s="310">
        <v>0</v>
      </c>
      <c r="I123" s="310">
        <v>0</v>
      </c>
      <c r="J123" s="310">
        <v>0</v>
      </c>
      <c r="K123" s="303">
        <f>L123+M123+N123+O123</f>
        <v>0</v>
      </c>
      <c r="L123" s="310">
        <v>0</v>
      </c>
      <c r="M123" s="310">
        <v>0</v>
      </c>
      <c r="N123" s="310">
        <v>0</v>
      </c>
      <c r="O123" s="311">
        <v>0</v>
      </c>
      <c r="P123" s="312">
        <v>0</v>
      </c>
      <c r="Q123" s="303">
        <f>R123+S123+T123+U123</f>
        <v>5286</v>
      </c>
      <c r="R123" s="310">
        <v>0</v>
      </c>
      <c r="S123" s="310">
        <v>0</v>
      </c>
      <c r="T123" s="310">
        <v>0</v>
      </c>
      <c r="U123" s="311">
        <v>5286</v>
      </c>
      <c r="V123" s="290"/>
    </row>
    <row r="124" spans="1:22" s="314" customFormat="1" ht="19.5" customHeight="1">
      <c r="A124" s="1051"/>
      <c r="B124" s="308" t="s">
        <v>147</v>
      </c>
      <c r="C124" s="303">
        <f t="shared" si="4"/>
        <v>0</v>
      </c>
      <c r="D124" s="304">
        <v>0</v>
      </c>
      <c r="E124" s="304">
        <v>0</v>
      </c>
      <c r="F124" s="303">
        <f t="shared" si="5"/>
        <v>0</v>
      </c>
      <c r="G124" s="305">
        <v>0</v>
      </c>
      <c r="H124" s="305">
        <v>0</v>
      </c>
      <c r="I124" s="305">
        <v>0</v>
      </c>
      <c r="J124" s="305">
        <v>0</v>
      </c>
      <c r="K124" s="303">
        <f t="shared" si="6"/>
        <v>0</v>
      </c>
      <c r="L124" s="305">
        <v>0</v>
      </c>
      <c r="M124" s="305">
        <v>0</v>
      </c>
      <c r="N124" s="305">
        <v>0</v>
      </c>
      <c r="O124" s="306">
        <v>0</v>
      </c>
      <c r="P124" s="307">
        <v>0</v>
      </c>
      <c r="Q124" s="303">
        <f t="shared" si="7"/>
        <v>0</v>
      </c>
      <c r="R124" s="305">
        <v>0</v>
      </c>
      <c r="S124" s="305">
        <v>0</v>
      </c>
      <c r="T124" s="305">
        <v>0</v>
      </c>
      <c r="U124" s="306">
        <v>0</v>
      </c>
      <c r="V124" s="313"/>
    </row>
    <row r="125" spans="1:22" s="59" customFormat="1" ht="19.5" customHeight="1" thickBot="1">
      <c r="A125" s="1051"/>
      <c r="B125" s="449" t="s">
        <v>149</v>
      </c>
      <c r="C125" s="450">
        <f t="shared" si="4"/>
        <v>0</v>
      </c>
      <c r="D125" s="451">
        <v>0</v>
      </c>
      <c r="E125" s="451">
        <v>0</v>
      </c>
      <c r="F125" s="452">
        <f t="shared" si="5"/>
        <v>0</v>
      </c>
      <c r="G125" s="453">
        <v>0</v>
      </c>
      <c r="H125" s="453">
        <v>0</v>
      </c>
      <c r="I125" s="453">
        <v>0</v>
      </c>
      <c r="J125" s="453">
        <v>0</v>
      </c>
      <c r="K125" s="452">
        <f t="shared" si="6"/>
        <v>0</v>
      </c>
      <c r="L125" s="453">
        <v>0</v>
      </c>
      <c r="M125" s="453">
        <v>0</v>
      </c>
      <c r="N125" s="453">
        <v>0</v>
      </c>
      <c r="O125" s="454">
        <v>0</v>
      </c>
      <c r="P125" s="455">
        <v>0</v>
      </c>
      <c r="Q125" s="456">
        <f t="shared" si="7"/>
        <v>0</v>
      </c>
      <c r="R125" s="453">
        <v>0</v>
      </c>
      <c r="S125" s="453">
        <v>0</v>
      </c>
      <c r="T125" s="453">
        <v>0</v>
      </c>
      <c r="U125" s="454">
        <v>0</v>
      </c>
      <c r="V125" s="457"/>
    </row>
    <row r="126" spans="1:22" s="59" customFormat="1" ht="19.5" customHeight="1">
      <c r="A126" s="1052" t="s">
        <v>90</v>
      </c>
      <c r="B126" s="302" t="s">
        <v>148</v>
      </c>
      <c r="C126" s="458">
        <f t="shared" si="4"/>
        <v>1</v>
      </c>
      <c r="D126" s="350">
        <v>1</v>
      </c>
      <c r="E126" s="350">
        <v>0</v>
      </c>
      <c r="F126" s="458">
        <f t="shared" si="5"/>
        <v>0</v>
      </c>
      <c r="G126" s="459">
        <v>0</v>
      </c>
      <c r="H126" s="459">
        <v>0</v>
      </c>
      <c r="I126" s="459">
        <v>0</v>
      </c>
      <c r="J126" s="459">
        <v>0</v>
      </c>
      <c r="K126" s="328">
        <f t="shared" si="6"/>
        <v>0</v>
      </c>
      <c r="L126" s="459">
        <v>0</v>
      </c>
      <c r="M126" s="459">
        <v>0</v>
      </c>
      <c r="N126" s="459">
        <v>0</v>
      </c>
      <c r="O126" s="460">
        <v>0</v>
      </c>
      <c r="P126" s="461">
        <v>0</v>
      </c>
      <c r="Q126" s="458">
        <f t="shared" si="7"/>
        <v>1</v>
      </c>
      <c r="R126" s="459">
        <v>0</v>
      </c>
      <c r="S126" s="459">
        <v>0</v>
      </c>
      <c r="T126" s="459">
        <v>1</v>
      </c>
      <c r="U126" s="460">
        <v>0</v>
      </c>
      <c r="V126" s="462"/>
    </row>
    <row r="127" spans="1:22" s="314" customFormat="1" ht="19.5" customHeight="1">
      <c r="A127" s="1051"/>
      <c r="B127" s="308" t="s">
        <v>147</v>
      </c>
      <c r="C127" s="303">
        <f>F127+P127+Q127</f>
        <v>61</v>
      </c>
      <c r="D127" s="323">
        <v>61</v>
      </c>
      <c r="E127" s="323">
        <v>0</v>
      </c>
      <c r="F127" s="303">
        <f>G127+H127+I127+J127</f>
        <v>1</v>
      </c>
      <c r="G127" s="311">
        <v>0</v>
      </c>
      <c r="H127" s="311">
        <v>0</v>
      </c>
      <c r="I127" s="311">
        <v>0</v>
      </c>
      <c r="J127" s="311">
        <v>1</v>
      </c>
      <c r="K127" s="329">
        <f>L127+M127+N127+O127</f>
        <v>1</v>
      </c>
      <c r="L127" s="310">
        <v>0</v>
      </c>
      <c r="M127" s="310">
        <v>0</v>
      </c>
      <c r="N127" s="310">
        <v>0</v>
      </c>
      <c r="O127" s="311">
        <v>1</v>
      </c>
      <c r="P127" s="312">
        <v>1</v>
      </c>
      <c r="Q127" s="303">
        <f>R127+S127+T127+U127</f>
        <v>59</v>
      </c>
      <c r="R127" s="310">
        <v>0</v>
      </c>
      <c r="S127" s="310">
        <v>0</v>
      </c>
      <c r="T127" s="310">
        <v>0</v>
      </c>
      <c r="U127" s="311">
        <v>59</v>
      </c>
      <c r="V127" s="313"/>
    </row>
    <row r="128" spans="1:22" s="59" customFormat="1" ht="19.5" customHeight="1" thickBot="1">
      <c r="A128" s="1053"/>
      <c r="B128" s="315" t="s">
        <v>149</v>
      </c>
      <c r="C128" s="316">
        <f t="shared" si="4"/>
        <v>0</v>
      </c>
      <c r="D128" s="317">
        <v>0</v>
      </c>
      <c r="E128" s="317">
        <v>0</v>
      </c>
      <c r="F128" s="318">
        <f t="shared" si="5"/>
        <v>0</v>
      </c>
      <c r="G128" s="319">
        <v>0</v>
      </c>
      <c r="H128" s="319">
        <v>0</v>
      </c>
      <c r="I128" s="319">
        <v>0</v>
      </c>
      <c r="J128" s="319">
        <v>0</v>
      </c>
      <c r="K128" s="318">
        <f t="shared" si="6"/>
        <v>0</v>
      </c>
      <c r="L128" s="319">
        <v>0</v>
      </c>
      <c r="M128" s="319">
        <v>0</v>
      </c>
      <c r="N128" s="319">
        <v>0</v>
      </c>
      <c r="O128" s="320">
        <v>0</v>
      </c>
      <c r="P128" s="321">
        <v>0</v>
      </c>
      <c r="Q128" s="322">
        <f t="shared" si="7"/>
        <v>0</v>
      </c>
      <c r="R128" s="319">
        <v>0</v>
      </c>
      <c r="S128" s="319">
        <v>0</v>
      </c>
      <c r="T128" s="319">
        <v>0</v>
      </c>
      <c r="U128" s="320">
        <v>0</v>
      </c>
      <c r="V128" s="291"/>
    </row>
    <row r="129" spans="1:22" s="59" customFormat="1" ht="19.5" customHeight="1">
      <c r="A129" s="1050" t="s">
        <v>91</v>
      </c>
      <c r="B129" s="338" t="s">
        <v>148</v>
      </c>
      <c r="C129" s="303">
        <f>F129+P129+Q129</f>
        <v>6724</v>
      </c>
      <c r="D129" s="323">
        <v>6724</v>
      </c>
      <c r="E129" s="323">
        <v>0</v>
      </c>
      <c r="F129" s="303">
        <f>G129+H129+I129+J129</f>
        <v>30</v>
      </c>
      <c r="G129" s="310">
        <v>0</v>
      </c>
      <c r="H129" s="310">
        <v>30</v>
      </c>
      <c r="I129" s="310">
        <v>0</v>
      </c>
      <c r="J129" s="310">
        <v>0</v>
      </c>
      <c r="K129" s="303">
        <f>L129+M129+N129+O129</f>
        <v>30</v>
      </c>
      <c r="L129" s="310">
        <v>0</v>
      </c>
      <c r="M129" s="310">
        <v>0</v>
      </c>
      <c r="N129" s="310">
        <v>0</v>
      </c>
      <c r="O129" s="311">
        <v>30</v>
      </c>
      <c r="P129" s="312">
        <v>1535</v>
      </c>
      <c r="Q129" s="303">
        <f>R129+S129+T129+U129</f>
        <v>5159</v>
      </c>
      <c r="R129" s="310">
        <v>0</v>
      </c>
      <c r="S129" s="310">
        <v>0</v>
      </c>
      <c r="T129" s="310">
        <v>0</v>
      </c>
      <c r="U129" s="311">
        <v>5159</v>
      </c>
      <c r="V129" s="290"/>
    </row>
    <row r="130" spans="1:22" s="314" customFormat="1" ht="19.5" customHeight="1">
      <c r="A130" s="1051"/>
      <c r="B130" s="308" t="s">
        <v>147</v>
      </c>
      <c r="C130" s="303">
        <f t="shared" si="4"/>
        <v>0</v>
      </c>
      <c r="D130" s="304">
        <v>0</v>
      </c>
      <c r="E130" s="304">
        <v>0</v>
      </c>
      <c r="F130" s="303">
        <f t="shared" si="5"/>
        <v>0</v>
      </c>
      <c r="G130" s="305">
        <v>0</v>
      </c>
      <c r="H130" s="305">
        <v>0</v>
      </c>
      <c r="I130" s="305">
        <v>0</v>
      </c>
      <c r="J130" s="305">
        <v>0</v>
      </c>
      <c r="K130" s="303">
        <f t="shared" si="6"/>
        <v>0</v>
      </c>
      <c r="L130" s="305">
        <v>0</v>
      </c>
      <c r="M130" s="305">
        <v>0</v>
      </c>
      <c r="N130" s="305">
        <v>0</v>
      </c>
      <c r="O130" s="306">
        <v>0</v>
      </c>
      <c r="P130" s="307">
        <v>0</v>
      </c>
      <c r="Q130" s="303">
        <f t="shared" si="7"/>
        <v>0</v>
      </c>
      <c r="R130" s="305">
        <v>0</v>
      </c>
      <c r="S130" s="305">
        <v>0</v>
      </c>
      <c r="T130" s="305">
        <v>0</v>
      </c>
      <c r="U130" s="306">
        <v>0</v>
      </c>
      <c r="V130" s="313"/>
    </row>
    <row r="131" spans="1:22" s="59" customFormat="1" ht="19.5" customHeight="1" thickBot="1">
      <c r="A131" s="1051"/>
      <c r="B131" s="449" t="s">
        <v>149</v>
      </c>
      <c r="C131" s="450">
        <f t="shared" si="4"/>
        <v>0</v>
      </c>
      <c r="D131" s="451">
        <v>0</v>
      </c>
      <c r="E131" s="451">
        <v>0</v>
      </c>
      <c r="F131" s="452">
        <f t="shared" si="5"/>
        <v>0</v>
      </c>
      <c r="G131" s="453">
        <v>0</v>
      </c>
      <c r="H131" s="453">
        <v>0</v>
      </c>
      <c r="I131" s="453">
        <v>0</v>
      </c>
      <c r="J131" s="453">
        <v>0</v>
      </c>
      <c r="K131" s="452">
        <f t="shared" si="6"/>
        <v>0</v>
      </c>
      <c r="L131" s="453">
        <v>0</v>
      </c>
      <c r="M131" s="453">
        <v>0</v>
      </c>
      <c r="N131" s="453">
        <v>0</v>
      </c>
      <c r="O131" s="454">
        <v>0</v>
      </c>
      <c r="P131" s="455">
        <v>0</v>
      </c>
      <c r="Q131" s="456">
        <f t="shared" si="7"/>
        <v>0</v>
      </c>
      <c r="R131" s="453">
        <v>0</v>
      </c>
      <c r="S131" s="453">
        <v>0</v>
      </c>
      <c r="T131" s="453">
        <v>0</v>
      </c>
      <c r="U131" s="454">
        <v>0</v>
      </c>
      <c r="V131" s="457"/>
    </row>
    <row r="132" spans="1:22" s="59" customFormat="1" ht="19.5" customHeight="1">
      <c r="A132" s="1052" t="s">
        <v>92</v>
      </c>
      <c r="B132" s="302" t="s">
        <v>148</v>
      </c>
      <c r="C132" s="458">
        <f>F132+P132+Q132</f>
        <v>14429</v>
      </c>
      <c r="D132" s="350">
        <v>14429</v>
      </c>
      <c r="E132" s="350">
        <v>0</v>
      </c>
      <c r="F132" s="458">
        <f>G132+H132+I132+J132</f>
        <v>627</v>
      </c>
      <c r="G132" s="459">
        <v>0</v>
      </c>
      <c r="H132" s="459">
        <v>2</v>
      </c>
      <c r="I132" s="459">
        <v>625</v>
      </c>
      <c r="J132" s="459">
        <v>0</v>
      </c>
      <c r="K132" s="458">
        <f>L132+M132+N132+O132</f>
        <v>627</v>
      </c>
      <c r="L132" s="459">
        <v>0</v>
      </c>
      <c r="M132" s="459">
        <v>2</v>
      </c>
      <c r="N132" s="459">
        <v>0</v>
      </c>
      <c r="O132" s="460">
        <v>625</v>
      </c>
      <c r="P132" s="461">
        <v>46</v>
      </c>
      <c r="Q132" s="458">
        <f>R132+S132+T132+U132</f>
        <v>13756</v>
      </c>
      <c r="R132" s="459">
        <v>0</v>
      </c>
      <c r="S132" s="459">
        <v>0</v>
      </c>
      <c r="T132" s="459">
        <v>0</v>
      </c>
      <c r="U132" s="460">
        <v>13756</v>
      </c>
      <c r="V132" s="462"/>
    </row>
    <row r="133" spans="1:22" s="314" customFormat="1" ht="19.5" customHeight="1">
      <c r="A133" s="1051"/>
      <c r="B133" s="308" t="s">
        <v>147</v>
      </c>
      <c r="C133" s="303">
        <f t="shared" si="4"/>
        <v>0</v>
      </c>
      <c r="D133" s="304">
        <v>0</v>
      </c>
      <c r="E133" s="304">
        <v>0</v>
      </c>
      <c r="F133" s="303">
        <f t="shared" si="5"/>
        <v>0</v>
      </c>
      <c r="G133" s="305">
        <v>0</v>
      </c>
      <c r="H133" s="305">
        <v>0</v>
      </c>
      <c r="I133" s="305">
        <v>0</v>
      </c>
      <c r="J133" s="305">
        <v>0</v>
      </c>
      <c r="K133" s="303">
        <f t="shared" si="6"/>
        <v>0</v>
      </c>
      <c r="L133" s="305">
        <v>0</v>
      </c>
      <c r="M133" s="305">
        <v>0</v>
      </c>
      <c r="N133" s="305">
        <v>0</v>
      </c>
      <c r="O133" s="306">
        <v>0</v>
      </c>
      <c r="P133" s="307">
        <v>0</v>
      </c>
      <c r="Q133" s="303">
        <f t="shared" si="7"/>
        <v>0</v>
      </c>
      <c r="R133" s="305">
        <v>0</v>
      </c>
      <c r="S133" s="305">
        <v>0</v>
      </c>
      <c r="T133" s="305">
        <v>0</v>
      </c>
      <c r="U133" s="306">
        <v>0</v>
      </c>
      <c r="V133" s="313"/>
    </row>
    <row r="134" spans="1:22" s="59" customFormat="1" ht="19.5" customHeight="1" thickBot="1">
      <c r="A134" s="1053"/>
      <c r="B134" s="315" t="s">
        <v>149</v>
      </c>
      <c r="C134" s="316">
        <f t="shared" si="4"/>
        <v>0</v>
      </c>
      <c r="D134" s="317">
        <v>0</v>
      </c>
      <c r="E134" s="317">
        <v>0</v>
      </c>
      <c r="F134" s="318">
        <f t="shared" si="5"/>
        <v>0</v>
      </c>
      <c r="G134" s="319">
        <v>0</v>
      </c>
      <c r="H134" s="319">
        <v>0</v>
      </c>
      <c r="I134" s="319">
        <v>0</v>
      </c>
      <c r="J134" s="319">
        <v>0</v>
      </c>
      <c r="K134" s="318">
        <f t="shared" si="6"/>
        <v>0</v>
      </c>
      <c r="L134" s="319">
        <v>0</v>
      </c>
      <c r="M134" s="319">
        <v>0</v>
      </c>
      <c r="N134" s="319">
        <v>0</v>
      </c>
      <c r="O134" s="320">
        <v>0</v>
      </c>
      <c r="P134" s="321">
        <v>0</v>
      </c>
      <c r="Q134" s="322">
        <f t="shared" si="7"/>
        <v>0</v>
      </c>
      <c r="R134" s="319">
        <v>0</v>
      </c>
      <c r="S134" s="319">
        <v>0</v>
      </c>
      <c r="T134" s="319">
        <v>0</v>
      </c>
      <c r="U134" s="320">
        <v>0</v>
      </c>
      <c r="V134" s="291"/>
    </row>
    <row r="135" spans="1:22" s="59" customFormat="1" ht="19.5" customHeight="1">
      <c r="A135" s="1050" t="s">
        <v>93</v>
      </c>
      <c r="B135" s="338" t="s">
        <v>148</v>
      </c>
      <c r="C135" s="303">
        <f>F135+P135+Q135</f>
        <v>1</v>
      </c>
      <c r="D135" s="323">
        <v>1</v>
      </c>
      <c r="E135" s="323">
        <v>0</v>
      </c>
      <c r="F135" s="303">
        <f>G135+H135+I135+J135</f>
        <v>1</v>
      </c>
      <c r="G135" s="310">
        <v>0</v>
      </c>
      <c r="H135" s="310">
        <v>0</v>
      </c>
      <c r="I135" s="310">
        <v>1</v>
      </c>
      <c r="J135" s="310">
        <v>0</v>
      </c>
      <c r="K135" s="303">
        <f>L135+M135+N135+O135</f>
        <v>1</v>
      </c>
      <c r="L135" s="310">
        <v>0</v>
      </c>
      <c r="M135" s="310">
        <v>1</v>
      </c>
      <c r="N135" s="310">
        <v>0</v>
      </c>
      <c r="O135" s="311">
        <v>0</v>
      </c>
      <c r="P135" s="312">
        <v>0</v>
      </c>
      <c r="Q135" s="303">
        <f>R135+S135+T135+U135</f>
        <v>0</v>
      </c>
      <c r="R135" s="310">
        <v>0</v>
      </c>
      <c r="S135" s="310">
        <v>0</v>
      </c>
      <c r="T135" s="310">
        <v>0</v>
      </c>
      <c r="U135" s="311">
        <v>0</v>
      </c>
      <c r="V135" s="290"/>
    </row>
    <row r="136" spans="1:22" s="314" customFormat="1" ht="19.5" customHeight="1">
      <c r="A136" s="1051"/>
      <c r="B136" s="308" t="s">
        <v>147</v>
      </c>
      <c r="C136" s="303">
        <f t="shared" si="4"/>
        <v>0</v>
      </c>
      <c r="D136" s="304">
        <v>0</v>
      </c>
      <c r="E136" s="304">
        <v>0</v>
      </c>
      <c r="F136" s="303">
        <f t="shared" si="5"/>
        <v>0</v>
      </c>
      <c r="G136" s="305">
        <v>0</v>
      </c>
      <c r="H136" s="305">
        <v>0</v>
      </c>
      <c r="I136" s="305">
        <v>0</v>
      </c>
      <c r="J136" s="305">
        <v>0</v>
      </c>
      <c r="K136" s="303">
        <f t="shared" si="6"/>
        <v>0</v>
      </c>
      <c r="L136" s="305">
        <v>0</v>
      </c>
      <c r="M136" s="305">
        <v>0</v>
      </c>
      <c r="N136" s="305">
        <v>0</v>
      </c>
      <c r="O136" s="306">
        <v>0</v>
      </c>
      <c r="P136" s="307">
        <v>0</v>
      </c>
      <c r="Q136" s="303">
        <f t="shared" si="7"/>
        <v>0</v>
      </c>
      <c r="R136" s="305">
        <v>0</v>
      </c>
      <c r="S136" s="305">
        <v>0</v>
      </c>
      <c r="T136" s="305">
        <v>0</v>
      </c>
      <c r="U136" s="306">
        <v>0</v>
      </c>
      <c r="V136" s="313"/>
    </row>
    <row r="137" spans="1:22" s="59" customFormat="1" ht="19.5" customHeight="1" thickBot="1">
      <c r="A137" s="1051"/>
      <c r="B137" s="449" t="s">
        <v>149</v>
      </c>
      <c r="C137" s="450">
        <f aca="true" t="shared" si="8" ref="C137:C149">F137+P137+Q137</f>
        <v>0</v>
      </c>
      <c r="D137" s="451">
        <v>0</v>
      </c>
      <c r="E137" s="451">
        <v>0</v>
      </c>
      <c r="F137" s="452">
        <f aca="true" t="shared" si="9" ref="F137:F149">G137+H137+I137+J137</f>
        <v>0</v>
      </c>
      <c r="G137" s="453">
        <v>0</v>
      </c>
      <c r="H137" s="453">
        <v>0</v>
      </c>
      <c r="I137" s="453">
        <v>0</v>
      </c>
      <c r="J137" s="453">
        <v>0</v>
      </c>
      <c r="K137" s="452">
        <f aca="true" t="shared" si="10" ref="K137:K149">L137+M137+N137+O137</f>
        <v>0</v>
      </c>
      <c r="L137" s="453">
        <v>0</v>
      </c>
      <c r="M137" s="453">
        <v>0</v>
      </c>
      <c r="N137" s="453">
        <v>0</v>
      </c>
      <c r="O137" s="454">
        <v>0</v>
      </c>
      <c r="P137" s="455">
        <v>0</v>
      </c>
      <c r="Q137" s="456">
        <f aca="true" t="shared" si="11" ref="Q137:Q149">R137+S137+T137+U137</f>
        <v>0</v>
      </c>
      <c r="R137" s="453">
        <v>0</v>
      </c>
      <c r="S137" s="453">
        <v>0</v>
      </c>
      <c r="T137" s="453">
        <v>0</v>
      </c>
      <c r="U137" s="454">
        <v>0</v>
      </c>
      <c r="V137" s="457"/>
    </row>
    <row r="138" spans="1:22" s="59" customFormat="1" ht="19.5" customHeight="1">
      <c r="A138" s="1052" t="s">
        <v>94</v>
      </c>
      <c r="B138" s="302" t="s">
        <v>148</v>
      </c>
      <c r="C138" s="458">
        <f>F138+P138+Q138</f>
        <v>29822</v>
      </c>
      <c r="D138" s="350">
        <v>29822</v>
      </c>
      <c r="E138" s="350">
        <v>0</v>
      </c>
      <c r="F138" s="458">
        <f>G138+H138+I138+J138</f>
        <v>0</v>
      </c>
      <c r="G138" s="459">
        <v>0</v>
      </c>
      <c r="H138" s="459">
        <v>0</v>
      </c>
      <c r="I138" s="459">
        <v>0</v>
      </c>
      <c r="J138" s="459">
        <v>0</v>
      </c>
      <c r="K138" s="458">
        <f>L138+M138+N138+O138</f>
        <v>0</v>
      </c>
      <c r="L138" s="459">
        <v>0</v>
      </c>
      <c r="M138" s="459">
        <v>0</v>
      </c>
      <c r="N138" s="459">
        <v>0</v>
      </c>
      <c r="O138" s="460">
        <v>0</v>
      </c>
      <c r="P138" s="461">
        <v>0</v>
      </c>
      <c r="Q138" s="458">
        <f>R138+S138+T138+U138</f>
        <v>29822</v>
      </c>
      <c r="R138" s="459">
        <v>0</v>
      </c>
      <c r="S138" s="459">
        <v>0</v>
      </c>
      <c r="T138" s="459">
        <v>0</v>
      </c>
      <c r="U138" s="460">
        <v>29822</v>
      </c>
      <c r="V138" s="462"/>
    </row>
    <row r="139" spans="1:22" s="314" customFormat="1" ht="19.5" customHeight="1">
      <c r="A139" s="1051"/>
      <c r="B139" s="308" t="s">
        <v>147</v>
      </c>
      <c r="C139" s="303">
        <f t="shared" si="8"/>
        <v>0</v>
      </c>
      <c r="D139" s="304">
        <v>0</v>
      </c>
      <c r="E139" s="304">
        <v>0</v>
      </c>
      <c r="F139" s="303">
        <f t="shared" si="9"/>
        <v>0</v>
      </c>
      <c r="G139" s="305">
        <v>0</v>
      </c>
      <c r="H139" s="305">
        <v>0</v>
      </c>
      <c r="I139" s="305">
        <v>0</v>
      </c>
      <c r="J139" s="305">
        <v>0</v>
      </c>
      <c r="K139" s="303">
        <f t="shared" si="10"/>
        <v>0</v>
      </c>
      <c r="L139" s="305">
        <v>0</v>
      </c>
      <c r="M139" s="305">
        <v>0</v>
      </c>
      <c r="N139" s="305">
        <v>0</v>
      </c>
      <c r="O139" s="306">
        <v>0</v>
      </c>
      <c r="P139" s="307">
        <v>0</v>
      </c>
      <c r="Q139" s="303">
        <f t="shared" si="11"/>
        <v>0</v>
      </c>
      <c r="R139" s="305">
        <v>0</v>
      </c>
      <c r="S139" s="305">
        <v>0</v>
      </c>
      <c r="T139" s="305">
        <v>0</v>
      </c>
      <c r="U139" s="306">
        <v>0</v>
      </c>
      <c r="V139" s="313"/>
    </row>
    <row r="140" spans="1:22" s="59" customFormat="1" ht="19.5" customHeight="1" thickBot="1">
      <c r="A140" s="1053"/>
      <c r="B140" s="315" t="s">
        <v>149</v>
      </c>
      <c r="C140" s="316">
        <f t="shared" si="8"/>
        <v>0</v>
      </c>
      <c r="D140" s="317">
        <v>0</v>
      </c>
      <c r="E140" s="317">
        <v>0</v>
      </c>
      <c r="F140" s="318">
        <f t="shared" si="9"/>
        <v>0</v>
      </c>
      <c r="G140" s="319">
        <v>0</v>
      </c>
      <c r="H140" s="319">
        <v>0</v>
      </c>
      <c r="I140" s="319">
        <v>0</v>
      </c>
      <c r="J140" s="319">
        <v>0</v>
      </c>
      <c r="K140" s="318">
        <f t="shared" si="10"/>
        <v>0</v>
      </c>
      <c r="L140" s="319">
        <v>0</v>
      </c>
      <c r="M140" s="319">
        <v>0</v>
      </c>
      <c r="N140" s="319">
        <v>0</v>
      </c>
      <c r="O140" s="320">
        <v>0</v>
      </c>
      <c r="P140" s="321">
        <v>0</v>
      </c>
      <c r="Q140" s="322">
        <f t="shared" si="11"/>
        <v>0</v>
      </c>
      <c r="R140" s="319">
        <v>0</v>
      </c>
      <c r="S140" s="319">
        <v>0</v>
      </c>
      <c r="T140" s="319">
        <v>0</v>
      </c>
      <c r="U140" s="320">
        <v>0</v>
      </c>
      <c r="V140" s="291"/>
    </row>
    <row r="141" spans="1:22" s="59" customFormat="1" ht="19.5" customHeight="1">
      <c r="A141" s="1050" t="s">
        <v>95</v>
      </c>
      <c r="B141" s="338" t="s">
        <v>148</v>
      </c>
      <c r="C141" s="303">
        <f t="shared" si="8"/>
        <v>0</v>
      </c>
      <c r="D141" s="323">
        <v>0</v>
      </c>
      <c r="E141" s="323">
        <v>0</v>
      </c>
      <c r="F141" s="303">
        <f t="shared" si="9"/>
        <v>0</v>
      </c>
      <c r="G141" s="310">
        <v>0</v>
      </c>
      <c r="H141" s="310">
        <v>0</v>
      </c>
      <c r="I141" s="310">
        <v>0</v>
      </c>
      <c r="J141" s="310">
        <v>0</v>
      </c>
      <c r="K141" s="303">
        <f t="shared" si="10"/>
        <v>0</v>
      </c>
      <c r="L141" s="310">
        <v>0</v>
      </c>
      <c r="M141" s="310">
        <v>0</v>
      </c>
      <c r="N141" s="310">
        <v>0</v>
      </c>
      <c r="O141" s="311">
        <v>0</v>
      </c>
      <c r="P141" s="312">
        <v>0</v>
      </c>
      <c r="Q141" s="303">
        <f t="shared" si="11"/>
        <v>0</v>
      </c>
      <c r="R141" s="310">
        <v>0</v>
      </c>
      <c r="S141" s="310">
        <v>0</v>
      </c>
      <c r="T141" s="310">
        <v>0</v>
      </c>
      <c r="U141" s="311">
        <v>0</v>
      </c>
      <c r="V141" s="290"/>
    </row>
    <row r="142" spans="1:22" s="314" customFormat="1" ht="19.5" customHeight="1">
      <c r="A142" s="1051"/>
      <c r="B142" s="308" t="s">
        <v>147</v>
      </c>
      <c r="C142" s="303">
        <f>F142+P142+Q142</f>
        <v>1</v>
      </c>
      <c r="D142" s="323">
        <v>1</v>
      </c>
      <c r="E142" s="323">
        <v>0</v>
      </c>
      <c r="F142" s="303">
        <f>G142+H142+I142+J142</f>
        <v>1</v>
      </c>
      <c r="G142" s="310">
        <v>0</v>
      </c>
      <c r="H142" s="310">
        <v>1</v>
      </c>
      <c r="I142" s="310">
        <v>0</v>
      </c>
      <c r="J142" s="310">
        <v>0</v>
      </c>
      <c r="K142" s="303">
        <f>L142+M142+N142+O142</f>
        <v>1</v>
      </c>
      <c r="L142" s="310">
        <v>0</v>
      </c>
      <c r="M142" s="310">
        <v>1</v>
      </c>
      <c r="N142" s="310">
        <v>0</v>
      </c>
      <c r="O142" s="311">
        <v>0</v>
      </c>
      <c r="P142" s="312">
        <v>0</v>
      </c>
      <c r="Q142" s="303">
        <f>R142+S142+T142+U142</f>
        <v>0</v>
      </c>
      <c r="R142" s="310">
        <v>0</v>
      </c>
      <c r="S142" s="310">
        <v>0</v>
      </c>
      <c r="T142" s="310">
        <v>0</v>
      </c>
      <c r="U142" s="311">
        <v>0</v>
      </c>
      <c r="V142" s="313"/>
    </row>
    <row r="143" spans="1:22" s="59" customFormat="1" ht="19.5" customHeight="1" thickBot="1">
      <c r="A143" s="1051"/>
      <c r="B143" s="449" t="s">
        <v>149</v>
      </c>
      <c r="C143" s="450">
        <f t="shared" si="8"/>
        <v>0</v>
      </c>
      <c r="D143" s="451">
        <v>0</v>
      </c>
      <c r="E143" s="451">
        <v>0</v>
      </c>
      <c r="F143" s="452">
        <f t="shared" si="9"/>
        <v>0</v>
      </c>
      <c r="G143" s="453">
        <v>0</v>
      </c>
      <c r="H143" s="453">
        <v>0</v>
      </c>
      <c r="I143" s="453">
        <v>0</v>
      </c>
      <c r="J143" s="453">
        <v>0</v>
      </c>
      <c r="K143" s="452">
        <f t="shared" si="10"/>
        <v>0</v>
      </c>
      <c r="L143" s="453">
        <v>0</v>
      </c>
      <c r="M143" s="453">
        <v>0</v>
      </c>
      <c r="N143" s="453">
        <v>0</v>
      </c>
      <c r="O143" s="454">
        <v>0</v>
      </c>
      <c r="P143" s="455">
        <v>0</v>
      </c>
      <c r="Q143" s="456">
        <f t="shared" si="11"/>
        <v>0</v>
      </c>
      <c r="R143" s="453">
        <v>0</v>
      </c>
      <c r="S143" s="453">
        <v>0</v>
      </c>
      <c r="T143" s="453">
        <v>0</v>
      </c>
      <c r="U143" s="454">
        <v>0</v>
      </c>
      <c r="V143" s="457"/>
    </row>
    <row r="144" spans="1:22" s="59" customFormat="1" ht="19.5" customHeight="1">
      <c r="A144" s="1052" t="s">
        <v>96</v>
      </c>
      <c r="B144" s="302" t="s">
        <v>148</v>
      </c>
      <c r="C144" s="458">
        <f>F144+P144+Q144</f>
        <v>15</v>
      </c>
      <c r="D144" s="350">
        <v>15</v>
      </c>
      <c r="E144" s="350">
        <v>0</v>
      </c>
      <c r="F144" s="458">
        <f>G144+H144+I144+J144</f>
        <v>0</v>
      </c>
      <c r="G144" s="459">
        <v>0</v>
      </c>
      <c r="H144" s="459">
        <v>0</v>
      </c>
      <c r="I144" s="459">
        <v>0</v>
      </c>
      <c r="J144" s="459">
        <v>0</v>
      </c>
      <c r="K144" s="458">
        <f>L144+M144+N144+O144</f>
        <v>0</v>
      </c>
      <c r="L144" s="459">
        <v>0</v>
      </c>
      <c r="M144" s="459">
        <v>0</v>
      </c>
      <c r="N144" s="459">
        <v>0</v>
      </c>
      <c r="O144" s="460">
        <v>0</v>
      </c>
      <c r="P144" s="461">
        <v>0</v>
      </c>
      <c r="Q144" s="458">
        <f>R144+S144+T144+U144</f>
        <v>15</v>
      </c>
      <c r="R144" s="459">
        <v>0</v>
      </c>
      <c r="S144" s="459">
        <v>0</v>
      </c>
      <c r="T144" s="459">
        <v>3</v>
      </c>
      <c r="U144" s="460">
        <v>12</v>
      </c>
      <c r="V144" s="462"/>
    </row>
    <row r="145" spans="1:22" s="314" customFormat="1" ht="19.5" customHeight="1">
      <c r="A145" s="1051"/>
      <c r="B145" s="308" t="s">
        <v>147</v>
      </c>
      <c r="C145" s="303">
        <f>F145+P145+Q145</f>
        <v>8</v>
      </c>
      <c r="D145" s="323">
        <v>8</v>
      </c>
      <c r="E145" s="323">
        <v>0</v>
      </c>
      <c r="F145" s="303">
        <f>G145+H145+I145+J145</f>
        <v>0</v>
      </c>
      <c r="G145" s="310">
        <v>0</v>
      </c>
      <c r="H145" s="310">
        <v>0</v>
      </c>
      <c r="I145" s="310">
        <v>0</v>
      </c>
      <c r="J145" s="310">
        <v>0</v>
      </c>
      <c r="K145" s="303">
        <f>L145+M145+N145+O145</f>
        <v>0</v>
      </c>
      <c r="L145" s="310">
        <v>0</v>
      </c>
      <c r="M145" s="310">
        <v>0</v>
      </c>
      <c r="N145" s="310">
        <v>0</v>
      </c>
      <c r="O145" s="311">
        <v>0</v>
      </c>
      <c r="P145" s="312">
        <v>0</v>
      </c>
      <c r="Q145" s="303">
        <f>R145+S145+T145+U145</f>
        <v>8</v>
      </c>
      <c r="R145" s="310">
        <v>0</v>
      </c>
      <c r="S145" s="310">
        <v>0</v>
      </c>
      <c r="T145" s="310">
        <v>8</v>
      </c>
      <c r="U145" s="311">
        <v>0</v>
      </c>
      <c r="V145" s="313"/>
    </row>
    <row r="146" spans="1:22" s="59" customFormat="1" ht="19.5" customHeight="1" thickBot="1">
      <c r="A146" s="1053"/>
      <c r="B146" s="315" t="s">
        <v>149</v>
      </c>
      <c r="C146" s="316">
        <f t="shared" si="8"/>
        <v>0</v>
      </c>
      <c r="D146" s="317">
        <v>0</v>
      </c>
      <c r="E146" s="317">
        <v>0</v>
      </c>
      <c r="F146" s="318">
        <f t="shared" si="9"/>
        <v>0</v>
      </c>
      <c r="G146" s="319">
        <v>0</v>
      </c>
      <c r="H146" s="319">
        <v>0</v>
      </c>
      <c r="I146" s="319">
        <v>0</v>
      </c>
      <c r="J146" s="319">
        <v>0</v>
      </c>
      <c r="K146" s="318">
        <f t="shared" si="10"/>
        <v>0</v>
      </c>
      <c r="L146" s="319">
        <v>0</v>
      </c>
      <c r="M146" s="319">
        <v>0</v>
      </c>
      <c r="N146" s="319">
        <v>0</v>
      </c>
      <c r="O146" s="320">
        <v>0</v>
      </c>
      <c r="P146" s="321">
        <v>0</v>
      </c>
      <c r="Q146" s="322">
        <f t="shared" si="11"/>
        <v>0</v>
      </c>
      <c r="R146" s="319">
        <v>0</v>
      </c>
      <c r="S146" s="319">
        <v>0</v>
      </c>
      <c r="T146" s="319">
        <v>0</v>
      </c>
      <c r="U146" s="320">
        <v>0</v>
      </c>
      <c r="V146" s="291"/>
    </row>
    <row r="147" spans="1:22" s="59" customFormat="1" ht="19.5" customHeight="1">
      <c r="A147" s="1050" t="s">
        <v>176</v>
      </c>
      <c r="B147" s="338" t="s">
        <v>148</v>
      </c>
      <c r="C147" s="303">
        <f t="shared" si="8"/>
        <v>0</v>
      </c>
      <c r="D147" s="323">
        <v>0</v>
      </c>
      <c r="E147" s="323">
        <v>0</v>
      </c>
      <c r="F147" s="303">
        <f t="shared" si="9"/>
        <v>0</v>
      </c>
      <c r="G147" s="310">
        <v>0</v>
      </c>
      <c r="H147" s="310">
        <v>0</v>
      </c>
      <c r="I147" s="310">
        <v>0</v>
      </c>
      <c r="J147" s="310">
        <v>0</v>
      </c>
      <c r="K147" s="303">
        <f t="shared" si="10"/>
        <v>0</v>
      </c>
      <c r="L147" s="310">
        <v>0</v>
      </c>
      <c r="M147" s="310">
        <v>0</v>
      </c>
      <c r="N147" s="310">
        <v>0</v>
      </c>
      <c r="O147" s="311">
        <v>0</v>
      </c>
      <c r="P147" s="312">
        <v>0</v>
      </c>
      <c r="Q147" s="303">
        <f t="shared" si="11"/>
        <v>0</v>
      </c>
      <c r="R147" s="310">
        <v>0</v>
      </c>
      <c r="S147" s="310">
        <v>0</v>
      </c>
      <c r="T147" s="310">
        <v>0</v>
      </c>
      <c r="U147" s="311">
        <v>0</v>
      </c>
      <c r="V147" s="290"/>
    </row>
    <row r="148" spans="1:22" s="314" customFormat="1" ht="19.5" customHeight="1">
      <c r="A148" s="1051"/>
      <c r="B148" s="308" t="s">
        <v>147</v>
      </c>
      <c r="C148" s="303">
        <f t="shared" si="8"/>
        <v>0</v>
      </c>
      <c r="D148" s="304">
        <v>0</v>
      </c>
      <c r="E148" s="304">
        <v>0</v>
      </c>
      <c r="F148" s="303">
        <f t="shared" si="9"/>
        <v>0</v>
      </c>
      <c r="G148" s="305">
        <v>0</v>
      </c>
      <c r="H148" s="305">
        <v>0</v>
      </c>
      <c r="I148" s="305">
        <v>0</v>
      </c>
      <c r="J148" s="305">
        <v>0</v>
      </c>
      <c r="K148" s="303">
        <f t="shared" si="10"/>
        <v>0</v>
      </c>
      <c r="L148" s="305">
        <v>0</v>
      </c>
      <c r="M148" s="305">
        <v>0</v>
      </c>
      <c r="N148" s="305">
        <v>0</v>
      </c>
      <c r="O148" s="306">
        <v>0</v>
      </c>
      <c r="P148" s="307">
        <v>0</v>
      </c>
      <c r="Q148" s="303">
        <f t="shared" si="11"/>
        <v>0</v>
      </c>
      <c r="R148" s="305">
        <v>0</v>
      </c>
      <c r="S148" s="305">
        <v>0</v>
      </c>
      <c r="T148" s="305">
        <v>0</v>
      </c>
      <c r="U148" s="306">
        <v>0</v>
      </c>
      <c r="V148" s="313"/>
    </row>
    <row r="149" spans="1:22" s="59" customFormat="1" ht="19.5" customHeight="1" thickBot="1">
      <c r="A149" s="1054"/>
      <c r="B149" s="340" t="s">
        <v>149</v>
      </c>
      <c r="C149" s="341">
        <f t="shared" si="8"/>
        <v>0</v>
      </c>
      <c r="D149" s="342">
        <v>0</v>
      </c>
      <c r="E149" s="342">
        <v>0</v>
      </c>
      <c r="F149" s="343">
        <f t="shared" si="9"/>
        <v>0</v>
      </c>
      <c r="G149" s="344">
        <v>0</v>
      </c>
      <c r="H149" s="344">
        <v>0</v>
      </c>
      <c r="I149" s="344">
        <v>0</v>
      </c>
      <c r="J149" s="344">
        <v>0</v>
      </c>
      <c r="K149" s="343">
        <f t="shared" si="10"/>
        <v>0</v>
      </c>
      <c r="L149" s="344">
        <v>0</v>
      </c>
      <c r="M149" s="344">
        <v>0</v>
      </c>
      <c r="N149" s="344">
        <v>0</v>
      </c>
      <c r="O149" s="345">
        <v>0</v>
      </c>
      <c r="P149" s="346">
        <v>0</v>
      </c>
      <c r="Q149" s="347">
        <f t="shared" si="11"/>
        <v>0</v>
      </c>
      <c r="R149" s="344">
        <v>0</v>
      </c>
      <c r="S149" s="344">
        <v>0</v>
      </c>
      <c r="T149" s="344">
        <v>0</v>
      </c>
      <c r="U149" s="345">
        <v>0</v>
      </c>
      <c r="V149" s="348"/>
    </row>
    <row r="150" spans="1:22" s="59" customFormat="1" ht="19.5" customHeight="1" thickTop="1">
      <c r="A150" s="1055" t="s">
        <v>2</v>
      </c>
      <c r="B150" s="338" t="s">
        <v>148</v>
      </c>
      <c r="C150" s="303">
        <f aca="true" t="shared" si="12" ref="C150:U150">C9+C12+C15+C18+C21+C24+C27+C30+C33+C36+C39+C42+C45+C48+C51+C54+C57+C60+C63+C66+C69+C72+C75+C78+C81+C84+C87+C90+C93+C96+C99+C102+C105+C108+C111+C114+C117+C120+C123+C126+C129+C132+C135+C138+C141+C144+C147</f>
        <v>57195</v>
      </c>
      <c r="D150" s="339">
        <f t="shared" si="12"/>
        <v>57193</v>
      </c>
      <c r="E150" s="339">
        <f t="shared" si="12"/>
        <v>2</v>
      </c>
      <c r="F150" s="303">
        <f t="shared" si="12"/>
        <v>779</v>
      </c>
      <c r="G150" s="339">
        <f t="shared" si="12"/>
        <v>9</v>
      </c>
      <c r="H150" s="339">
        <f t="shared" si="12"/>
        <v>111</v>
      </c>
      <c r="I150" s="339">
        <f t="shared" si="12"/>
        <v>659</v>
      </c>
      <c r="J150" s="339">
        <f t="shared" si="12"/>
        <v>0</v>
      </c>
      <c r="K150" s="303">
        <f t="shared" si="12"/>
        <v>779</v>
      </c>
      <c r="L150" s="339">
        <f t="shared" si="12"/>
        <v>13</v>
      </c>
      <c r="M150" s="339">
        <f t="shared" si="12"/>
        <v>25</v>
      </c>
      <c r="N150" s="339">
        <f t="shared" si="12"/>
        <v>73</v>
      </c>
      <c r="O150" s="259">
        <f t="shared" si="12"/>
        <v>668</v>
      </c>
      <c r="P150" s="312">
        <f t="shared" si="12"/>
        <v>1584</v>
      </c>
      <c r="Q150" s="303">
        <f t="shared" si="12"/>
        <v>54832</v>
      </c>
      <c r="R150" s="339">
        <f t="shared" si="12"/>
        <v>6</v>
      </c>
      <c r="S150" s="339">
        <f t="shared" si="12"/>
        <v>69</v>
      </c>
      <c r="T150" s="339">
        <f t="shared" si="12"/>
        <v>639</v>
      </c>
      <c r="U150" s="259">
        <f t="shared" si="12"/>
        <v>54118</v>
      </c>
      <c r="V150" s="290"/>
    </row>
    <row r="151" spans="1:22" s="791" customFormat="1" ht="19.5" customHeight="1">
      <c r="A151" s="1051"/>
      <c r="B151" s="308" t="s">
        <v>147</v>
      </c>
      <c r="C151" s="333">
        <f>C10+C13+C16+C19+C22+C25+C28+C31+C34+C37+C40+C43+C46+C49+C52+C55+C58+C61+C64+C67+C70+C73+C76+C79+C82+C85+C88+C91+C94+C97+C100+C103+C106+C109+C112+C115+C118+C121+C124+C127+C130+C133+C136+C139+C142+C145+C148</f>
        <v>3686</v>
      </c>
      <c r="D151" s="333">
        <f aca="true" t="shared" si="13" ref="D151:U152">+D10+D13+D16+D19+D22+D25+D28+D31+D34+D37+D40+D43+D46+D49+D52+D55+D58+D61+D64+D67+D70+D73+D76+D79+D82+D85+D88+D91+D94+D97+D100+D103+D106+D109+D112+D115+D118+D121+D124+D127+D130+D133+D136+D139+D142+D145+D148</f>
        <v>3683</v>
      </c>
      <c r="E151" s="333">
        <f t="shared" si="13"/>
        <v>3</v>
      </c>
      <c r="F151" s="333">
        <f t="shared" si="13"/>
        <v>106</v>
      </c>
      <c r="G151" s="333">
        <f t="shared" si="13"/>
        <v>22</v>
      </c>
      <c r="H151" s="333">
        <f t="shared" si="13"/>
        <v>72</v>
      </c>
      <c r="I151" s="333">
        <f t="shared" si="13"/>
        <v>9</v>
      </c>
      <c r="J151" s="333">
        <f t="shared" si="13"/>
        <v>3</v>
      </c>
      <c r="K151" s="333">
        <f t="shared" si="13"/>
        <v>106</v>
      </c>
      <c r="L151" s="333">
        <f t="shared" si="13"/>
        <v>2</v>
      </c>
      <c r="M151" s="333">
        <f t="shared" si="13"/>
        <v>32</v>
      </c>
      <c r="N151" s="333">
        <f t="shared" si="13"/>
        <v>22</v>
      </c>
      <c r="O151" s="334">
        <f t="shared" si="13"/>
        <v>50</v>
      </c>
      <c r="P151" s="789">
        <f t="shared" si="13"/>
        <v>4</v>
      </c>
      <c r="Q151" s="333">
        <f t="shared" si="13"/>
        <v>3576</v>
      </c>
      <c r="R151" s="333">
        <f t="shared" si="13"/>
        <v>2</v>
      </c>
      <c r="S151" s="333">
        <f t="shared" si="13"/>
        <v>31</v>
      </c>
      <c r="T151" s="333">
        <f>+T10+T13+T16+T19+T22+T25+T28+T31+T34+T37+T40+T43+T46+T49+T52+T55+T58+T61+T64+T67+T70+T73+T76+T79+T82+T85+T88+T91+T94+T97+T100+T103+T106+T109+T112+T115+T118+T121+T124+T127+T130+T133+T136+T139+T142+T145+T148</f>
        <v>1149</v>
      </c>
      <c r="U151" s="334">
        <f>+U10+U13+U16+U19+U22+U25+U28+U31+U34+U37+U40+U43+U46+U49+U52+U55+U58+U61+U64+U67+U70+U73+U76+U79+U82+U85+U88+U91+U94+U97+U100+U103+U106+U109+U112+U115+U118+U121+U124+U127+U130+U133+U136+U139+U142+U145+U148</f>
        <v>2394</v>
      </c>
      <c r="V151" s="790"/>
    </row>
    <row r="152" spans="1:22" s="59" customFormat="1" ht="19.5" customHeight="1" thickBot="1">
      <c r="A152" s="1053"/>
      <c r="B152" s="315" t="s">
        <v>149</v>
      </c>
      <c r="C152" s="322">
        <f>C11+C14+C17+C20+C23+C26+C29+C32+C35+C38+C41+C44+C47+C50+C53+C56+C59+C62+C65+C68+C71+C74+C77+C80+C83+C86+C89+C92+C95+C98+C101+C104+C107+C110+C113+C116+C119+C122+C125+C128+C131+C134+C137+C140+C143+C146+C149</f>
        <v>7</v>
      </c>
      <c r="D152" s="335">
        <f t="shared" si="13"/>
        <v>7</v>
      </c>
      <c r="E152" s="335">
        <f t="shared" si="13"/>
        <v>0</v>
      </c>
      <c r="F152" s="322">
        <f t="shared" si="13"/>
        <v>4</v>
      </c>
      <c r="G152" s="335">
        <f t="shared" si="13"/>
        <v>1</v>
      </c>
      <c r="H152" s="335">
        <f t="shared" si="13"/>
        <v>3</v>
      </c>
      <c r="I152" s="335">
        <f t="shared" si="13"/>
        <v>0</v>
      </c>
      <c r="J152" s="335">
        <f t="shared" si="13"/>
        <v>0</v>
      </c>
      <c r="K152" s="322">
        <f t="shared" si="13"/>
        <v>4</v>
      </c>
      <c r="L152" s="335">
        <f t="shared" si="13"/>
        <v>3</v>
      </c>
      <c r="M152" s="335">
        <f t="shared" si="13"/>
        <v>0</v>
      </c>
      <c r="N152" s="335">
        <f t="shared" si="13"/>
        <v>1</v>
      </c>
      <c r="O152" s="336">
        <f t="shared" si="13"/>
        <v>0</v>
      </c>
      <c r="P152" s="321">
        <f t="shared" si="13"/>
        <v>0</v>
      </c>
      <c r="Q152" s="322">
        <f t="shared" si="13"/>
        <v>3</v>
      </c>
      <c r="R152" s="335">
        <f t="shared" si="13"/>
        <v>2</v>
      </c>
      <c r="S152" s="335">
        <f t="shared" si="13"/>
        <v>0</v>
      </c>
      <c r="T152" s="335">
        <f t="shared" si="13"/>
        <v>1</v>
      </c>
      <c r="U152" s="336">
        <f t="shared" si="13"/>
        <v>0</v>
      </c>
      <c r="V152" s="291"/>
    </row>
    <row r="153" spans="1:16" s="294" customFormat="1" ht="12.75">
      <c r="A153" s="337"/>
      <c r="B153" s="56"/>
      <c r="P153" s="349"/>
    </row>
    <row r="154" s="54" customFormat="1" ht="21" customHeight="1">
      <c r="P154" s="288"/>
    </row>
    <row r="155" s="351" customFormat="1" ht="16.5">
      <c r="P155" s="352"/>
    </row>
    <row r="156" s="351" customFormat="1" ht="16.5">
      <c r="P156" s="352"/>
    </row>
    <row r="157" s="351" customFormat="1" ht="16.5">
      <c r="P157" s="352"/>
    </row>
  </sheetData>
  <sheetProtection/>
  <mergeCells count="76">
    <mergeCell ref="T7:T8"/>
    <mergeCell ref="U7:U8"/>
    <mergeCell ref="L7:L8"/>
    <mergeCell ref="M7:M8"/>
    <mergeCell ref="N7:N8"/>
    <mergeCell ref="O7:O8"/>
    <mergeCell ref="R7:R8"/>
    <mergeCell ref="S7:S8"/>
    <mergeCell ref="C6:C8"/>
    <mergeCell ref="D6:D8"/>
    <mergeCell ref="E6:E8"/>
    <mergeCell ref="F6:F8"/>
    <mergeCell ref="Q6:Q8"/>
    <mergeCell ref="G7:G8"/>
    <mergeCell ref="H7:H8"/>
    <mergeCell ref="I7:I8"/>
    <mergeCell ref="J7:J8"/>
    <mergeCell ref="K7:K8"/>
    <mergeCell ref="A4:A8"/>
    <mergeCell ref="B4:B8"/>
    <mergeCell ref="C4:E4"/>
    <mergeCell ref="F4:O4"/>
    <mergeCell ref="Q4:U4"/>
    <mergeCell ref="V4:V8"/>
    <mergeCell ref="G5:J5"/>
    <mergeCell ref="K5:O5"/>
    <mergeCell ref="P5:P8"/>
    <mergeCell ref="R5:U5"/>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 ref="A81:A83"/>
    <mergeCell ref="A84:A86"/>
    <mergeCell ref="A90:A92"/>
    <mergeCell ref="A87:A89"/>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A141:A143"/>
    <mergeCell ref="A144:A146"/>
    <mergeCell ref="A147:A149"/>
    <mergeCell ref="A150:A152"/>
  </mergeCells>
  <conditionalFormatting sqref="D11:E11">
    <cfRule type="cellIs" priority="891" dxfId="746" operator="equal">
      <formula>FALSE</formula>
    </cfRule>
  </conditionalFormatting>
  <conditionalFormatting sqref="D14:E14">
    <cfRule type="cellIs" priority="890" dxfId="746" operator="equal">
      <formula>FALSE</formula>
    </cfRule>
  </conditionalFormatting>
  <conditionalFormatting sqref="D86:E86">
    <cfRule type="cellIs" priority="855" dxfId="746" operator="equal">
      <formula>FALSE</formula>
    </cfRule>
  </conditionalFormatting>
  <conditionalFormatting sqref="D15:E16">
    <cfRule type="cellIs" priority="889" dxfId="746" operator="equal">
      <formula>FALSE</formula>
    </cfRule>
  </conditionalFormatting>
  <conditionalFormatting sqref="D17:E17">
    <cfRule type="cellIs" priority="888" dxfId="746" operator="equal">
      <formula>FALSE</formula>
    </cfRule>
  </conditionalFormatting>
  <conditionalFormatting sqref="D19:E20">
    <cfRule type="cellIs" priority="887" dxfId="746" operator="equal">
      <formula>FALSE</formula>
    </cfRule>
  </conditionalFormatting>
  <conditionalFormatting sqref="D21:E22">
    <cfRule type="cellIs" priority="886" dxfId="746" operator="equal">
      <formula>FALSE</formula>
    </cfRule>
  </conditionalFormatting>
  <conditionalFormatting sqref="D23:E23">
    <cfRule type="cellIs" priority="885" dxfId="746" operator="equal">
      <formula>FALSE</formula>
    </cfRule>
  </conditionalFormatting>
  <conditionalFormatting sqref="D25:E26">
    <cfRule type="cellIs" priority="884" dxfId="746" operator="equal">
      <formula>FALSE</formula>
    </cfRule>
  </conditionalFormatting>
  <conditionalFormatting sqref="F92">
    <cfRule type="cellIs" priority="633" dxfId="746" operator="equal">
      <formula>FALSE</formula>
    </cfRule>
  </conditionalFormatting>
  <conditionalFormatting sqref="D29:E29">
    <cfRule type="cellIs" priority="882" dxfId="746" operator="equal">
      <formula>FALSE</formula>
    </cfRule>
  </conditionalFormatting>
  <conditionalFormatting sqref="D32:E32">
    <cfRule type="cellIs" priority="881" dxfId="746" operator="equal">
      <formula>FALSE</formula>
    </cfRule>
  </conditionalFormatting>
  <conditionalFormatting sqref="D33:E33">
    <cfRule type="cellIs" priority="880" dxfId="746" operator="equal">
      <formula>FALSE</formula>
    </cfRule>
  </conditionalFormatting>
  <conditionalFormatting sqref="D35:E35">
    <cfRule type="cellIs" priority="879" dxfId="746" operator="equal">
      <formula>FALSE</formula>
    </cfRule>
  </conditionalFormatting>
  <conditionalFormatting sqref="D38:E38">
    <cfRule type="cellIs" priority="878" dxfId="746" operator="equal">
      <formula>FALSE</formula>
    </cfRule>
  </conditionalFormatting>
  <conditionalFormatting sqref="D41:E41">
    <cfRule type="cellIs" priority="877" dxfId="746" operator="equal">
      <formula>FALSE</formula>
    </cfRule>
  </conditionalFormatting>
  <conditionalFormatting sqref="D44:E44">
    <cfRule type="cellIs" priority="876" dxfId="746" operator="equal">
      <formula>FALSE</formula>
    </cfRule>
  </conditionalFormatting>
  <conditionalFormatting sqref="F35">
    <cfRule type="cellIs" priority="671" dxfId="746" operator="equal">
      <formula>FALSE</formula>
    </cfRule>
  </conditionalFormatting>
  <conditionalFormatting sqref="D47:E47">
    <cfRule type="cellIs" priority="874" dxfId="746" operator="equal">
      <formula>FALSE</formula>
    </cfRule>
  </conditionalFormatting>
  <conditionalFormatting sqref="D50:E50">
    <cfRule type="cellIs" priority="873" dxfId="746" operator="equal">
      <formula>FALSE</formula>
    </cfRule>
  </conditionalFormatting>
  <conditionalFormatting sqref="D52:E52">
    <cfRule type="cellIs" priority="872" dxfId="746" operator="equal">
      <formula>FALSE</formula>
    </cfRule>
  </conditionalFormatting>
  <conditionalFormatting sqref="D53:E53">
    <cfRule type="cellIs" priority="871" dxfId="746" operator="equal">
      <formula>FALSE</formula>
    </cfRule>
  </conditionalFormatting>
  <conditionalFormatting sqref="D55:E56">
    <cfRule type="cellIs" priority="870" dxfId="746" operator="equal">
      <formula>FALSE</formula>
    </cfRule>
  </conditionalFormatting>
  <conditionalFormatting sqref="D57:E57">
    <cfRule type="cellIs" priority="869" dxfId="746" operator="equal">
      <formula>FALSE</formula>
    </cfRule>
  </conditionalFormatting>
  <conditionalFormatting sqref="D59:E60">
    <cfRule type="cellIs" priority="868" dxfId="746" operator="equal">
      <formula>FALSE</formula>
    </cfRule>
  </conditionalFormatting>
  <conditionalFormatting sqref="D61:E62">
    <cfRule type="cellIs" priority="867" dxfId="746" operator="equal">
      <formula>FALSE</formula>
    </cfRule>
  </conditionalFormatting>
  <conditionalFormatting sqref="D63:E64">
    <cfRule type="cellIs" priority="866" dxfId="746" operator="equal">
      <formula>FALSE</formula>
    </cfRule>
  </conditionalFormatting>
  <conditionalFormatting sqref="D65:E66">
    <cfRule type="cellIs" priority="865" dxfId="746" operator="equal">
      <formula>FALSE</formula>
    </cfRule>
  </conditionalFormatting>
  <conditionalFormatting sqref="D67:E68">
    <cfRule type="cellIs" priority="864" dxfId="746" operator="equal">
      <formula>FALSE</formula>
    </cfRule>
  </conditionalFormatting>
  <conditionalFormatting sqref="D69:E69">
    <cfRule type="cellIs" priority="863" dxfId="746" operator="equal">
      <formula>FALSE</formula>
    </cfRule>
  </conditionalFormatting>
  <conditionalFormatting sqref="D71:E71">
    <cfRule type="cellIs" priority="862" dxfId="746" operator="equal">
      <formula>FALSE</formula>
    </cfRule>
  </conditionalFormatting>
  <conditionalFormatting sqref="D74:E74">
    <cfRule type="cellIs" priority="861" dxfId="746" operator="equal">
      <formula>FALSE</formula>
    </cfRule>
  </conditionalFormatting>
  <conditionalFormatting sqref="C136">
    <cfRule type="cellIs" priority="711" dxfId="746" operator="equal">
      <formula>FALSE</formula>
    </cfRule>
  </conditionalFormatting>
  <conditionalFormatting sqref="D77:E78">
    <cfRule type="cellIs" priority="859" dxfId="746" operator="equal">
      <formula>FALSE</formula>
    </cfRule>
  </conditionalFormatting>
  <conditionalFormatting sqref="D79:E80">
    <cfRule type="cellIs" priority="858" dxfId="746" operator="equal">
      <formula>FALSE</formula>
    </cfRule>
  </conditionalFormatting>
  <conditionalFormatting sqref="D82:E82">
    <cfRule type="cellIs" priority="857" dxfId="746" operator="equal">
      <formula>FALSE</formula>
    </cfRule>
  </conditionalFormatting>
  <conditionalFormatting sqref="D83:E83">
    <cfRule type="cellIs" priority="856" dxfId="746" operator="equal">
      <formula>FALSE</formula>
    </cfRule>
  </conditionalFormatting>
  <conditionalFormatting sqref="C121">
    <cfRule type="cellIs" priority="725" dxfId="746" operator="equal">
      <formula>FALSE</formula>
    </cfRule>
  </conditionalFormatting>
  <conditionalFormatting sqref="D89:E89">
    <cfRule type="cellIs" priority="853" dxfId="746" operator="equal">
      <formula>FALSE</formula>
    </cfRule>
  </conditionalFormatting>
  <conditionalFormatting sqref="D92:E92">
    <cfRule type="cellIs" priority="852" dxfId="746" operator="equal">
      <formula>FALSE</formula>
    </cfRule>
  </conditionalFormatting>
  <conditionalFormatting sqref="D93:E93">
    <cfRule type="cellIs" priority="851" dxfId="746" operator="equal">
      <formula>FALSE</formula>
    </cfRule>
  </conditionalFormatting>
  <conditionalFormatting sqref="D95:E95">
    <cfRule type="cellIs" priority="850" dxfId="746" operator="equal">
      <formula>FALSE</formula>
    </cfRule>
  </conditionalFormatting>
  <conditionalFormatting sqref="D98:E98">
    <cfRule type="cellIs" priority="849" dxfId="746" operator="equal">
      <formula>FALSE</formula>
    </cfRule>
  </conditionalFormatting>
  <conditionalFormatting sqref="D100:E100">
    <cfRule type="cellIs" priority="848" dxfId="746" operator="equal">
      <formula>FALSE</formula>
    </cfRule>
  </conditionalFormatting>
  <conditionalFormatting sqref="D101:E102">
    <cfRule type="cellIs" priority="847" dxfId="746" operator="equal">
      <formula>FALSE</formula>
    </cfRule>
  </conditionalFormatting>
  <conditionalFormatting sqref="D104:E104">
    <cfRule type="cellIs" priority="846" dxfId="746" operator="equal">
      <formula>FALSE</formula>
    </cfRule>
  </conditionalFormatting>
  <conditionalFormatting sqref="D107:E107">
    <cfRule type="cellIs" priority="844" dxfId="746" operator="equal">
      <formula>FALSE</formula>
    </cfRule>
  </conditionalFormatting>
  <conditionalFormatting sqref="C68">
    <cfRule type="cellIs" priority="767" dxfId="746" operator="equal">
      <formula>FALSE</formula>
    </cfRule>
  </conditionalFormatting>
  <conditionalFormatting sqref="D111:E112">
    <cfRule type="cellIs" priority="842" dxfId="746" operator="equal">
      <formula>FALSE</formula>
    </cfRule>
  </conditionalFormatting>
  <conditionalFormatting sqref="D113:E113">
    <cfRule type="cellIs" priority="841" dxfId="746" operator="equal">
      <formula>FALSE</formula>
    </cfRule>
  </conditionalFormatting>
  <conditionalFormatting sqref="D116:E116">
    <cfRule type="cellIs" priority="840" dxfId="746" operator="equal">
      <formula>FALSE</formula>
    </cfRule>
  </conditionalFormatting>
  <conditionalFormatting sqref="D117:E118">
    <cfRule type="cellIs" priority="839" dxfId="746" operator="equal">
      <formula>FALSE</formula>
    </cfRule>
  </conditionalFormatting>
  <conditionalFormatting sqref="D119:E119">
    <cfRule type="cellIs" priority="838" dxfId="746" operator="equal">
      <formula>FALSE</formula>
    </cfRule>
  </conditionalFormatting>
  <conditionalFormatting sqref="D124:E124">
    <cfRule type="cellIs" priority="837" dxfId="746" operator="equal">
      <formula>FALSE</formula>
    </cfRule>
  </conditionalFormatting>
  <conditionalFormatting sqref="D125:E125">
    <cfRule type="cellIs" priority="836" dxfId="746" operator="equal">
      <formula>FALSE</formula>
    </cfRule>
  </conditionalFormatting>
  <conditionalFormatting sqref="D128:E128">
    <cfRule type="cellIs" priority="835" dxfId="746" operator="equal">
      <formula>FALSE</formula>
    </cfRule>
  </conditionalFormatting>
  <conditionalFormatting sqref="D130:E130">
    <cfRule type="cellIs" priority="834" dxfId="746" operator="equal">
      <formula>FALSE</formula>
    </cfRule>
  </conditionalFormatting>
  <conditionalFormatting sqref="D131:E131">
    <cfRule type="cellIs" priority="833" dxfId="746" operator="equal">
      <formula>FALSE</formula>
    </cfRule>
  </conditionalFormatting>
  <conditionalFormatting sqref="D133:E134">
    <cfRule type="cellIs" priority="832" dxfId="746" operator="equal">
      <formula>FALSE</formula>
    </cfRule>
  </conditionalFormatting>
  <conditionalFormatting sqref="D136:E136">
    <cfRule type="cellIs" priority="831" dxfId="746" operator="equal">
      <formula>FALSE</formula>
    </cfRule>
  </conditionalFormatting>
  <conditionalFormatting sqref="D137:E137">
    <cfRule type="cellIs" priority="830" dxfId="746" operator="equal">
      <formula>FALSE</formula>
    </cfRule>
  </conditionalFormatting>
  <conditionalFormatting sqref="D139:E140">
    <cfRule type="cellIs" priority="829" dxfId="746" operator="equal">
      <formula>FALSE</formula>
    </cfRule>
  </conditionalFormatting>
  <conditionalFormatting sqref="D141:E141">
    <cfRule type="cellIs" priority="828" dxfId="746" operator="equal">
      <formula>FALSE</formula>
    </cfRule>
  </conditionalFormatting>
  <conditionalFormatting sqref="D143:E143">
    <cfRule type="cellIs" priority="827" dxfId="746" operator="equal">
      <formula>FALSE</formula>
    </cfRule>
  </conditionalFormatting>
  <conditionalFormatting sqref="D146:E146">
    <cfRule type="cellIs" priority="826" dxfId="746" operator="equal">
      <formula>FALSE</formula>
    </cfRule>
  </conditionalFormatting>
  <conditionalFormatting sqref="D147:E148">
    <cfRule type="cellIs" priority="825" dxfId="746" operator="equal">
      <formula>FALSE</formula>
    </cfRule>
  </conditionalFormatting>
  <conditionalFormatting sqref="D149:E149">
    <cfRule type="cellIs" priority="824" dxfId="746" operator="equal">
      <formula>FALSE</formula>
    </cfRule>
  </conditionalFormatting>
  <conditionalFormatting sqref="K83">
    <cfRule type="cellIs" priority="547" dxfId="746" operator="equal">
      <formula>FALSE</formula>
    </cfRule>
  </conditionalFormatting>
  <conditionalFormatting sqref="C11">
    <cfRule type="cellIs" priority="814" dxfId="746" operator="equal">
      <formula>FALSE</formula>
    </cfRule>
  </conditionalFormatting>
  <conditionalFormatting sqref="F111:F112">
    <cfRule type="cellIs" priority="620" dxfId="746" operator="equal">
      <formula>FALSE</formula>
    </cfRule>
  </conditionalFormatting>
  <conditionalFormatting sqref="C89">
    <cfRule type="cellIs" priority="747" dxfId="746" operator="equal">
      <formula>FALSE</formula>
    </cfRule>
  </conditionalFormatting>
  <conditionalFormatting sqref="C88">
    <cfRule type="cellIs" priority="748" dxfId="746" operator="equal">
      <formula>FALSE</formula>
    </cfRule>
  </conditionalFormatting>
  <conditionalFormatting sqref="K19">
    <cfRule type="cellIs" priority="590" dxfId="746" operator="equal">
      <formula>FALSE</formula>
    </cfRule>
  </conditionalFormatting>
  <conditionalFormatting sqref="C36">
    <cfRule type="cellIs" priority="796" dxfId="746" operator="equal">
      <formula>FALSE</formula>
    </cfRule>
  </conditionalFormatting>
  <conditionalFormatting sqref="C38">
    <cfRule type="cellIs" priority="794" dxfId="746" operator="equal">
      <formula>FALSE</formula>
    </cfRule>
  </conditionalFormatting>
  <conditionalFormatting sqref="C42">
    <cfRule type="cellIs" priority="792" dxfId="746" operator="equal">
      <formula>FALSE</formula>
    </cfRule>
  </conditionalFormatting>
  <conditionalFormatting sqref="C47">
    <cfRule type="cellIs" priority="790" dxfId="746" operator="equal">
      <formula>FALSE</formula>
    </cfRule>
  </conditionalFormatting>
  <conditionalFormatting sqref="C50">
    <cfRule type="cellIs" priority="787" dxfId="746" operator="equal">
      <formula>FALSE</formula>
    </cfRule>
  </conditionalFormatting>
  <conditionalFormatting sqref="C41">
    <cfRule type="cellIs" priority="786" dxfId="746" operator="equal">
      <formula>FALSE</formula>
    </cfRule>
  </conditionalFormatting>
  <conditionalFormatting sqref="C44">
    <cfRule type="cellIs" priority="784" dxfId="746" operator="equal">
      <formula>FALSE</formula>
    </cfRule>
  </conditionalFormatting>
  <conditionalFormatting sqref="K35">
    <cfRule type="cellIs" priority="579" dxfId="746" operator="equal">
      <formula>FALSE</formula>
    </cfRule>
  </conditionalFormatting>
  <conditionalFormatting sqref="K57">
    <cfRule type="cellIs" priority="564" dxfId="746" operator="equal">
      <formula>FALSE</formula>
    </cfRule>
  </conditionalFormatting>
  <conditionalFormatting sqref="C26">
    <cfRule type="cellIs" priority="800" dxfId="746" operator="equal">
      <formula>FALSE</formula>
    </cfRule>
  </conditionalFormatting>
  <conditionalFormatting sqref="K80">
    <cfRule type="cellIs" priority="549" dxfId="746" operator="equal">
      <formula>FALSE</formula>
    </cfRule>
  </conditionalFormatting>
  <conditionalFormatting sqref="C29">
    <cfRule type="cellIs" priority="798" dxfId="746" operator="equal">
      <formula>FALSE</formula>
    </cfRule>
  </conditionalFormatting>
  <conditionalFormatting sqref="K77">
    <cfRule type="cellIs" priority="551" dxfId="746" operator="equal">
      <formula>FALSE</formula>
    </cfRule>
  </conditionalFormatting>
  <conditionalFormatting sqref="C32">
    <cfRule type="cellIs" priority="804" dxfId="746" operator="equal">
      <formula>FALSE</formula>
    </cfRule>
  </conditionalFormatting>
  <conditionalFormatting sqref="C33">
    <cfRule type="cellIs" priority="803" dxfId="746" operator="equal">
      <formula>FALSE</formula>
    </cfRule>
  </conditionalFormatting>
  <conditionalFormatting sqref="K55">
    <cfRule type="cellIs" priority="566" dxfId="746" operator="equal">
      <formula>FALSE</formula>
    </cfRule>
  </conditionalFormatting>
  <conditionalFormatting sqref="C35">
    <cfRule type="cellIs" priority="801" dxfId="746" operator="equal">
      <formula>FALSE</formula>
    </cfRule>
  </conditionalFormatting>
  <conditionalFormatting sqref="C23">
    <cfRule type="cellIs" priority="808" dxfId="746" operator="equal">
      <formula>FALSE</formula>
    </cfRule>
  </conditionalFormatting>
  <conditionalFormatting sqref="C25">
    <cfRule type="cellIs" priority="807" dxfId="746" operator="equal">
      <formula>FALSE</formula>
    </cfRule>
  </conditionalFormatting>
  <conditionalFormatting sqref="C16">
    <cfRule type="cellIs" priority="819" dxfId="746" operator="equal">
      <formula>FALSE</formula>
    </cfRule>
  </conditionalFormatting>
  <conditionalFormatting sqref="K78:K79">
    <cfRule type="cellIs" priority="550" dxfId="746" operator="equal">
      <formula>FALSE</formula>
    </cfRule>
  </conditionalFormatting>
  <conditionalFormatting sqref="C83">
    <cfRule type="cellIs" priority="753" dxfId="746" operator="equal">
      <formula>FALSE</formula>
    </cfRule>
  </conditionalFormatting>
  <conditionalFormatting sqref="F125">
    <cfRule type="cellIs" priority="611" dxfId="746" operator="equal">
      <formula>FALSE</formula>
    </cfRule>
  </conditionalFormatting>
  <conditionalFormatting sqref="C17">
    <cfRule type="cellIs" priority="818" dxfId="746" operator="equal">
      <formula>FALSE</formula>
    </cfRule>
  </conditionalFormatting>
  <conditionalFormatting sqref="K68">
    <cfRule type="cellIs" priority="557" dxfId="746" operator="equal">
      <formula>FALSE</formula>
    </cfRule>
  </conditionalFormatting>
  <conditionalFormatting sqref="C19">
    <cfRule type="cellIs" priority="816" dxfId="746" operator="equal">
      <formula>FALSE</formula>
    </cfRule>
  </conditionalFormatting>
  <conditionalFormatting sqref="C20">
    <cfRule type="cellIs" priority="815" dxfId="746" operator="equal">
      <formula>FALSE</formula>
    </cfRule>
  </conditionalFormatting>
  <conditionalFormatting sqref="K82">
    <cfRule type="cellIs" priority="548" dxfId="746" operator="equal">
      <formula>FALSE</formula>
    </cfRule>
  </conditionalFormatting>
  <conditionalFormatting sqref="C14">
    <cfRule type="cellIs" priority="812" dxfId="746" operator="equal">
      <formula>FALSE</formula>
    </cfRule>
  </conditionalFormatting>
  <conditionalFormatting sqref="C15">
    <cfRule type="cellIs" priority="811" dxfId="746" operator="equal">
      <formula>FALSE</formula>
    </cfRule>
  </conditionalFormatting>
  <conditionalFormatting sqref="C21">
    <cfRule type="cellIs" priority="810" dxfId="746" operator="equal">
      <formula>FALSE</formula>
    </cfRule>
  </conditionalFormatting>
  <conditionalFormatting sqref="C22">
    <cfRule type="cellIs" priority="809" dxfId="746" operator="equal">
      <formula>FALSE</formula>
    </cfRule>
  </conditionalFormatting>
  <conditionalFormatting sqref="C27">
    <cfRule type="cellIs" priority="806" dxfId="746" operator="equal">
      <formula>FALSE</formula>
    </cfRule>
  </conditionalFormatting>
  <conditionalFormatting sqref="K14">
    <cfRule type="cellIs" priority="593" dxfId="746" operator="equal">
      <formula>FALSE</formula>
    </cfRule>
  </conditionalFormatting>
  <conditionalFormatting sqref="C52">
    <cfRule type="cellIs" priority="781" dxfId="746" operator="equal">
      <formula>FALSE</formula>
    </cfRule>
  </conditionalFormatting>
  <conditionalFormatting sqref="C53">
    <cfRule type="cellIs" priority="780" dxfId="746" operator="equal">
      <formula>FALSE</formula>
    </cfRule>
  </conditionalFormatting>
  <conditionalFormatting sqref="C55">
    <cfRule type="cellIs" priority="779" dxfId="746" operator="equal">
      <formula>FALSE</formula>
    </cfRule>
  </conditionalFormatting>
  <conditionalFormatting sqref="C57">
    <cfRule type="cellIs" priority="778" dxfId="746" operator="equal">
      <formula>FALSE</formula>
    </cfRule>
  </conditionalFormatting>
  <conditionalFormatting sqref="C60">
    <cfRule type="cellIs" priority="777" dxfId="746" operator="equal">
      <formula>FALSE</formula>
    </cfRule>
  </conditionalFormatting>
  <conditionalFormatting sqref="C61">
    <cfRule type="cellIs" priority="776" dxfId="746" operator="equal">
      <formula>FALSE</formula>
    </cfRule>
  </conditionalFormatting>
  <conditionalFormatting sqref="C62">
    <cfRule type="cellIs" priority="775" dxfId="746" operator="equal">
      <formula>FALSE</formula>
    </cfRule>
  </conditionalFormatting>
  <conditionalFormatting sqref="C56">
    <cfRule type="cellIs" priority="774" dxfId="746" operator="equal">
      <formula>FALSE</formula>
    </cfRule>
  </conditionalFormatting>
  <conditionalFormatting sqref="C59">
    <cfRule type="cellIs" priority="772" dxfId="746" operator="equal">
      <formula>FALSE</formula>
    </cfRule>
  </conditionalFormatting>
  <conditionalFormatting sqref="C63">
    <cfRule type="cellIs" priority="771" dxfId="746" operator="equal">
      <formula>FALSE</formula>
    </cfRule>
  </conditionalFormatting>
  <conditionalFormatting sqref="C64">
    <cfRule type="cellIs" priority="770" dxfId="746" operator="equal">
      <formula>FALSE</formula>
    </cfRule>
  </conditionalFormatting>
  <conditionalFormatting sqref="C65">
    <cfRule type="cellIs" priority="769" dxfId="746" operator="equal">
      <formula>FALSE</formula>
    </cfRule>
  </conditionalFormatting>
  <conditionalFormatting sqref="C66:C67">
    <cfRule type="cellIs" priority="768" dxfId="746" operator="equal">
      <formula>FALSE</formula>
    </cfRule>
  </conditionalFormatting>
  <conditionalFormatting sqref="C71">
    <cfRule type="cellIs" priority="759" dxfId="746" operator="equal">
      <formula>FALSE</formula>
    </cfRule>
  </conditionalFormatting>
  <conditionalFormatting sqref="C73">
    <cfRule type="cellIs" priority="758" dxfId="746" operator="equal">
      <formula>FALSE</formula>
    </cfRule>
  </conditionalFormatting>
  <conditionalFormatting sqref="C74">
    <cfRule type="cellIs" priority="757" dxfId="746" operator="equal">
      <formula>FALSE</formula>
    </cfRule>
  </conditionalFormatting>
  <conditionalFormatting sqref="K15:K16">
    <cfRule type="cellIs" priority="592" dxfId="746" operator="equal">
      <formula>FALSE</formula>
    </cfRule>
  </conditionalFormatting>
  <conditionalFormatting sqref="C82">
    <cfRule type="cellIs" priority="754" dxfId="746" operator="equal">
      <formula>FALSE</formula>
    </cfRule>
  </conditionalFormatting>
  <conditionalFormatting sqref="F122">
    <cfRule type="cellIs" priority="613" dxfId="746" operator="equal">
      <formula>FALSE</formula>
    </cfRule>
  </conditionalFormatting>
  <conditionalFormatting sqref="F116">
    <cfRule type="cellIs" priority="617" dxfId="746" operator="equal">
      <formula>FALSE</formula>
    </cfRule>
  </conditionalFormatting>
  <conditionalFormatting sqref="C86">
    <cfRule type="cellIs" priority="750" dxfId="746" operator="equal">
      <formula>FALSE</formula>
    </cfRule>
  </conditionalFormatting>
  <conditionalFormatting sqref="C69">
    <cfRule type="cellIs" priority="766" dxfId="746" operator="equal">
      <formula>FALSE</formula>
    </cfRule>
  </conditionalFormatting>
  <conditionalFormatting sqref="F147:F148">
    <cfRule type="cellIs" priority="596" dxfId="746" operator="equal">
      <formula>FALSE</formula>
    </cfRule>
  </conditionalFormatting>
  <conditionalFormatting sqref="F119">
    <cfRule type="cellIs" priority="615" dxfId="746" operator="equal">
      <formula>FALSE</formula>
    </cfRule>
  </conditionalFormatting>
  <conditionalFormatting sqref="C77">
    <cfRule type="cellIs" priority="763" dxfId="746" operator="equal">
      <formula>FALSE</formula>
    </cfRule>
  </conditionalFormatting>
  <conditionalFormatting sqref="C78">
    <cfRule type="cellIs" priority="762" dxfId="746" operator="equal">
      <formula>FALSE</formula>
    </cfRule>
  </conditionalFormatting>
  <conditionalFormatting sqref="C79">
    <cfRule type="cellIs" priority="761" dxfId="746" operator="equal">
      <formula>FALSE</formula>
    </cfRule>
  </conditionalFormatting>
  <conditionalFormatting sqref="C80">
    <cfRule type="cellIs" priority="760" dxfId="746" operator="equal">
      <formula>FALSE</formula>
    </cfRule>
  </conditionalFormatting>
  <conditionalFormatting sqref="C93">
    <cfRule type="cellIs" priority="823" dxfId="746" operator="equal">
      <formula>FALSE</formula>
    </cfRule>
  </conditionalFormatting>
  <conditionalFormatting sqref="C95">
    <cfRule type="cellIs" priority="822" dxfId="746" operator="equal">
      <formula>FALSE</formula>
    </cfRule>
  </conditionalFormatting>
  <conditionalFormatting sqref="F98">
    <cfRule type="cellIs" priority="627" dxfId="746" operator="equal">
      <formula>FALSE</formula>
    </cfRule>
  </conditionalFormatting>
  <conditionalFormatting sqref="F82">
    <cfRule type="cellIs" priority="640" dxfId="746" operator="equal">
      <formula>FALSE</formula>
    </cfRule>
  </conditionalFormatting>
  <conditionalFormatting sqref="F66:F67">
    <cfRule type="cellIs" priority="648" dxfId="746" operator="equal">
      <formula>FALSE</formula>
    </cfRule>
  </conditionalFormatting>
  <conditionalFormatting sqref="F63:F64">
    <cfRule type="cellIs" priority="652" dxfId="746" operator="equal">
      <formula>FALSE</formula>
    </cfRule>
  </conditionalFormatting>
  <conditionalFormatting sqref="C92">
    <cfRule type="cellIs" priority="745" dxfId="746" operator="equal">
      <formula>FALSE</formula>
    </cfRule>
  </conditionalFormatting>
  <conditionalFormatting sqref="C98">
    <cfRule type="cellIs" priority="737" dxfId="746" operator="equal">
      <formula>FALSE</formula>
    </cfRule>
  </conditionalFormatting>
  <conditionalFormatting sqref="K11">
    <cfRule type="cellIs" priority="687" dxfId="746" operator="equal">
      <formula>FALSE</formula>
    </cfRule>
  </conditionalFormatting>
  <conditionalFormatting sqref="F38">
    <cfRule type="cellIs" priority="669" dxfId="746" operator="equal">
      <formula>FALSE</formula>
    </cfRule>
  </conditionalFormatting>
  <conditionalFormatting sqref="C125">
    <cfRule type="cellIs" priority="717" dxfId="746" operator="equal">
      <formula>FALSE</formula>
    </cfRule>
  </conditionalFormatting>
  <conditionalFormatting sqref="F21:F22">
    <cfRule type="cellIs" priority="680" dxfId="746" operator="equal">
      <formula>FALSE</formula>
    </cfRule>
  </conditionalFormatting>
  <conditionalFormatting sqref="C133">
    <cfRule type="cellIs" priority="714" dxfId="746" operator="equal">
      <formula>FALSE</formula>
    </cfRule>
  </conditionalFormatting>
  <conditionalFormatting sqref="C134">
    <cfRule type="cellIs" priority="713" dxfId="746" operator="equal">
      <formula>FALSE</formula>
    </cfRule>
  </conditionalFormatting>
  <conditionalFormatting sqref="C137">
    <cfRule type="cellIs" priority="710" dxfId="746" operator="equal">
      <formula>FALSE</formula>
    </cfRule>
  </conditionalFormatting>
  <conditionalFormatting sqref="C128">
    <cfRule type="cellIs" priority="709" dxfId="746" operator="equal">
      <formula>FALSE</formula>
    </cfRule>
  </conditionalFormatting>
  <conditionalFormatting sqref="C130">
    <cfRule type="cellIs" priority="708" dxfId="746" operator="equal">
      <formula>FALSE</formula>
    </cfRule>
  </conditionalFormatting>
  <conditionalFormatting sqref="C131">
    <cfRule type="cellIs" priority="707" dxfId="746" operator="equal">
      <formula>FALSE</formula>
    </cfRule>
  </conditionalFormatting>
  <conditionalFormatting sqref="F27">
    <cfRule type="cellIs" priority="676" dxfId="746" operator="equal">
      <formula>FALSE</formula>
    </cfRule>
  </conditionalFormatting>
  <conditionalFormatting sqref="C124">
    <cfRule type="cellIs" priority="718" dxfId="746" operator="equal">
      <formula>FALSE</formula>
    </cfRule>
  </conditionalFormatting>
  <conditionalFormatting sqref="C113">
    <cfRule type="cellIs" priority="723" dxfId="746" operator="equal">
      <formula>FALSE</formula>
    </cfRule>
  </conditionalFormatting>
  <conditionalFormatting sqref="F55">
    <cfRule type="cellIs" priority="664" dxfId="746" operator="equal">
      <formula>FALSE</formula>
    </cfRule>
  </conditionalFormatting>
  <conditionalFormatting sqref="C116">
    <cfRule type="cellIs" priority="721" dxfId="746" operator="equal">
      <formula>FALSE</formula>
    </cfRule>
  </conditionalFormatting>
  <conditionalFormatting sqref="C117">
    <cfRule type="cellIs" priority="720" dxfId="746" operator="equal">
      <formula>FALSE</formula>
    </cfRule>
  </conditionalFormatting>
  <conditionalFormatting sqref="C119">
    <cfRule type="cellIs" priority="727" dxfId="746" operator="equal">
      <formula>FALSE</formula>
    </cfRule>
  </conditionalFormatting>
  <conditionalFormatting sqref="C120">
    <cfRule type="cellIs" priority="726" dxfId="746" operator="equal">
      <formula>FALSE</formula>
    </cfRule>
  </conditionalFormatting>
  <conditionalFormatting sqref="C122">
    <cfRule type="cellIs" priority="724" dxfId="746" operator="equal">
      <formula>FALSE</formula>
    </cfRule>
  </conditionalFormatting>
  <conditionalFormatting sqref="C110">
    <cfRule type="cellIs" priority="731" dxfId="746" operator="equal">
      <formula>FALSE</formula>
    </cfRule>
  </conditionalFormatting>
  <conditionalFormatting sqref="C111:C112">
    <cfRule type="cellIs" priority="730" dxfId="746" operator="equal">
      <formula>FALSE</formula>
    </cfRule>
  </conditionalFormatting>
  <conditionalFormatting sqref="C104">
    <cfRule type="cellIs" priority="741" dxfId="746" operator="equal">
      <formula>FALSE</formula>
    </cfRule>
  </conditionalFormatting>
  <conditionalFormatting sqref="F50">
    <cfRule type="cellIs" priority="659" dxfId="746" operator="equal">
      <formula>FALSE</formula>
    </cfRule>
  </conditionalFormatting>
  <conditionalFormatting sqref="C106">
    <cfRule type="cellIs" priority="739" dxfId="746" operator="equal">
      <formula>FALSE</formula>
    </cfRule>
  </conditionalFormatting>
  <conditionalFormatting sqref="C107">
    <cfRule type="cellIs" priority="738" dxfId="746" operator="equal">
      <formula>FALSE</formula>
    </cfRule>
  </conditionalFormatting>
  <conditionalFormatting sqref="C100">
    <cfRule type="cellIs" priority="736" dxfId="746" operator="equal">
      <formula>FALSE</formula>
    </cfRule>
  </conditionalFormatting>
  <conditionalFormatting sqref="C101">
    <cfRule type="cellIs" priority="735" dxfId="746" operator="equal">
      <formula>FALSE</formula>
    </cfRule>
  </conditionalFormatting>
  <conditionalFormatting sqref="C102">
    <cfRule type="cellIs" priority="734" dxfId="746" operator="equal">
      <formula>FALSE</formula>
    </cfRule>
  </conditionalFormatting>
  <conditionalFormatting sqref="F57">
    <cfRule type="cellIs" priority="656" dxfId="746" operator="equal">
      <formula>FALSE</formula>
    </cfRule>
  </conditionalFormatting>
  <conditionalFormatting sqref="F56">
    <cfRule type="cellIs" priority="663" dxfId="746" operator="equal">
      <formula>FALSE</formula>
    </cfRule>
  </conditionalFormatting>
  <conditionalFormatting sqref="C118">
    <cfRule type="cellIs" priority="728" dxfId="746" operator="equal">
      <formula>FALSE</formula>
    </cfRule>
  </conditionalFormatting>
  <conditionalFormatting sqref="C139">
    <cfRule type="cellIs" priority="704" dxfId="746" operator="equal">
      <formula>FALSE</formula>
    </cfRule>
  </conditionalFormatting>
  <conditionalFormatting sqref="C140">
    <cfRule type="cellIs" priority="703" dxfId="746" operator="equal">
      <formula>FALSE</formula>
    </cfRule>
  </conditionalFormatting>
  <conditionalFormatting sqref="C141">
    <cfRule type="cellIs" priority="702" dxfId="746" operator="equal">
      <formula>FALSE</formula>
    </cfRule>
  </conditionalFormatting>
  <conditionalFormatting sqref="Q152">
    <cfRule type="cellIs" priority="316" dxfId="746" operator="equal">
      <formula>FALSE</formula>
    </cfRule>
  </conditionalFormatting>
  <conditionalFormatting sqref="C147">
    <cfRule type="cellIs" priority="701" dxfId="746" operator="equal">
      <formula>FALSE</formula>
    </cfRule>
  </conditionalFormatting>
  <conditionalFormatting sqref="C148">
    <cfRule type="cellIs" priority="700" dxfId="746" operator="equal">
      <formula>FALSE</formula>
    </cfRule>
  </conditionalFormatting>
  <conditionalFormatting sqref="C149">
    <cfRule type="cellIs" priority="699" dxfId="746" operator="equal">
      <formula>FALSE</formula>
    </cfRule>
  </conditionalFormatting>
  <conditionalFormatting sqref="C143">
    <cfRule type="cellIs" priority="698" dxfId="746" operator="equal">
      <formula>FALSE</formula>
    </cfRule>
  </conditionalFormatting>
  <conditionalFormatting sqref="C146">
    <cfRule type="cellIs" priority="696" dxfId="746" operator="equal">
      <formula>FALSE</formula>
    </cfRule>
  </conditionalFormatting>
  <conditionalFormatting sqref="U150">
    <cfRule type="cellIs" priority="306" dxfId="746" operator="equal">
      <formula>FALSE</formula>
    </cfRule>
  </conditionalFormatting>
  <conditionalFormatting sqref="U151">
    <cfRule type="cellIs" priority="305" dxfId="746" operator="equal">
      <formula>FALSE</formula>
    </cfRule>
  </conditionalFormatting>
  <conditionalFormatting sqref="U152">
    <cfRule type="cellIs" priority="304" dxfId="746" operator="equal">
      <formula>FALSE</formula>
    </cfRule>
  </conditionalFormatting>
  <conditionalFormatting sqref="C150">
    <cfRule type="cellIs" priority="695" dxfId="746" operator="equal">
      <formula>FALSE</formula>
    </cfRule>
  </conditionalFormatting>
  <conditionalFormatting sqref="C151">
    <cfRule type="cellIs" priority="694" dxfId="746" operator="equal">
      <formula>FALSE</formula>
    </cfRule>
  </conditionalFormatting>
  <conditionalFormatting sqref="F15:F16">
    <cfRule type="cellIs" priority="683" dxfId="746" operator="equal">
      <formula>FALSE</formula>
    </cfRule>
  </conditionalFormatting>
  <conditionalFormatting sqref="K146">
    <cfRule type="cellIs" priority="505" dxfId="746" operator="equal">
      <formula>FALSE</formula>
    </cfRule>
  </conditionalFormatting>
  <conditionalFormatting sqref="K147:K148">
    <cfRule type="cellIs" priority="504" dxfId="746" operator="equal">
      <formula>FALSE</formula>
    </cfRule>
  </conditionalFormatting>
  <conditionalFormatting sqref="K56">
    <cfRule type="cellIs" priority="565" dxfId="746" operator="equal">
      <formula>FALSE</formula>
    </cfRule>
  </conditionalFormatting>
  <conditionalFormatting sqref="Q80">
    <cfRule type="cellIs" priority="434" dxfId="746" operator="equal">
      <formula>FALSE</formula>
    </cfRule>
  </conditionalFormatting>
  <conditionalFormatting sqref="K98">
    <cfRule type="cellIs" priority="537" dxfId="746" operator="equal">
      <formula>FALSE</formula>
    </cfRule>
  </conditionalFormatting>
  <conditionalFormatting sqref="Q131">
    <cfRule type="cellIs" priority="383" dxfId="746" operator="equal">
      <formula>FALSE</formula>
    </cfRule>
  </conditionalFormatting>
  <conditionalFormatting sqref="Q137">
    <cfRule type="cellIs" priority="377" dxfId="746" operator="equal">
      <formula>FALSE</formula>
    </cfRule>
  </conditionalFormatting>
  <conditionalFormatting sqref="K21:K22">
    <cfRule type="cellIs" priority="588" dxfId="746" operator="equal">
      <formula>FALSE</formula>
    </cfRule>
  </conditionalFormatting>
  <conditionalFormatting sqref="K20">
    <cfRule type="cellIs" priority="589" dxfId="746" operator="equal">
      <formula>FALSE</formula>
    </cfRule>
  </conditionalFormatting>
  <conditionalFormatting sqref="I151">
    <cfRule type="cellIs" priority="341" dxfId="746" operator="equal">
      <formula>FALSE</formula>
    </cfRule>
  </conditionalFormatting>
  <conditionalFormatting sqref="K32">
    <cfRule type="cellIs" priority="581" dxfId="746" operator="equal">
      <formula>FALSE</formula>
    </cfRule>
  </conditionalFormatting>
  <conditionalFormatting sqref="K23">
    <cfRule type="cellIs" priority="587" dxfId="746" operator="equal">
      <formula>FALSE</formula>
    </cfRule>
  </conditionalFormatting>
  <conditionalFormatting sqref="K26">
    <cfRule type="cellIs" priority="585" dxfId="746" operator="equal">
      <formula>FALSE</formula>
    </cfRule>
  </conditionalFormatting>
  <conditionalFormatting sqref="K27">
    <cfRule type="cellIs" priority="584" dxfId="746" operator="equal">
      <formula>FALSE</formula>
    </cfRule>
  </conditionalFormatting>
  <conditionalFormatting sqref="K29">
    <cfRule type="cellIs" priority="583" dxfId="746" operator="equal">
      <formula>FALSE</formula>
    </cfRule>
  </conditionalFormatting>
  <conditionalFormatting sqref="K33">
    <cfRule type="cellIs" priority="580" dxfId="746" operator="equal">
      <formula>FALSE</formula>
    </cfRule>
  </conditionalFormatting>
  <conditionalFormatting sqref="K36">
    <cfRule type="cellIs" priority="578" dxfId="746" operator="equal">
      <formula>FALSE</formula>
    </cfRule>
  </conditionalFormatting>
  <conditionalFormatting sqref="K38">
    <cfRule type="cellIs" priority="577" dxfId="746" operator="equal">
      <formula>FALSE</formula>
    </cfRule>
  </conditionalFormatting>
  <conditionalFormatting sqref="F20">
    <cfRule type="cellIs" priority="359" dxfId="746" operator="equal">
      <formula>FALSE</formula>
    </cfRule>
  </conditionalFormatting>
  <conditionalFormatting sqref="K25">
    <cfRule type="cellIs" priority="586" dxfId="746" operator="equal">
      <formula>FALSE</formula>
    </cfRule>
  </conditionalFormatting>
  <conditionalFormatting sqref="M151">
    <cfRule type="cellIs" priority="329" dxfId="746" operator="equal">
      <formula>FALSE</formula>
    </cfRule>
  </conditionalFormatting>
  <conditionalFormatting sqref="F149">
    <cfRule type="cellIs" priority="595" dxfId="746" operator="equal">
      <formula>FALSE</formula>
    </cfRule>
  </conditionalFormatting>
  <conditionalFormatting sqref="K17">
    <cfRule type="cellIs" priority="591" dxfId="746" operator="equal">
      <formula>FALSE</formula>
    </cfRule>
  </conditionalFormatting>
  <conditionalFormatting sqref="K41">
    <cfRule type="cellIs" priority="575" dxfId="746" operator="equal">
      <formula>FALSE</formula>
    </cfRule>
  </conditionalFormatting>
  <conditionalFormatting sqref="K42">
    <cfRule type="cellIs" priority="574" dxfId="746" operator="equal">
      <formula>FALSE</formula>
    </cfRule>
  </conditionalFormatting>
  <conditionalFormatting sqref="K44">
    <cfRule type="cellIs" priority="573" dxfId="746" operator="equal">
      <formula>FALSE</formula>
    </cfRule>
  </conditionalFormatting>
  <conditionalFormatting sqref="Q146">
    <cfRule type="cellIs" priority="368" dxfId="746" operator="equal">
      <formula>FALSE</formula>
    </cfRule>
  </conditionalFormatting>
  <conditionalFormatting sqref="K53">
    <cfRule type="cellIs" priority="567" dxfId="746" operator="equal">
      <formula>FALSE</formula>
    </cfRule>
  </conditionalFormatting>
  <conditionalFormatting sqref="F60:F61">
    <cfRule type="cellIs" priority="654" dxfId="746" operator="equal">
      <formula>FALSE</formula>
    </cfRule>
  </conditionalFormatting>
  <conditionalFormatting sqref="F62">
    <cfRule type="cellIs" priority="653" dxfId="746" operator="equal">
      <formula>FALSE</formula>
    </cfRule>
  </conditionalFormatting>
  <conditionalFormatting sqref="F141">
    <cfRule type="cellIs" priority="600" dxfId="746" operator="equal">
      <formula>FALSE</formula>
    </cfRule>
  </conditionalFormatting>
  <conditionalFormatting sqref="F139">
    <cfRule type="cellIs" priority="602" dxfId="746" operator="equal">
      <formula>FALSE</formula>
    </cfRule>
  </conditionalFormatting>
  <conditionalFormatting sqref="F140">
    <cfRule type="cellIs" priority="601" dxfId="746" operator="equal">
      <formula>FALSE</formula>
    </cfRule>
  </conditionalFormatting>
  <conditionalFormatting sqref="F143">
    <cfRule type="cellIs" priority="599" dxfId="746" operator="equal">
      <formula>FALSE</formula>
    </cfRule>
  </conditionalFormatting>
  <conditionalFormatting sqref="F146">
    <cfRule type="cellIs" priority="597" dxfId="746" operator="equal">
      <formula>FALSE</formula>
    </cfRule>
  </conditionalFormatting>
  <conditionalFormatting sqref="F137">
    <cfRule type="cellIs" priority="603" dxfId="746" operator="equal">
      <formula>FALSE</formula>
    </cfRule>
  </conditionalFormatting>
  <conditionalFormatting sqref="F133">
    <cfRule type="cellIs" priority="606" dxfId="746" operator="equal">
      <formula>FALSE</formula>
    </cfRule>
  </conditionalFormatting>
  <conditionalFormatting sqref="F134">
    <cfRule type="cellIs" priority="605" dxfId="746" operator="equal">
      <formula>FALSE</formula>
    </cfRule>
  </conditionalFormatting>
  <conditionalFormatting sqref="F136">
    <cfRule type="cellIs" priority="604" dxfId="746" operator="equal">
      <formula>FALSE</formula>
    </cfRule>
  </conditionalFormatting>
  <conditionalFormatting sqref="Q11">
    <cfRule type="cellIs" priority="688" dxfId="746" operator="equal">
      <formula>FALSE</formula>
    </cfRule>
  </conditionalFormatting>
  <conditionalFormatting sqref="F11">
    <cfRule type="cellIs" priority="686" dxfId="746" operator="equal">
      <formula>FALSE</formula>
    </cfRule>
  </conditionalFormatting>
  <conditionalFormatting sqref="F14">
    <cfRule type="cellIs" priority="684" dxfId="746" operator="equal">
      <formula>FALSE</formula>
    </cfRule>
  </conditionalFormatting>
  <conditionalFormatting sqref="G104:H104">
    <cfRule type="cellIs" priority="280" dxfId="746" operator="equal">
      <formula>FALSE</formula>
    </cfRule>
  </conditionalFormatting>
  <conditionalFormatting sqref="Q141">
    <cfRule type="cellIs" priority="373" dxfId="746" operator="equal">
      <formula>FALSE</formula>
    </cfRule>
  </conditionalFormatting>
  <conditionalFormatting sqref="D150">
    <cfRule type="cellIs" priority="357" dxfId="746" operator="equal">
      <formula>FALSE</formula>
    </cfRule>
  </conditionalFormatting>
  <conditionalFormatting sqref="F17">
    <cfRule type="cellIs" priority="682" dxfId="746" operator="equal">
      <formula>FALSE</formula>
    </cfRule>
  </conditionalFormatting>
  <conditionalFormatting sqref="L102:M102">
    <cfRule type="cellIs" priority="285" dxfId="746" operator="equal">
      <formula>FALSE</formula>
    </cfRule>
  </conditionalFormatting>
  <conditionalFormatting sqref="L104:M104">
    <cfRule type="cellIs" priority="284" dxfId="746" operator="equal">
      <formula>FALSE</formula>
    </cfRule>
  </conditionalFormatting>
  <conditionalFormatting sqref="I102:J102">
    <cfRule type="cellIs" priority="283" dxfId="746" operator="equal">
      <formula>FALSE</formula>
    </cfRule>
  </conditionalFormatting>
  <conditionalFormatting sqref="I104:J104">
    <cfRule type="cellIs" priority="282" dxfId="746" operator="equal">
      <formula>FALSE</formula>
    </cfRule>
  </conditionalFormatting>
  <conditionalFormatting sqref="G102:H102">
    <cfRule type="cellIs" priority="281" dxfId="746" operator="equal">
      <formula>FALSE</formula>
    </cfRule>
  </conditionalFormatting>
  <conditionalFormatting sqref="F19">
    <cfRule type="cellIs" priority="681" dxfId="746" operator="equal">
      <formula>FALSE</formula>
    </cfRule>
  </conditionalFormatting>
  <conditionalFormatting sqref="F23">
    <cfRule type="cellIs" priority="679" dxfId="746" operator="equal">
      <formula>FALSE</formula>
    </cfRule>
  </conditionalFormatting>
  <conditionalFormatting sqref="F25">
    <cfRule type="cellIs" priority="678" dxfId="746" operator="equal">
      <formula>FALSE</formula>
    </cfRule>
  </conditionalFormatting>
  <conditionalFormatting sqref="F26">
    <cfRule type="cellIs" priority="677" dxfId="746" operator="equal">
      <formula>FALSE</formula>
    </cfRule>
  </conditionalFormatting>
  <conditionalFormatting sqref="F29">
    <cfRule type="cellIs" priority="675" dxfId="746" operator="equal">
      <formula>FALSE</formula>
    </cfRule>
  </conditionalFormatting>
  <conditionalFormatting sqref="F32">
    <cfRule type="cellIs" priority="673" dxfId="746" operator="equal">
      <formula>FALSE</formula>
    </cfRule>
  </conditionalFormatting>
  <conditionalFormatting sqref="F33">
    <cfRule type="cellIs" priority="672" dxfId="746" operator="equal">
      <formula>FALSE</formula>
    </cfRule>
  </conditionalFormatting>
  <conditionalFormatting sqref="F36">
    <cfRule type="cellIs" priority="670" dxfId="746" operator="equal">
      <formula>FALSE</formula>
    </cfRule>
  </conditionalFormatting>
  <conditionalFormatting sqref="Q63">
    <cfRule type="cellIs" priority="451" dxfId="746" operator="equal">
      <formula>FALSE</formula>
    </cfRule>
  </conditionalFormatting>
  <conditionalFormatting sqref="F41">
    <cfRule type="cellIs" priority="667" dxfId="746" operator="equal">
      <formula>FALSE</formula>
    </cfRule>
  </conditionalFormatting>
  <conditionalFormatting sqref="F42">
    <cfRule type="cellIs" priority="666" dxfId="746" operator="equal">
      <formula>FALSE</formula>
    </cfRule>
  </conditionalFormatting>
  <conditionalFormatting sqref="F44">
    <cfRule type="cellIs" priority="665" dxfId="746" operator="equal">
      <formula>FALSE</formula>
    </cfRule>
  </conditionalFormatting>
  <conditionalFormatting sqref="Q56">
    <cfRule type="cellIs" priority="458" dxfId="746" operator="equal">
      <formula>FALSE</formula>
    </cfRule>
  </conditionalFormatting>
  <conditionalFormatting sqref="F47">
    <cfRule type="cellIs" priority="661" dxfId="746" operator="equal">
      <formula>FALSE</formula>
    </cfRule>
  </conditionalFormatting>
  <conditionalFormatting sqref="F52">
    <cfRule type="cellIs" priority="658" dxfId="746" operator="equal">
      <formula>FALSE</formula>
    </cfRule>
  </conditionalFormatting>
  <conditionalFormatting sqref="F53">
    <cfRule type="cellIs" priority="657" dxfId="746" operator="equal">
      <formula>FALSE</formula>
    </cfRule>
  </conditionalFormatting>
  <conditionalFormatting sqref="F59">
    <cfRule type="cellIs" priority="655" dxfId="746" operator="equal">
      <formula>FALSE</formula>
    </cfRule>
  </conditionalFormatting>
  <conditionalFormatting sqref="F65">
    <cfRule type="cellIs" priority="651" dxfId="746" operator="equal">
      <formula>FALSE</formula>
    </cfRule>
  </conditionalFormatting>
  <conditionalFormatting sqref="F77">
    <cfRule type="cellIs" priority="649" dxfId="746" operator="equal">
      <formula>FALSE</formula>
    </cfRule>
  </conditionalFormatting>
  <conditionalFormatting sqref="F68">
    <cfRule type="cellIs" priority="647" dxfId="746" operator="equal">
      <formula>FALSE</formula>
    </cfRule>
  </conditionalFormatting>
  <conditionalFormatting sqref="F69">
    <cfRule type="cellIs" priority="646" dxfId="746" operator="equal">
      <formula>FALSE</formula>
    </cfRule>
  </conditionalFormatting>
  <conditionalFormatting sqref="F71">
    <cfRule type="cellIs" priority="645" dxfId="746" operator="equal">
      <formula>FALSE</formula>
    </cfRule>
  </conditionalFormatting>
  <conditionalFormatting sqref="F73">
    <cfRule type="cellIs" priority="644" dxfId="746" operator="equal">
      <formula>FALSE</formula>
    </cfRule>
  </conditionalFormatting>
  <conditionalFormatting sqref="F74">
    <cfRule type="cellIs" priority="643" dxfId="746" operator="equal">
      <formula>FALSE</formula>
    </cfRule>
  </conditionalFormatting>
  <conditionalFormatting sqref="F78:F79">
    <cfRule type="cellIs" priority="642" dxfId="746" operator="equal">
      <formula>FALSE</formula>
    </cfRule>
  </conditionalFormatting>
  <conditionalFormatting sqref="F80">
    <cfRule type="cellIs" priority="641" dxfId="746" operator="equal">
      <formula>FALSE</formula>
    </cfRule>
  </conditionalFormatting>
  <conditionalFormatting sqref="F83">
    <cfRule type="cellIs" priority="639" dxfId="746" operator="equal">
      <formula>FALSE</formula>
    </cfRule>
  </conditionalFormatting>
  <conditionalFormatting sqref="F86">
    <cfRule type="cellIs" priority="637" dxfId="746" operator="equal">
      <formula>FALSE</formula>
    </cfRule>
  </conditionalFormatting>
  <conditionalFormatting sqref="F88">
    <cfRule type="cellIs" priority="636" dxfId="746" operator="equal">
      <formula>FALSE</formula>
    </cfRule>
  </conditionalFormatting>
  <conditionalFormatting sqref="F89">
    <cfRule type="cellIs" priority="635" dxfId="746" operator="equal">
      <formula>FALSE</formula>
    </cfRule>
  </conditionalFormatting>
  <conditionalFormatting sqref="K131">
    <cfRule type="cellIs" priority="515" dxfId="746" operator="equal">
      <formula>FALSE</formula>
    </cfRule>
  </conditionalFormatting>
  <conditionalFormatting sqref="F93">
    <cfRule type="cellIs" priority="632" dxfId="746" operator="equal">
      <formula>FALSE</formula>
    </cfRule>
  </conditionalFormatting>
  <conditionalFormatting sqref="F95">
    <cfRule type="cellIs" priority="631" dxfId="746" operator="equal">
      <formula>FALSE</formula>
    </cfRule>
  </conditionalFormatting>
  <conditionalFormatting sqref="F106">
    <cfRule type="cellIs" priority="630" dxfId="746" operator="equal">
      <formula>FALSE</formula>
    </cfRule>
  </conditionalFormatting>
  <conditionalFormatting sqref="F107">
    <cfRule type="cellIs" priority="629" dxfId="746" operator="equal">
      <formula>FALSE</formula>
    </cfRule>
  </conditionalFormatting>
  <conditionalFormatting sqref="K117:K118">
    <cfRule type="cellIs" priority="524" dxfId="746" operator="equal">
      <formula>FALSE</formula>
    </cfRule>
  </conditionalFormatting>
  <conditionalFormatting sqref="F100">
    <cfRule type="cellIs" priority="626" dxfId="746" operator="equal">
      <formula>FALSE</formula>
    </cfRule>
  </conditionalFormatting>
  <conditionalFormatting sqref="F101">
    <cfRule type="cellIs" priority="625" dxfId="746" operator="equal">
      <formula>FALSE</formula>
    </cfRule>
  </conditionalFormatting>
  <conditionalFormatting sqref="F102">
    <cfRule type="cellIs" priority="624" dxfId="746" operator="equal">
      <formula>FALSE</formula>
    </cfRule>
  </conditionalFormatting>
  <conditionalFormatting sqref="F104">
    <cfRule type="cellIs" priority="623" dxfId="746" operator="equal">
      <formula>FALSE</formula>
    </cfRule>
  </conditionalFormatting>
  <conditionalFormatting sqref="F110">
    <cfRule type="cellIs" priority="621" dxfId="746" operator="equal">
      <formula>FALSE</formula>
    </cfRule>
  </conditionalFormatting>
  <conditionalFormatting sqref="F113">
    <cfRule type="cellIs" priority="619" dxfId="746" operator="equal">
      <formula>FALSE</formula>
    </cfRule>
  </conditionalFormatting>
  <conditionalFormatting sqref="K63:K64">
    <cfRule type="cellIs" priority="560" dxfId="746" operator="equal">
      <formula>FALSE</formula>
    </cfRule>
  </conditionalFormatting>
  <conditionalFormatting sqref="F117:F118">
    <cfRule type="cellIs" priority="616" dxfId="746" operator="equal">
      <formula>FALSE</formula>
    </cfRule>
  </conditionalFormatting>
  <conditionalFormatting sqref="F120:F121">
    <cfRule type="cellIs" priority="614" dxfId="746" operator="equal">
      <formula>FALSE</formula>
    </cfRule>
  </conditionalFormatting>
  <conditionalFormatting sqref="F124">
    <cfRule type="cellIs" priority="612" dxfId="746" operator="equal">
      <formula>FALSE</formula>
    </cfRule>
  </conditionalFormatting>
  <conditionalFormatting sqref="F128">
    <cfRule type="cellIs" priority="609" dxfId="746" operator="equal">
      <formula>FALSE</formula>
    </cfRule>
  </conditionalFormatting>
  <conditionalFormatting sqref="F130">
    <cfRule type="cellIs" priority="608" dxfId="746" operator="equal">
      <formula>FALSE</formula>
    </cfRule>
  </conditionalFormatting>
  <conditionalFormatting sqref="F131">
    <cfRule type="cellIs" priority="607" dxfId="746" operator="equal">
      <formula>FALSE</formula>
    </cfRule>
  </conditionalFormatting>
  <conditionalFormatting sqref="K47">
    <cfRule type="cellIs" priority="571" dxfId="746" operator="equal">
      <formula>FALSE</formula>
    </cfRule>
  </conditionalFormatting>
  <conditionalFormatting sqref="K50">
    <cfRule type="cellIs" priority="569" dxfId="746" operator="equal">
      <formula>FALSE</formula>
    </cfRule>
  </conditionalFormatting>
  <conditionalFormatting sqref="K52">
    <cfRule type="cellIs" priority="568" dxfId="746" operator="equal">
      <formula>FALSE</formula>
    </cfRule>
  </conditionalFormatting>
  <conditionalFormatting sqref="K59">
    <cfRule type="cellIs" priority="563" dxfId="746" operator="equal">
      <formula>FALSE</formula>
    </cfRule>
  </conditionalFormatting>
  <conditionalFormatting sqref="K60:K61">
    <cfRule type="cellIs" priority="562" dxfId="746" operator="equal">
      <formula>FALSE</formula>
    </cfRule>
  </conditionalFormatting>
  <conditionalFormatting sqref="K62">
    <cfRule type="cellIs" priority="561" dxfId="746" operator="equal">
      <formula>FALSE</formula>
    </cfRule>
  </conditionalFormatting>
  <conditionalFormatting sqref="K65">
    <cfRule type="cellIs" priority="559" dxfId="746" operator="equal">
      <formula>FALSE</formula>
    </cfRule>
  </conditionalFormatting>
  <conditionalFormatting sqref="K66:K67">
    <cfRule type="cellIs" priority="558" dxfId="746" operator="equal">
      <formula>FALSE</formula>
    </cfRule>
  </conditionalFormatting>
  <conditionalFormatting sqref="K69">
    <cfRule type="cellIs" priority="556" dxfId="746" operator="equal">
      <formula>FALSE</formula>
    </cfRule>
  </conditionalFormatting>
  <conditionalFormatting sqref="K71">
    <cfRule type="cellIs" priority="555" dxfId="746" operator="equal">
      <formula>FALSE</formula>
    </cfRule>
  </conditionalFormatting>
  <conditionalFormatting sqref="K73">
    <cfRule type="cellIs" priority="554" dxfId="746" operator="equal">
      <formula>FALSE</formula>
    </cfRule>
  </conditionalFormatting>
  <conditionalFormatting sqref="K74">
    <cfRule type="cellIs" priority="553" dxfId="746" operator="equal">
      <formula>FALSE</formula>
    </cfRule>
  </conditionalFormatting>
  <conditionalFormatting sqref="Q111">
    <cfRule type="cellIs" priority="403" dxfId="746" operator="equal">
      <formula>FALSE</formula>
    </cfRule>
  </conditionalFormatting>
  <conditionalFormatting sqref="Q102">
    <cfRule type="cellIs" priority="412" dxfId="746" operator="equal">
      <formula>FALSE</formula>
    </cfRule>
  </conditionalFormatting>
  <conditionalFormatting sqref="K86">
    <cfRule type="cellIs" priority="545" dxfId="746" operator="equal">
      <formula>FALSE</formula>
    </cfRule>
  </conditionalFormatting>
  <conditionalFormatting sqref="K88">
    <cfRule type="cellIs" priority="544" dxfId="746" operator="equal">
      <formula>FALSE</formula>
    </cfRule>
  </conditionalFormatting>
  <conditionalFormatting sqref="K89">
    <cfRule type="cellIs" priority="543" dxfId="746" operator="equal">
      <formula>FALSE</formula>
    </cfRule>
  </conditionalFormatting>
  <conditionalFormatting sqref="K92">
    <cfRule type="cellIs" priority="541" dxfId="746" operator="equal">
      <formula>FALSE</formula>
    </cfRule>
  </conditionalFormatting>
  <conditionalFormatting sqref="K93">
    <cfRule type="cellIs" priority="540" dxfId="746" operator="equal">
      <formula>FALSE</formula>
    </cfRule>
  </conditionalFormatting>
  <conditionalFormatting sqref="K95">
    <cfRule type="cellIs" priority="539" dxfId="746" operator="equal">
      <formula>FALSE</formula>
    </cfRule>
  </conditionalFormatting>
  <conditionalFormatting sqref="K100">
    <cfRule type="cellIs" priority="536" dxfId="746" operator="equal">
      <formula>FALSE</formula>
    </cfRule>
  </conditionalFormatting>
  <conditionalFormatting sqref="K101">
    <cfRule type="cellIs" priority="535" dxfId="746" operator="equal">
      <formula>FALSE</formula>
    </cfRule>
  </conditionalFormatting>
  <conditionalFormatting sqref="K102">
    <cfRule type="cellIs" priority="534" dxfId="746" operator="equal">
      <formula>FALSE</formula>
    </cfRule>
  </conditionalFormatting>
  <conditionalFormatting sqref="K104">
    <cfRule type="cellIs" priority="533" dxfId="746" operator="equal">
      <formula>FALSE</formula>
    </cfRule>
  </conditionalFormatting>
  <conditionalFormatting sqref="K106">
    <cfRule type="cellIs" priority="532" dxfId="746" operator="equal">
      <formula>FALSE</formula>
    </cfRule>
  </conditionalFormatting>
  <conditionalFormatting sqref="K107">
    <cfRule type="cellIs" priority="531" dxfId="746" operator="equal">
      <formula>FALSE</formula>
    </cfRule>
  </conditionalFormatting>
  <conditionalFormatting sqref="Q55">
    <cfRule type="cellIs" priority="459" dxfId="746" operator="equal">
      <formula>FALSE</formula>
    </cfRule>
  </conditionalFormatting>
  <conditionalFormatting sqref="K110">
    <cfRule type="cellIs" priority="529" dxfId="746" operator="equal">
      <formula>FALSE</formula>
    </cfRule>
  </conditionalFormatting>
  <conditionalFormatting sqref="K111:K112">
    <cfRule type="cellIs" priority="528" dxfId="746" operator="equal">
      <formula>FALSE</formula>
    </cfRule>
  </conditionalFormatting>
  <conditionalFormatting sqref="K113">
    <cfRule type="cellIs" priority="527" dxfId="746" operator="equal">
      <formula>FALSE</formula>
    </cfRule>
  </conditionalFormatting>
  <conditionalFormatting sqref="K116">
    <cfRule type="cellIs" priority="525" dxfId="746" operator="equal">
      <formula>FALSE</formula>
    </cfRule>
  </conditionalFormatting>
  <conditionalFormatting sqref="K119">
    <cfRule type="cellIs" priority="523" dxfId="746" operator="equal">
      <formula>FALSE</formula>
    </cfRule>
  </conditionalFormatting>
  <conditionalFormatting sqref="K120:K121">
    <cfRule type="cellIs" priority="522" dxfId="746" operator="equal">
      <formula>FALSE</formula>
    </cfRule>
  </conditionalFormatting>
  <conditionalFormatting sqref="K122">
    <cfRule type="cellIs" priority="521" dxfId="746" operator="equal">
      <formula>FALSE</formula>
    </cfRule>
  </conditionalFormatting>
  <conditionalFormatting sqref="K124">
    <cfRule type="cellIs" priority="520" dxfId="746" operator="equal">
      <formula>FALSE</formula>
    </cfRule>
  </conditionalFormatting>
  <conditionalFormatting sqref="K125">
    <cfRule type="cellIs" priority="519" dxfId="746" operator="equal">
      <formula>FALSE</formula>
    </cfRule>
  </conditionalFormatting>
  <conditionalFormatting sqref="Q36">
    <cfRule type="cellIs" priority="478" dxfId="746" operator="equal">
      <formula>FALSE</formula>
    </cfRule>
  </conditionalFormatting>
  <conditionalFormatting sqref="K128">
    <cfRule type="cellIs" priority="517" dxfId="746" operator="equal">
      <formula>FALSE</formula>
    </cfRule>
  </conditionalFormatting>
  <conditionalFormatting sqref="K130">
    <cfRule type="cellIs" priority="516" dxfId="746" operator="equal">
      <formula>FALSE</formula>
    </cfRule>
  </conditionalFormatting>
  <conditionalFormatting sqref="K133">
    <cfRule type="cellIs" priority="514" dxfId="746" operator="equal">
      <formula>FALSE</formula>
    </cfRule>
  </conditionalFormatting>
  <conditionalFormatting sqref="K134">
    <cfRule type="cellIs" priority="513" dxfId="746" operator="equal">
      <formula>FALSE</formula>
    </cfRule>
  </conditionalFormatting>
  <conditionalFormatting sqref="K136">
    <cfRule type="cellIs" priority="512" dxfId="746" operator="equal">
      <formula>FALSE</formula>
    </cfRule>
  </conditionalFormatting>
  <conditionalFormatting sqref="K137">
    <cfRule type="cellIs" priority="511" dxfId="746" operator="equal">
      <formula>FALSE</formula>
    </cfRule>
  </conditionalFormatting>
  <conditionalFormatting sqref="K139">
    <cfRule type="cellIs" priority="510" dxfId="746" operator="equal">
      <formula>FALSE</formula>
    </cfRule>
  </conditionalFormatting>
  <conditionalFormatting sqref="K140">
    <cfRule type="cellIs" priority="509" dxfId="746" operator="equal">
      <formula>FALSE</formula>
    </cfRule>
  </conditionalFormatting>
  <conditionalFormatting sqref="K141">
    <cfRule type="cellIs" priority="508" dxfId="746" operator="equal">
      <formula>FALSE</formula>
    </cfRule>
  </conditionalFormatting>
  <conditionalFormatting sqref="K143">
    <cfRule type="cellIs" priority="507" dxfId="746" operator="equal">
      <formula>FALSE</formula>
    </cfRule>
  </conditionalFormatting>
  <conditionalFormatting sqref="K149">
    <cfRule type="cellIs" priority="503" dxfId="746" operator="equal">
      <formula>FALSE</formula>
    </cfRule>
  </conditionalFormatting>
  <conditionalFormatting sqref="Q34">
    <cfRule type="cellIs" priority="232" dxfId="746" operator="equal">
      <formula>FALSE</formula>
    </cfRule>
  </conditionalFormatting>
  <conditionalFormatting sqref="D34:E34">
    <cfRule type="cellIs" priority="236" dxfId="746" operator="equal">
      <formula>FALSE</formula>
    </cfRule>
  </conditionalFormatting>
  <conditionalFormatting sqref="Q14">
    <cfRule type="cellIs" priority="500" dxfId="746" operator="equal">
      <formula>FALSE</formula>
    </cfRule>
  </conditionalFormatting>
  <conditionalFormatting sqref="Q15">
    <cfRule type="cellIs" priority="499" dxfId="746" operator="equal">
      <formula>FALSE</formula>
    </cfRule>
  </conditionalFormatting>
  <conditionalFormatting sqref="Q16">
    <cfRule type="cellIs" priority="498" dxfId="746" operator="equal">
      <formula>FALSE</formula>
    </cfRule>
  </conditionalFormatting>
  <conditionalFormatting sqref="Q17">
    <cfRule type="cellIs" priority="497" dxfId="746" operator="equal">
      <formula>FALSE</formula>
    </cfRule>
  </conditionalFormatting>
  <conditionalFormatting sqref="Q19">
    <cfRule type="cellIs" priority="495" dxfId="746" operator="equal">
      <formula>FALSE</formula>
    </cfRule>
  </conditionalFormatting>
  <conditionalFormatting sqref="Q20">
    <cfRule type="cellIs" priority="494" dxfId="746" operator="equal">
      <formula>FALSE</formula>
    </cfRule>
  </conditionalFormatting>
  <conditionalFormatting sqref="Q21">
    <cfRule type="cellIs" priority="493" dxfId="746" operator="equal">
      <formula>FALSE</formula>
    </cfRule>
  </conditionalFormatting>
  <conditionalFormatting sqref="Q22">
    <cfRule type="cellIs" priority="492" dxfId="746" operator="equal">
      <formula>FALSE</formula>
    </cfRule>
  </conditionalFormatting>
  <conditionalFormatting sqref="Q23">
    <cfRule type="cellIs" priority="491" dxfId="746" operator="equal">
      <formula>FALSE</formula>
    </cfRule>
  </conditionalFormatting>
  <conditionalFormatting sqref="C34">
    <cfRule type="cellIs" priority="235" dxfId="746" operator="equal">
      <formula>FALSE</formula>
    </cfRule>
  </conditionalFormatting>
  <conditionalFormatting sqref="Q25">
    <cfRule type="cellIs" priority="489" dxfId="746" operator="equal">
      <formula>FALSE</formula>
    </cfRule>
  </conditionalFormatting>
  <conditionalFormatting sqref="Q26">
    <cfRule type="cellIs" priority="488" dxfId="746" operator="equal">
      <formula>FALSE</formula>
    </cfRule>
  </conditionalFormatting>
  <conditionalFormatting sqref="Q27">
    <cfRule type="cellIs" priority="487" dxfId="746" operator="equal">
      <formula>FALSE</formula>
    </cfRule>
  </conditionalFormatting>
  <conditionalFormatting sqref="Q29">
    <cfRule type="cellIs" priority="485" dxfId="746" operator="equal">
      <formula>FALSE</formula>
    </cfRule>
  </conditionalFormatting>
  <conditionalFormatting sqref="K31">
    <cfRule type="cellIs" priority="238" dxfId="746" operator="equal">
      <formula>FALSE</formula>
    </cfRule>
  </conditionalFormatting>
  <conditionalFormatting sqref="Q30">
    <cfRule type="cellIs" priority="242" dxfId="746" operator="equal">
      <formula>FALSE</formula>
    </cfRule>
  </conditionalFormatting>
  <conditionalFormatting sqref="Q32">
    <cfRule type="cellIs" priority="482" dxfId="746" operator="equal">
      <formula>FALSE</formula>
    </cfRule>
  </conditionalFormatting>
  <conditionalFormatting sqref="Q33">
    <cfRule type="cellIs" priority="481" dxfId="746" operator="equal">
      <formula>FALSE</formula>
    </cfRule>
  </conditionalFormatting>
  <conditionalFormatting sqref="F30">
    <cfRule type="cellIs" priority="244" dxfId="746" operator="equal">
      <formula>FALSE</formula>
    </cfRule>
  </conditionalFormatting>
  <conditionalFormatting sqref="Q35">
    <cfRule type="cellIs" priority="479" dxfId="746" operator="equal">
      <formula>FALSE</formula>
    </cfRule>
  </conditionalFormatting>
  <conditionalFormatting sqref="D30:E30">
    <cfRule type="cellIs" priority="246" dxfId="746" operator="equal">
      <formula>FALSE</formula>
    </cfRule>
  </conditionalFormatting>
  <conditionalFormatting sqref="Q38">
    <cfRule type="cellIs" priority="476" dxfId="746" operator="equal">
      <formula>FALSE</formula>
    </cfRule>
  </conditionalFormatting>
  <conditionalFormatting sqref="K28">
    <cfRule type="cellIs" priority="248" dxfId="746" operator="equal">
      <formula>FALSE</formula>
    </cfRule>
  </conditionalFormatting>
  <conditionalFormatting sqref="K18">
    <cfRule type="cellIs" priority="257" dxfId="746" operator="equal">
      <formula>FALSE</formula>
    </cfRule>
  </conditionalFormatting>
  <conditionalFormatting sqref="Q41">
    <cfRule type="cellIs" priority="473" dxfId="746" operator="equal">
      <formula>FALSE</formula>
    </cfRule>
  </conditionalFormatting>
  <conditionalFormatting sqref="Q42">
    <cfRule type="cellIs" priority="472" dxfId="746" operator="equal">
      <formula>FALSE</formula>
    </cfRule>
  </conditionalFormatting>
  <conditionalFormatting sqref="F18">
    <cfRule type="cellIs" priority="258" dxfId="746" operator="equal">
      <formula>FALSE</formula>
    </cfRule>
  </conditionalFormatting>
  <conditionalFormatting sqref="Q44">
    <cfRule type="cellIs" priority="470" dxfId="746" operator="equal">
      <formula>FALSE</formula>
    </cfRule>
  </conditionalFormatting>
  <conditionalFormatting sqref="D13:E13">
    <cfRule type="cellIs" priority="265" dxfId="746" operator="equal">
      <formula>FALSE</formula>
    </cfRule>
  </conditionalFormatting>
  <conditionalFormatting sqref="C18">
    <cfRule type="cellIs" priority="259" dxfId="746" operator="equal">
      <formula>FALSE</formula>
    </cfRule>
  </conditionalFormatting>
  <conditionalFormatting sqref="Q47">
    <cfRule type="cellIs" priority="467" dxfId="746" operator="equal">
      <formula>FALSE</formula>
    </cfRule>
  </conditionalFormatting>
  <conditionalFormatting sqref="K12">
    <cfRule type="cellIs" priority="267" dxfId="746" operator="equal">
      <formula>FALSE</formula>
    </cfRule>
  </conditionalFormatting>
  <conditionalFormatting sqref="Q10">
    <cfRule type="cellIs" priority="271" dxfId="746" operator="equal">
      <formula>FALSE</formula>
    </cfRule>
  </conditionalFormatting>
  <conditionalFormatting sqref="Q50">
    <cfRule type="cellIs" priority="464" dxfId="746" operator="equal">
      <formula>FALSE</formula>
    </cfRule>
  </conditionalFormatting>
  <conditionalFormatting sqref="C10">
    <cfRule type="cellIs" priority="274" dxfId="746" operator="equal">
      <formula>FALSE</formula>
    </cfRule>
  </conditionalFormatting>
  <conditionalFormatting sqref="Q52">
    <cfRule type="cellIs" priority="462" dxfId="746" operator="equal">
      <formula>FALSE</formula>
    </cfRule>
  </conditionalFormatting>
  <conditionalFormatting sqref="Q53">
    <cfRule type="cellIs" priority="461" dxfId="746" operator="equal">
      <formula>FALSE</formula>
    </cfRule>
  </conditionalFormatting>
  <conditionalFormatting sqref="K9">
    <cfRule type="cellIs" priority="276" dxfId="746" operator="equal">
      <formula>FALSE</formula>
    </cfRule>
  </conditionalFormatting>
  <conditionalFormatting sqref="Q57">
    <cfRule type="cellIs" priority="457" dxfId="746" operator="equal">
      <formula>FALSE</formula>
    </cfRule>
  </conditionalFormatting>
  <conditionalFormatting sqref="F9">
    <cfRule type="cellIs" priority="277" dxfId="746" operator="equal">
      <formula>FALSE</formula>
    </cfRule>
  </conditionalFormatting>
  <conditionalFormatting sqref="Q59">
    <cfRule type="cellIs" priority="455" dxfId="746" operator="equal">
      <formula>FALSE</formula>
    </cfRule>
  </conditionalFormatting>
  <conditionalFormatting sqref="Q60">
    <cfRule type="cellIs" priority="454" dxfId="746" operator="equal">
      <formula>FALSE</formula>
    </cfRule>
  </conditionalFormatting>
  <conditionalFormatting sqref="Q61">
    <cfRule type="cellIs" priority="453" dxfId="746" operator="equal">
      <formula>FALSE</formula>
    </cfRule>
  </conditionalFormatting>
  <conditionalFormatting sqref="Q62">
    <cfRule type="cellIs" priority="452" dxfId="746" operator="equal">
      <formula>FALSE</formula>
    </cfRule>
  </conditionalFormatting>
  <conditionalFormatting sqref="Q64">
    <cfRule type="cellIs" priority="450" dxfId="746" operator="equal">
      <formula>FALSE</formula>
    </cfRule>
  </conditionalFormatting>
  <conditionalFormatting sqref="Q65">
    <cfRule type="cellIs" priority="449" dxfId="746" operator="equal">
      <formula>FALSE</formula>
    </cfRule>
  </conditionalFormatting>
  <conditionalFormatting sqref="Q66">
    <cfRule type="cellIs" priority="448" dxfId="746" operator="equal">
      <formula>FALSE</formula>
    </cfRule>
  </conditionalFormatting>
  <conditionalFormatting sqref="Q67">
    <cfRule type="cellIs" priority="447" dxfId="746" operator="equal">
      <formula>FALSE</formula>
    </cfRule>
  </conditionalFormatting>
  <conditionalFormatting sqref="Q68">
    <cfRule type="cellIs" priority="446" dxfId="746" operator="equal">
      <formula>FALSE</formula>
    </cfRule>
  </conditionalFormatting>
  <conditionalFormatting sqref="Q69">
    <cfRule type="cellIs" priority="445" dxfId="746" operator="equal">
      <formula>FALSE</formula>
    </cfRule>
  </conditionalFormatting>
  <conditionalFormatting sqref="D12:E12">
    <cfRule type="cellIs" priority="270" dxfId="746" operator="equal">
      <formula>FALSE</formula>
    </cfRule>
  </conditionalFormatting>
  <conditionalFormatting sqref="Q71">
    <cfRule type="cellIs" priority="443" dxfId="746" operator="equal">
      <formula>FALSE</formula>
    </cfRule>
  </conditionalFormatting>
  <conditionalFormatting sqref="F10">
    <cfRule type="cellIs" priority="273" dxfId="746" operator="equal">
      <formula>FALSE</formula>
    </cfRule>
  </conditionalFormatting>
  <conditionalFormatting sqref="Q73">
    <cfRule type="cellIs" priority="441" dxfId="746" operator="equal">
      <formula>FALSE</formula>
    </cfRule>
  </conditionalFormatting>
  <conditionalFormatting sqref="Q74">
    <cfRule type="cellIs" priority="440" dxfId="746" operator="equal">
      <formula>FALSE</formula>
    </cfRule>
  </conditionalFormatting>
  <conditionalFormatting sqref="Q9">
    <cfRule type="cellIs" priority="275" dxfId="746" operator="equal">
      <formula>FALSE</formula>
    </cfRule>
  </conditionalFormatting>
  <conditionalFormatting sqref="Q77">
    <cfRule type="cellIs" priority="437" dxfId="746" operator="equal">
      <formula>FALSE</formula>
    </cfRule>
  </conditionalFormatting>
  <conditionalFormatting sqref="Q78">
    <cfRule type="cellIs" priority="436" dxfId="746" operator="equal">
      <formula>FALSE</formula>
    </cfRule>
  </conditionalFormatting>
  <conditionalFormatting sqref="Q79">
    <cfRule type="cellIs" priority="435" dxfId="746" operator="equal">
      <formula>FALSE</formula>
    </cfRule>
  </conditionalFormatting>
  <conditionalFormatting sqref="Q82">
    <cfRule type="cellIs" priority="432" dxfId="746" operator="equal">
      <formula>FALSE</formula>
    </cfRule>
  </conditionalFormatting>
  <conditionalFormatting sqref="Q83">
    <cfRule type="cellIs" priority="431" dxfId="746" operator="equal">
      <formula>FALSE</formula>
    </cfRule>
  </conditionalFormatting>
  <conditionalFormatting sqref="N120:O121">
    <cfRule type="cellIs" priority="295" dxfId="746" operator="equal">
      <formula>FALSE</formula>
    </cfRule>
  </conditionalFormatting>
  <conditionalFormatting sqref="Q86">
    <cfRule type="cellIs" priority="428" dxfId="746" operator="equal">
      <formula>FALSE</formula>
    </cfRule>
  </conditionalFormatting>
  <conditionalFormatting sqref="I122:J122">
    <cfRule type="cellIs" priority="298" dxfId="746" operator="equal">
      <formula>FALSE</formula>
    </cfRule>
  </conditionalFormatting>
  <conditionalFormatting sqref="Q88">
    <cfRule type="cellIs" priority="426" dxfId="746" operator="equal">
      <formula>FALSE</formula>
    </cfRule>
  </conditionalFormatting>
  <conditionalFormatting sqref="Q89">
    <cfRule type="cellIs" priority="425" dxfId="746" operator="equal">
      <formula>FALSE</formula>
    </cfRule>
  </conditionalFormatting>
  <conditionalFormatting sqref="G122:H122">
    <cfRule type="cellIs" priority="300" dxfId="746" operator="equal">
      <formula>FALSE</formula>
    </cfRule>
  </conditionalFormatting>
  <conditionalFormatting sqref="Q92">
    <cfRule type="cellIs" priority="422" dxfId="746" operator="equal">
      <formula>FALSE</formula>
    </cfRule>
  </conditionalFormatting>
  <conditionalFormatting sqref="Q93">
    <cfRule type="cellIs" priority="421" dxfId="746" operator="equal">
      <formula>FALSE</formula>
    </cfRule>
  </conditionalFormatting>
  <conditionalFormatting sqref="Q95">
    <cfRule type="cellIs" priority="419" dxfId="746" operator="equal">
      <formula>FALSE</formula>
    </cfRule>
  </conditionalFormatting>
  <conditionalFormatting sqref="R151">
    <cfRule type="cellIs" priority="314" dxfId="746" operator="equal">
      <formula>FALSE</formula>
    </cfRule>
  </conditionalFormatting>
  <conditionalFormatting sqref="T151">
    <cfRule type="cellIs" priority="308" dxfId="746" operator="equal">
      <formula>FALSE</formula>
    </cfRule>
  </conditionalFormatting>
  <conditionalFormatting sqref="Q98">
    <cfRule type="cellIs" priority="416" dxfId="746" operator="equal">
      <formula>FALSE</formula>
    </cfRule>
  </conditionalFormatting>
  <conditionalFormatting sqref="P151">
    <cfRule type="cellIs" priority="320" dxfId="746" operator="equal">
      <formula>FALSE</formula>
    </cfRule>
  </conditionalFormatting>
  <conditionalFormatting sqref="Q100">
    <cfRule type="cellIs" priority="414" dxfId="746" operator="equal">
      <formula>FALSE</formula>
    </cfRule>
  </conditionalFormatting>
  <conditionalFormatting sqref="Q101">
    <cfRule type="cellIs" priority="413" dxfId="746" operator="equal">
      <formula>FALSE</formula>
    </cfRule>
  </conditionalFormatting>
  <conditionalFormatting sqref="P150">
    <cfRule type="cellIs" priority="321" dxfId="746" operator="equal">
      <formula>FALSE</formula>
    </cfRule>
  </conditionalFormatting>
  <conditionalFormatting sqref="Q104">
    <cfRule type="cellIs" priority="410" dxfId="746" operator="equal">
      <formula>FALSE</formula>
    </cfRule>
  </conditionalFormatting>
  <conditionalFormatting sqref="M152">
    <cfRule type="cellIs" priority="328" dxfId="746" operator="equal">
      <formula>FALSE</formula>
    </cfRule>
  </conditionalFormatting>
  <conditionalFormatting sqref="Q106">
    <cfRule type="cellIs" priority="408" dxfId="746" operator="equal">
      <formula>FALSE</formula>
    </cfRule>
  </conditionalFormatting>
  <conditionalFormatting sqref="Q107">
    <cfRule type="cellIs" priority="407" dxfId="746" operator="equal">
      <formula>FALSE</formula>
    </cfRule>
  </conditionalFormatting>
  <conditionalFormatting sqref="K151">
    <cfRule type="cellIs" priority="335" dxfId="746" operator="equal">
      <formula>FALSE</formula>
    </cfRule>
  </conditionalFormatting>
  <conditionalFormatting sqref="Q110">
    <cfRule type="cellIs" priority="404" dxfId="746" operator="equal">
      <formula>FALSE</formula>
    </cfRule>
  </conditionalFormatting>
  <conditionalFormatting sqref="Q112">
    <cfRule type="cellIs" priority="402" dxfId="746" operator="equal">
      <formula>FALSE</formula>
    </cfRule>
  </conditionalFormatting>
  <conditionalFormatting sqref="Q113">
    <cfRule type="cellIs" priority="401" dxfId="746" operator="equal">
      <formula>FALSE</formula>
    </cfRule>
  </conditionalFormatting>
  <conditionalFormatting sqref="K152">
    <cfRule type="cellIs" priority="334" dxfId="746" operator="equal">
      <formula>FALSE</formula>
    </cfRule>
  </conditionalFormatting>
  <conditionalFormatting sqref="Q116">
    <cfRule type="cellIs" priority="398" dxfId="746" operator="equal">
      <formula>FALSE</formula>
    </cfRule>
  </conditionalFormatting>
  <conditionalFormatting sqref="Q117">
    <cfRule type="cellIs" priority="397" dxfId="746" operator="equal">
      <formula>FALSE</formula>
    </cfRule>
  </conditionalFormatting>
  <conditionalFormatting sqref="Q118">
    <cfRule type="cellIs" priority="396" dxfId="746" operator="equal">
      <formula>FALSE</formula>
    </cfRule>
  </conditionalFormatting>
  <conditionalFormatting sqref="Q119">
    <cfRule type="cellIs" priority="395" dxfId="746" operator="equal">
      <formula>FALSE</formula>
    </cfRule>
  </conditionalFormatting>
  <conditionalFormatting sqref="Q120">
    <cfRule type="cellIs" priority="394" dxfId="746" operator="equal">
      <formula>FALSE</formula>
    </cfRule>
  </conditionalFormatting>
  <conditionalFormatting sqref="Q121">
    <cfRule type="cellIs" priority="393" dxfId="746" operator="equal">
      <formula>FALSE</formula>
    </cfRule>
  </conditionalFormatting>
  <conditionalFormatting sqref="Q122">
    <cfRule type="cellIs" priority="392" dxfId="746" operator="equal">
      <formula>FALSE</formula>
    </cfRule>
  </conditionalFormatting>
  <conditionalFormatting sqref="Q124">
    <cfRule type="cellIs" priority="390" dxfId="746" operator="equal">
      <formula>FALSE</formula>
    </cfRule>
  </conditionalFormatting>
  <conditionalFormatting sqref="Q125">
    <cfRule type="cellIs" priority="389" dxfId="746" operator="equal">
      <formula>FALSE</formula>
    </cfRule>
  </conditionalFormatting>
  <conditionalFormatting sqref="G150">
    <cfRule type="cellIs" priority="348" dxfId="746" operator="equal">
      <formula>FALSE</formula>
    </cfRule>
  </conditionalFormatting>
  <conditionalFormatting sqref="I150">
    <cfRule type="cellIs" priority="342" dxfId="746" operator="equal">
      <formula>FALSE</formula>
    </cfRule>
  </conditionalFormatting>
  <conditionalFormatting sqref="Q128">
    <cfRule type="cellIs" priority="386" dxfId="746" operator="equal">
      <formula>FALSE</formula>
    </cfRule>
  </conditionalFormatting>
  <conditionalFormatting sqref="F151">
    <cfRule type="cellIs" priority="350" dxfId="746" operator="equal">
      <formula>FALSE</formula>
    </cfRule>
  </conditionalFormatting>
  <conditionalFormatting sqref="Q130">
    <cfRule type="cellIs" priority="384" dxfId="746" operator="equal">
      <formula>FALSE</formula>
    </cfRule>
  </conditionalFormatting>
  <conditionalFormatting sqref="E152">
    <cfRule type="cellIs" priority="352" dxfId="746" operator="equal">
      <formula>FALSE</formula>
    </cfRule>
  </conditionalFormatting>
  <conditionalFormatting sqref="Q133">
    <cfRule type="cellIs" priority="381" dxfId="746" operator="equal">
      <formula>FALSE</formula>
    </cfRule>
  </conditionalFormatting>
  <conditionalFormatting sqref="Q134">
    <cfRule type="cellIs" priority="380" dxfId="746" operator="equal">
      <formula>FALSE</formula>
    </cfRule>
  </conditionalFormatting>
  <conditionalFormatting sqref="E150">
    <cfRule type="cellIs" priority="354" dxfId="746" operator="equal">
      <formula>FALSE</formula>
    </cfRule>
  </conditionalFormatting>
  <conditionalFormatting sqref="Q136">
    <cfRule type="cellIs" priority="378" dxfId="746" operator="equal">
      <formula>FALSE</formula>
    </cfRule>
  </conditionalFormatting>
  <conditionalFormatting sqref="D151">
    <cfRule type="cellIs" priority="356" dxfId="746" operator="equal">
      <formula>FALSE</formula>
    </cfRule>
  </conditionalFormatting>
  <conditionalFormatting sqref="Q139">
    <cfRule type="cellIs" priority="375" dxfId="746" operator="equal">
      <formula>FALSE</formula>
    </cfRule>
  </conditionalFormatting>
  <conditionalFormatting sqref="Q140">
    <cfRule type="cellIs" priority="374" dxfId="746" operator="equal">
      <formula>FALSE</formula>
    </cfRule>
  </conditionalFormatting>
  <conditionalFormatting sqref="Q143">
    <cfRule type="cellIs" priority="371" dxfId="746" operator="equal">
      <formula>FALSE</formula>
    </cfRule>
  </conditionalFormatting>
  <conditionalFormatting sqref="D110:E110">
    <cfRule type="cellIs" priority="360" dxfId="746" operator="equal">
      <formula>FALSE</formula>
    </cfRule>
  </conditionalFormatting>
  <conditionalFormatting sqref="D106:E106">
    <cfRule type="cellIs" priority="364" dxfId="746" operator="equal">
      <formula>FALSE</formula>
    </cfRule>
  </conditionalFormatting>
  <conditionalFormatting sqref="Q147">
    <cfRule type="cellIs" priority="367" dxfId="746" operator="equal">
      <formula>FALSE</formula>
    </cfRule>
  </conditionalFormatting>
  <conditionalFormatting sqref="Q148">
    <cfRule type="cellIs" priority="366" dxfId="746" operator="equal">
      <formula>FALSE</formula>
    </cfRule>
  </conditionalFormatting>
  <conditionalFormatting sqref="Q149">
    <cfRule type="cellIs" priority="365" dxfId="746" operator="equal">
      <formula>FALSE</formula>
    </cfRule>
  </conditionalFormatting>
  <conditionalFormatting sqref="G120:H121">
    <cfRule type="cellIs" priority="301" dxfId="746" operator="equal">
      <formula>FALSE</formula>
    </cfRule>
  </conditionalFormatting>
  <conditionalFormatting sqref="I120:J121">
    <cfRule type="cellIs" priority="299" dxfId="746" operator="equal">
      <formula>FALSE</formula>
    </cfRule>
  </conditionalFormatting>
  <conditionalFormatting sqref="N122:O122">
    <cfRule type="cellIs" priority="294" dxfId="746" operator="equal">
      <formula>FALSE</formula>
    </cfRule>
  </conditionalFormatting>
  <conditionalFormatting sqref="D88:E88">
    <cfRule type="cellIs" priority="363" dxfId="746" operator="equal">
      <formula>FALSE</formula>
    </cfRule>
  </conditionalFormatting>
  <conditionalFormatting sqref="D73:E73">
    <cfRule type="cellIs" priority="362" dxfId="746" operator="equal">
      <formula>FALSE</formula>
    </cfRule>
  </conditionalFormatting>
  <conditionalFormatting sqref="D81:E81">
    <cfRule type="cellIs" priority="144" dxfId="746" operator="equal">
      <formula>FALSE</formula>
    </cfRule>
  </conditionalFormatting>
  <conditionalFormatting sqref="C152">
    <cfRule type="cellIs" priority="358" dxfId="746" operator="equal">
      <formula>FALSE</formula>
    </cfRule>
  </conditionalFormatting>
  <conditionalFormatting sqref="D152">
    <cfRule type="cellIs" priority="355" dxfId="746" operator="equal">
      <formula>FALSE</formula>
    </cfRule>
  </conditionalFormatting>
  <conditionalFormatting sqref="E151">
    <cfRule type="cellIs" priority="353" dxfId="746" operator="equal">
      <formula>FALSE</formula>
    </cfRule>
  </conditionalFormatting>
  <conditionalFormatting sqref="F150">
    <cfRule type="cellIs" priority="351" dxfId="746" operator="equal">
      <formula>FALSE</formula>
    </cfRule>
  </conditionalFormatting>
  <conditionalFormatting sqref="F152">
    <cfRule type="cellIs" priority="349" dxfId="746" operator="equal">
      <formula>FALSE</formula>
    </cfRule>
  </conditionalFormatting>
  <conditionalFormatting sqref="G151">
    <cfRule type="cellIs" priority="347" dxfId="746" operator="equal">
      <formula>FALSE</formula>
    </cfRule>
  </conditionalFormatting>
  <conditionalFormatting sqref="G152">
    <cfRule type="cellIs" priority="346" dxfId="746" operator="equal">
      <formula>FALSE</formula>
    </cfRule>
  </conditionalFormatting>
  <conditionalFormatting sqref="H150">
    <cfRule type="cellIs" priority="345" dxfId="746" operator="equal">
      <formula>FALSE</formula>
    </cfRule>
  </conditionalFormatting>
  <conditionalFormatting sqref="H151">
    <cfRule type="cellIs" priority="344" dxfId="746" operator="equal">
      <formula>FALSE</formula>
    </cfRule>
  </conditionalFormatting>
  <conditionalFormatting sqref="H152">
    <cfRule type="cellIs" priority="343" dxfId="746" operator="equal">
      <formula>FALSE</formula>
    </cfRule>
  </conditionalFormatting>
  <conditionalFormatting sqref="I152">
    <cfRule type="cellIs" priority="340" dxfId="746" operator="equal">
      <formula>FALSE</formula>
    </cfRule>
  </conditionalFormatting>
  <conditionalFormatting sqref="J150">
    <cfRule type="cellIs" priority="339" dxfId="746" operator="equal">
      <formula>FALSE</formula>
    </cfRule>
  </conditionalFormatting>
  <conditionalFormatting sqref="J151">
    <cfRule type="cellIs" priority="338" dxfId="746" operator="equal">
      <formula>FALSE</formula>
    </cfRule>
  </conditionalFormatting>
  <conditionalFormatting sqref="J152">
    <cfRule type="cellIs" priority="337" dxfId="746" operator="equal">
      <formula>FALSE</formula>
    </cfRule>
  </conditionalFormatting>
  <conditionalFormatting sqref="K150">
    <cfRule type="cellIs" priority="336" dxfId="746" operator="equal">
      <formula>FALSE</formula>
    </cfRule>
  </conditionalFormatting>
  <conditionalFormatting sqref="L150">
    <cfRule type="cellIs" priority="333" dxfId="746" operator="equal">
      <formula>FALSE</formula>
    </cfRule>
  </conditionalFormatting>
  <conditionalFormatting sqref="L151">
    <cfRule type="cellIs" priority="332" dxfId="746" operator="equal">
      <formula>FALSE</formula>
    </cfRule>
  </conditionalFormatting>
  <conditionalFormatting sqref="L152">
    <cfRule type="cellIs" priority="331" dxfId="746" operator="equal">
      <formula>FALSE</formula>
    </cfRule>
  </conditionalFormatting>
  <conditionalFormatting sqref="M150">
    <cfRule type="cellIs" priority="330" dxfId="746" operator="equal">
      <formula>FALSE</formula>
    </cfRule>
  </conditionalFormatting>
  <conditionalFormatting sqref="N150">
    <cfRule type="cellIs" priority="327" dxfId="746" operator="equal">
      <formula>FALSE</formula>
    </cfRule>
  </conditionalFormatting>
  <conditionalFormatting sqref="N151">
    <cfRule type="cellIs" priority="326" dxfId="746" operator="equal">
      <formula>FALSE</formula>
    </cfRule>
  </conditionalFormatting>
  <conditionalFormatting sqref="N152">
    <cfRule type="cellIs" priority="325" dxfId="746" operator="equal">
      <formula>FALSE</formula>
    </cfRule>
  </conditionalFormatting>
  <conditionalFormatting sqref="O150">
    <cfRule type="cellIs" priority="324" dxfId="746" operator="equal">
      <formula>FALSE</formula>
    </cfRule>
  </conditionalFormatting>
  <conditionalFormatting sqref="O151">
    <cfRule type="cellIs" priority="323" dxfId="746" operator="equal">
      <formula>FALSE</formula>
    </cfRule>
  </conditionalFormatting>
  <conditionalFormatting sqref="O152">
    <cfRule type="cellIs" priority="322" dxfId="746" operator="equal">
      <formula>FALSE</formula>
    </cfRule>
  </conditionalFormatting>
  <conditionalFormatting sqref="P152">
    <cfRule type="cellIs" priority="319" dxfId="746" operator="equal">
      <formula>FALSE</formula>
    </cfRule>
  </conditionalFormatting>
  <conditionalFormatting sqref="Q150">
    <cfRule type="cellIs" priority="318" dxfId="746" operator="equal">
      <formula>FALSE</formula>
    </cfRule>
  </conditionalFormatting>
  <conditionalFormatting sqref="Q151">
    <cfRule type="cellIs" priority="317" dxfId="746" operator="equal">
      <formula>FALSE</formula>
    </cfRule>
  </conditionalFormatting>
  <conditionalFormatting sqref="R150">
    <cfRule type="cellIs" priority="315" dxfId="746" operator="equal">
      <formula>FALSE</formula>
    </cfRule>
  </conditionalFormatting>
  <conditionalFormatting sqref="R152">
    <cfRule type="cellIs" priority="313" dxfId="746" operator="equal">
      <formula>FALSE</formula>
    </cfRule>
  </conditionalFormatting>
  <conditionalFormatting sqref="S150">
    <cfRule type="cellIs" priority="312" dxfId="746" operator="equal">
      <formula>FALSE</formula>
    </cfRule>
  </conditionalFormatting>
  <conditionalFormatting sqref="S151">
    <cfRule type="cellIs" priority="311" dxfId="746" operator="equal">
      <formula>FALSE</formula>
    </cfRule>
  </conditionalFormatting>
  <conditionalFormatting sqref="S152">
    <cfRule type="cellIs" priority="310" dxfId="746" operator="equal">
      <formula>FALSE</formula>
    </cfRule>
  </conditionalFormatting>
  <conditionalFormatting sqref="T150">
    <cfRule type="cellIs" priority="309" dxfId="746" operator="equal">
      <formula>FALSE</formula>
    </cfRule>
  </conditionalFormatting>
  <conditionalFormatting sqref="T152">
    <cfRule type="cellIs" priority="307" dxfId="746" operator="equal">
      <formula>FALSE</formula>
    </cfRule>
  </conditionalFormatting>
  <conditionalFormatting sqref="D120:E121">
    <cfRule type="cellIs" priority="303" dxfId="746" operator="equal">
      <formula>FALSE</formula>
    </cfRule>
  </conditionalFormatting>
  <conditionalFormatting sqref="D122:E122">
    <cfRule type="cellIs" priority="302" dxfId="746" operator="equal">
      <formula>FALSE</formula>
    </cfRule>
  </conditionalFormatting>
  <conditionalFormatting sqref="L120:M121">
    <cfRule type="cellIs" priority="297" dxfId="746" operator="equal">
      <formula>FALSE</formula>
    </cfRule>
  </conditionalFormatting>
  <conditionalFormatting sqref="L122:M122">
    <cfRule type="cellIs" priority="296" dxfId="746" operator="equal">
      <formula>FALSE</formula>
    </cfRule>
  </conditionalFormatting>
  <conditionalFormatting sqref="L116:M116">
    <cfRule type="cellIs" priority="292" dxfId="746" operator="equal">
      <formula>FALSE</formula>
    </cfRule>
  </conditionalFormatting>
  <conditionalFormatting sqref="K34">
    <cfRule type="cellIs" priority="233" dxfId="746" operator="equal">
      <formula>FALSE</formula>
    </cfRule>
  </conditionalFormatting>
  <conditionalFormatting sqref="N116:O116">
    <cfRule type="cellIs" priority="290" dxfId="746" operator="equal">
      <formula>FALSE</formula>
    </cfRule>
  </conditionalFormatting>
  <conditionalFormatting sqref="C37">
    <cfRule type="cellIs" priority="231" dxfId="746" operator="equal">
      <formula>FALSE</formula>
    </cfRule>
  </conditionalFormatting>
  <conditionalFormatting sqref="G116:H116">
    <cfRule type="cellIs" priority="288" dxfId="746" operator="equal">
      <formula>FALSE</formula>
    </cfRule>
  </conditionalFormatting>
  <conditionalFormatting sqref="N102:O102">
    <cfRule type="cellIs" priority="287" dxfId="746" operator="equal">
      <formula>FALSE</formula>
    </cfRule>
  </conditionalFormatting>
  <conditionalFormatting sqref="N104:O104">
    <cfRule type="cellIs" priority="286" dxfId="746" operator="equal">
      <formula>FALSE</formula>
    </cfRule>
  </conditionalFormatting>
  <conditionalFormatting sqref="Q145">
    <cfRule type="cellIs" priority="1" dxfId="746" operator="equal">
      <formula>FALSE</formula>
    </cfRule>
  </conditionalFormatting>
  <conditionalFormatting sqref="D9:E9">
    <cfRule type="cellIs" priority="279" dxfId="746" operator="equal">
      <formula>FALSE</formula>
    </cfRule>
  </conditionalFormatting>
  <conditionalFormatting sqref="C9">
    <cfRule type="cellIs" priority="278" dxfId="746" operator="equal">
      <formula>FALSE</formula>
    </cfRule>
  </conditionalFormatting>
  <conditionalFormatting sqref="K10">
    <cfRule type="cellIs" priority="272" dxfId="746" operator="equal">
      <formula>FALSE</formula>
    </cfRule>
  </conditionalFormatting>
  <conditionalFormatting sqref="C12">
    <cfRule type="cellIs" priority="269" dxfId="746" operator="equal">
      <formula>FALSE</formula>
    </cfRule>
  </conditionalFormatting>
  <conditionalFormatting sqref="F12">
    <cfRule type="cellIs" priority="268" dxfId="746" operator="equal">
      <formula>FALSE</formula>
    </cfRule>
  </conditionalFormatting>
  <conditionalFormatting sqref="Q12">
    <cfRule type="cellIs" priority="266" dxfId="746" operator="equal">
      <formula>FALSE</formula>
    </cfRule>
  </conditionalFormatting>
  <conditionalFormatting sqref="C13">
    <cfRule type="cellIs" priority="264" dxfId="746" operator="equal">
      <formula>FALSE</formula>
    </cfRule>
  </conditionalFormatting>
  <conditionalFormatting sqref="K13">
    <cfRule type="cellIs" priority="262" dxfId="746" operator="equal">
      <formula>FALSE</formula>
    </cfRule>
  </conditionalFormatting>
  <conditionalFormatting sqref="F13">
    <cfRule type="cellIs" priority="263" dxfId="746" operator="equal">
      <formula>FALSE</formula>
    </cfRule>
  </conditionalFormatting>
  <conditionalFormatting sqref="Q13">
    <cfRule type="cellIs" priority="261" dxfId="746" operator="equal">
      <formula>FALSE</formula>
    </cfRule>
  </conditionalFormatting>
  <conditionalFormatting sqref="D18:E18">
    <cfRule type="cellIs" priority="260" dxfId="746" operator="equal">
      <formula>FALSE</formula>
    </cfRule>
  </conditionalFormatting>
  <conditionalFormatting sqref="Q18">
    <cfRule type="cellIs" priority="256" dxfId="746" operator="equal">
      <formula>FALSE</formula>
    </cfRule>
  </conditionalFormatting>
  <conditionalFormatting sqref="D24:E24">
    <cfRule type="cellIs" priority="255" dxfId="746" operator="equal">
      <formula>FALSE</formula>
    </cfRule>
  </conditionalFormatting>
  <conditionalFormatting sqref="C24">
    <cfRule type="cellIs" priority="254" dxfId="746" operator="equal">
      <formula>FALSE</formula>
    </cfRule>
  </conditionalFormatting>
  <conditionalFormatting sqref="K24">
    <cfRule type="cellIs" priority="252" dxfId="746" operator="equal">
      <formula>FALSE</formula>
    </cfRule>
  </conditionalFormatting>
  <conditionalFormatting sqref="F24">
    <cfRule type="cellIs" priority="253" dxfId="746" operator="equal">
      <formula>FALSE</formula>
    </cfRule>
  </conditionalFormatting>
  <conditionalFormatting sqref="Q24">
    <cfRule type="cellIs" priority="251" dxfId="746" operator="equal">
      <formula>FALSE</formula>
    </cfRule>
  </conditionalFormatting>
  <conditionalFormatting sqref="C28">
    <cfRule type="cellIs" priority="250" dxfId="746" operator="equal">
      <formula>FALSE</formula>
    </cfRule>
  </conditionalFormatting>
  <conditionalFormatting sqref="F28">
    <cfRule type="cellIs" priority="249" dxfId="746" operator="equal">
      <formula>FALSE</formula>
    </cfRule>
  </conditionalFormatting>
  <conditionalFormatting sqref="Q28">
    <cfRule type="cellIs" priority="247" dxfId="746" operator="equal">
      <formula>FALSE</formula>
    </cfRule>
  </conditionalFormatting>
  <conditionalFormatting sqref="C30">
    <cfRule type="cellIs" priority="245" dxfId="746" operator="equal">
      <formula>FALSE</formula>
    </cfRule>
  </conditionalFormatting>
  <conditionalFormatting sqref="K30">
    <cfRule type="cellIs" priority="243" dxfId="746" operator="equal">
      <formula>FALSE</formula>
    </cfRule>
  </conditionalFormatting>
  <conditionalFormatting sqref="D31:E31">
    <cfRule type="cellIs" priority="241" dxfId="746" operator="equal">
      <formula>FALSE</formula>
    </cfRule>
  </conditionalFormatting>
  <conditionalFormatting sqref="C31">
    <cfRule type="cellIs" priority="240" dxfId="746" operator="equal">
      <formula>FALSE</formula>
    </cfRule>
  </conditionalFormatting>
  <conditionalFormatting sqref="F31">
    <cfRule type="cellIs" priority="239" dxfId="746" operator="equal">
      <formula>FALSE</formula>
    </cfRule>
  </conditionalFormatting>
  <conditionalFormatting sqref="Q31">
    <cfRule type="cellIs" priority="237" dxfId="746" operator="equal">
      <formula>FALSE</formula>
    </cfRule>
  </conditionalFormatting>
  <conditionalFormatting sqref="F34">
    <cfRule type="cellIs" priority="234" dxfId="746" operator="equal">
      <formula>FALSE</formula>
    </cfRule>
  </conditionalFormatting>
  <conditionalFormatting sqref="K37">
    <cfRule type="cellIs" priority="229" dxfId="746" operator="equal">
      <formula>FALSE</formula>
    </cfRule>
  </conditionalFormatting>
  <conditionalFormatting sqref="F37">
    <cfRule type="cellIs" priority="230" dxfId="746" operator="equal">
      <formula>FALSE</formula>
    </cfRule>
  </conditionalFormatting>
  <conditionalFormatting sqref="Q37">
    <cfRule type="cellIs" priority="228" dxfId="746" operator="equal">
      <formula>FALSE</formula>
    </cfRule>
  </conditionalFormatting>
  <conditionalFormatting sqref="D145:E145">
    <cfRule type="cellIs" priority="5" dxfId="746" operator="equal">
      <formula>FALSE</formula>
    </cfRule>
  </conditionalFormatting>
  <conditionalFormatting sqref="F145">
    <cfRule type="cellIs" priority="3" dxfId="746" operator="equal">
      <formula>FALSE</formula>
    </cfRule>
  </conditionalFormatting>
  <conditionalFormatting sqref="C145">
    <cfRule type="cellIs" priority="4" dxfId="746" operator="equal">
      <formula>FALSE</formula>
    </cfRule>
  </conditionalFormatting>
  <conditionalFormatting sqref="K145">
    <cfRule type="cellIs" priority="2" dxfId="746" operator="equal">
      <formula>FALSE</formula>
    </cfRule>
  </conditionalFormatting>
  <conditionalFormatting sqref="C39">
    <cfRule type="cellIs" priority="222" dxfId="746" operator="equal">
      <formula>FALSE</formula>
    </cfRule>
  </conditionalFormatting>
  <conditionalFormatting sqref="K39">
    <cfRule type="cellIs" priority="220" dxfId="746" operator="equal">
      <formula>FALSE</formula>
    </cfRule>
  </conditionalFormatting>
  <conditionalFormatting sqref="F39">
    <cfRule type="cellIs" priority="221" dxfId="746" operator="equal">
      <formula>FALSE</formula>
    </cfRule>
  </conditionalFormatting>
  <conditionalFormatting sqref="Q39">
    <cfRule type="cellIs" priority="219" dxfId="746" operator="equal">
      <formula>FALSE</formula>
    </cfRule>
  </conditionalFormatting>
  <conditionalFormatting sqref="D39:E39">
    <cfRule type="cellIs" priority="218" dxfId="746" operator="equal">
      <formula>FALSE</formula>
    </cfRule>
  </conditionalFormatting>
  <conditionalFormatting sqref="C40">
    <cfRule type="cellIs" priority="217" dxfId="746" operator="equal">
      <formula>FALSE</formula>
    </cfRule>
  </conditionalFormatting>
  <conditionalFormatting sqref="K40">
    <cfRule type="cellIs" priority="215" dxfId="746" operator="equal">
      <formula>FALSE</formula>
    </cfRule>
  </conditionalFormatting>
  <conditionalFormatting sqref="F40">
    <cfRule type="cellIs" priority="216" dxfId="746" operator="equal">
      <formula>FALSE</formula>
    </cfRule>
  </conditionalFormatting>
  <conditionalFormatting sqref="Q40">
    <cfRule type="cellIs" priority="214" dxfId="746" operator="equal">
      <formula>FALSE</formula>
    </cfRule>
  </conditionalFormatting>
  <conditionalFormatting sqref="C43">
    <cfRule type="cellIs" priority="213" dxfId="746" operator="equal">
      <formula>FALSE</formula>
    </cfRule>
  </conditionalFormatting>
  <conditionalFormatting sqref="K43">
    <cfRule type="cellIs" priority="211" dxfId="746" operator="equal">
      <formula>FALSE</formula>
    </cfRule>
  </conditionalFormatting>
  <conditionalFormatting sqref="F43">
    <cfRule type="cellIs" priority="212" dxfId="746" operator="equal">
      <formula>FALSE</formula>
    </cfRule>
  </conditionalFormatting>
  <conditionalFormatting sqref="Q43">
    <cfRule type="cellIs" priority="210" dxfId="746" operator="equal">
      <formula>FALSE</formula>
    </cfRule>
  </conditionalFormatting>
  <conditionalFormatting sqref="D46:E46">
    <cfRule type="cellIs" priority="209" dxfId="746" operator="equal">
      <formula>FALSE</formula>
    </cfRule>
  </conditionalFormatting>
  <conditionalFormatting sqref="C46">
    <cfRule type="cellIs" priority="208" dxfId="746" operator="equal">
      <formula>FALSE</formula>
    </cfRule>
  </conditionalFormatting>
  <conditionalFormatting sqref="K46">
    <cfRule type="cellIs" priority="206" dxfId="746" operator="equal">
      <formula>FALSE</formula>
    </cfRule>
  </conditionalFormatting>
  <conditionalFormatting sqref="F46">
    <cfRule type="cellIs" priority="207" dxfId="746" operator="equal">
      <formula>FALSE</formula>
    </cfRule>
  </conditionalFormatting>
  <conditionalFormatting sqref="Q46">
    <cfRule type="cellIs" priority="205" dxfId="746" operator="equal">
      <formula>FALSE</formula>
    </cfRule>
  </conditionalFormatting>
  <conditionalFormatting sqref="D45:E45">
    <cfRule type="cellIs" priority="204" dxfId="746" operator="equal">
      <formula>FALSE</formula>
    </cfRule>
  </conditionalFormatting>
  <conditionalFormatting sqref="C45">
    <cfRule type="cellIs" priority="203" dxfId="746" operator="equal">
      <formula>FALSE</formula>
    </cfRule>
  </conditionalFormatting>
  <conditionalFormatting sqref="K45">
    <cfRule type="cellIs" priority="201" dxfId="746" operator="equal">
      <formula>FALSE</formula>
    </cfRule>
  </conditionalFormatting>
  <conditionalFormatting sqref="F45">
    <cfRule type="cellIs" priority="202" dxfId="746" operator="equal">
      <formula>FALSE</formula>
    </cfRule>
  </conditionalFormatting>
  <conditionalFormatting sqref="Q45">
    <cfRule type="cellIs" priority="200" dxfId="746" operator="equal">
      <formula>FALSE</formula>
    </cfRule>
  </conditionalFormatting>
  <conditionalFormatting sqref="D48:E48">
    <cfRule type="cellIs" priority="199" dxfId="746" operator="equal">
      <formula>FALSE</formula>
    </cfRule>
  </conditionalFormatting>
  <conditionalFormatting sqref="C48">
    <cfRule type="cellIs" priority="198" dxfId="746" operator="equal">
      <formula>FALSE</formula>
    </cfRule>
  </conditionalFormatting>
  <conditionalFormatting sqref="F48">
    <cfRule type="cellIs" priority="197" dxfId="746" operator="equal">
      <formula>FALSE</formula>
    </cfRule>
  </conditionalFormatting>
  <conditionalFormatting sqref="K48">
    <cfRule type="cellIs" priority="196" dxfId="746" operator="equal">
      <formula>FALSE</formula>
    </cfRule>
  </conditionalFormatting>
  <conditionalFormatting sqref="Q48">
    <cfRule type="cellIs" priority="195" dxfId="746" operator="equal">
      <formula>FALSE</formula>
    </cfRule>
  </conditionalFormatting>
  <conditionalFormatting sqref="D49:E49">
    <cfRule type="cellIs" priority="194" dxfId="746" operator="equal">
      <formula>FALSE</formula>
    </cfRule>
  </conditionalFormatting>
  <conditionalFormatting sqref="C49">
    <cfRule type="cellIs" priority="193" dxfId="746" operator="equal">
      <formula>FALSE</formula>
    </cfRule>
  </conditionalFormatting>
  <conditionalFormatting sqref="F49">
    <cfRule type="cellIs" priority="192" dxfId="746" operator="equal">
      <formula>FALSE</formula>
    </cfRule>
  </conditionalFormatting>
  <conditionalFormatting sqref="K49">
    <cfRule type="cellIs" priority="191" dxfId="746" operator="equal">
      <formula>FALSE</formula>
    </cfRule>
  </conditionalFormatting>
  <conditionalFormatting sqref="Q49">
    <cfRule type="cellIs" priority="190" dxfId="746" operator="equal">
      <formula>FALSE</formula>
    </cfRule>
  </conditionalFormatting>
  <conditionalFormatting sqref="D51:E51">
    <cfRule type="cellIs" priority="189" dxfId="746" operator="equal">
      <formula>FALSE</formula>
    </cfRule>
  </conditionalFormatting>
  <conditionalFormatting sqref="C51">
    <cfRule type="cellIs" priority="188" dxfId="746" operator="equal">
      <formula>FALSE</formula>
    </cfRule>
  </conditionalFormatting>
  <conditionalFormatting sqref="F51">
    <cfRule type="cellIs" priority="187" dxfId="746" operator="equal">
      <formula>FALSE</formula>
    </cfRule>
  </conditionalFormatting>
  <conditionalFormatting sqref="K51">
    <cfRule type="cellIs" priority="186" dxfId="746" operator="equal">
      <formula>FALSE</formula>
    </cfRule>
  </conditionalFormatting>
  <conditionalFormatting sqref="Q51">
    <cfRule type="cellIs" priority="185" dxfId="746" operator="equal">
      <formula>FALSE</formula>
    </cfRule>
  </conditionalFormatting>
  <conditionalFormatting sqref="D54:E54">
    <cfRule type="cellIs" priority="184" dxfId="746" operator="equal">
      <formula>FALSE</formula>
    </cfRule>
  </conditionalFormatting>
  <conditionalFormatting sqref="C54">
    <cfRule type="cellIs" priority="183" dxfId="746" operator="equal">
      <formula>FALSE</formula>
    </cfRule>
  </conditionalFormatting>
  <conditionalFormatting sqref="F54">
    <cfRule type="cellIs" priority="182" dxfId="746" operator="equal">
      <formula>FALSE</formula>
    </cfRule>
  </conditionalFormatting>
  <conditionalFormatting sqref="K54">
    <cfRule type="cellIs" priority="181" dxfId="746" operator="equal">
      <formula>FALSE</formula>
    </cfRule>
  </conditionalFormatting>
  <conditionalFormatting sqref="Q54">
    <cfRule type="cellIs" priority="180" dxfId="746" operator="equal">
      <formula>FALSE</formula>
    </cfRule>
  </conditionalFormatting>
  <conditionalFormatting sqref="D58:E58">
    <cfRule type="cellIs" priority="179" dxfId="746" operator="equal">
      <formula>FALSE</formula>
    </cfRule>
  </conditionalFormatting>
  <conditionalFormatting sqref="C58">
    <cfRule type="cellIs" priority="178" dxfId="746" operator="equal">
      <formula>FALSE</formula>
    </cfRule>
  </conditionalFormatting>
  <conditionalFormatting sqref="K58">
    <cfRule type="cellIs" priority="176" dxfId="746" operator="equal">
      <formula>FALSE</formula>
    </cfRule>
  </conditionalFormatting>
  <conditionalFormatting sqref="F58">
    <cfRule type="cellIs" priority="177" dxfId="746" operator="equal">
      <formula>FALSE</formula>
    </cfRule>
  </conditionalFormatting>
  <conditionalFormatting sqref="Q58">
    <cfRule type="cellIs" priority="175" dxfId="746" operator="equal">
      <formula>FALSE</formula>
    </cfRule>
  </conditionalFormatting>
  <conditionalFormatting sqref="D70:E70">
    <cfRule type="cellIs" priority="174" dxfId="746" operator="equal">
      <formula>FALSE</formula>
    </cfRule>
  </conditionalFormatting>
  <conditionalFormatting sqref="C70">
    <cfRule type="cellIs" priority="173" dxfId="746" operator="equal">
      <formula>FALSE</formula>
    </cfRule>
  </conditionalFormatting>
  <conditionalFormatting sqref="F70">
    <cfRule type="cellIs" priority="172" dxfId="746" operator="equal">
      <formula>FALSE</formula>
    </cfRule>
  </conditionalFormatting>
  <conditionalFormatting sqref="K70">
    <cfRule type="cellIs" priority="171" dxfId="746" operator="equal">
      <formula>FALSE</formula>
    </cfRule>
  </conditionalFormatting>
  <conditionalFormatting sqref="Q70">
    <cfRule type="cellIs" priority="170" dxfId="746" operator="equal">
      <formula>FALSE</formula>
    </cfRule>
  </conditionalFormatting>
  <conditionalFormatting sqref="C72">
    <cfRule type="cellIs" priority="169" dxfId="746" operator="equal">
      <formula>FALSE</formula>
    </cfRule>
  </conditionalFormatting>
  <conditionalFormatting sqref="F72">
    <cfRule type="cellIs" priority="168" dxfId="746" operator="equal">
      <formula>FALSE</formula>
    </cfRule>
  </conditionalFormatting>
  <conditionalFormatting sqref="K72">
    <cfRule type="cellIs" priority="167" dxfId="746" operator="equal">
      <formula>FALSE</formula>
    </cfRule>
  </conditionalFormatting>
  <conditionalFormatting sqref="Q72">
    <cfRule type="cellIs" priority="166" dxfId="746" operator="equal">
      <formula>FALSE</formula>
    </cfRule>
  </conditionalFormatting>
  <conditionalFormatting sqref="D72:E72">
    <cfRule type="cellIs" priority="165" dxfId="746" operator="equal">
      <formula>FALSE</formula>
    </cfRule>
  </conditionalFormatting>
  <conditionalFormatting sqref="D75:E75">
    <cfRule type="cellIs" priority="154" dxfId="746" operator="equal">
      <formula>FALSE</formula>
    </cfRule>
  </conditionalFormatting>
  <conditionalFormatting sqref="C75">
    <cfRule type="cellIs" priority="153" dxfId="746" operator="equal">
      <formula>FALSE</formula>
    </cfRule>
  </conditionalFormatting>
  <conditionalFormatting sqref="F75">
    <cfRule type="cellIs" priority="152" dxfId="746" operator="equal">
      <formula>FALSE</formula>
    </cfRule>
  </conditionalFormatting>
  <conditionalFormatting sqref="K75">
    <cfRule type="cellIs" priority="151" dxfId="746" operator="equal">
      <formula>FALSE</formula>
    </cfRule>
  </conditionalFormatting>
  <conditionalFormatting sqref="Q75">
    <cfRule type="cellIs" priority="150" dxfId="746" operator="equal">
      <formula>FALSE</formula>
    </cfRule>
  </conditionalFormatting>
  <conditionalFormatting sqref="D76:E76">
    <cfRule type="cellIs" priority="149" dxfId="746" operator="equal">
      <formula>FALSE</formula>
    </cfRule>
  </conditionalFormatting>
  <conditionalFormatting sqref="C76">
    <cfRule type="cellIs" priority="148" dxfId="746" operator="equal">
      <formula>FALSE</formula>
    </cfRule>
  </conditionalFormatting>
  <conditionalFormatting sqref="F76">
    <cfRule type="cellIs" priority="147" dxfId="746" operator="equal">
      <formula>FALSE</formula>
    </cfRule>
  </conditionalFormatting>
  <conditionalFormatting sqref="K76">
    <cfRule type="cellIs" priority="146" dxfId="746" operator="equal">
      <formula>FALSE</formula>
    </cfRule>
  </conditionalFormatting>
  <conditionalFormatting sqref="Q76">
    <cfRule type="cellIs" priority="145" dxfId="746" operator="equal">
      <formula>FALSE</formula>
    </cfRule>
  </conditionalFormatting>
  <conditionalFormatting sqref="C81">
    <cfRule type="cellIs" priority="143" dxfId="746" operator="equal">
      <formula>FALSE</formula>
    </cfRule>
  </conditionalFormatting>
  <conditionalFormatting sqref="F81">
    <cfRule type="cellIs" priority="142" dxfId="746" operator="equal">
      <formula>FALSE</formula>
    </cfRule>
  </conditionalFormatting>
  <conditionalFormatting sqref="K81">
    <cfRule type="cellIs" priority="141" dxfId="746" operator="equal">
      <formula>FALSE</formula>
    </cfRule>
  </conditionalFormatting>
  <conditionalFormatting sqref="Q81">
    <cfRule type="cellIs" priority="140" dxfId="746" operator="equal">
      <formula>FALSE</formula>
    </cfRule>
  </conditionalFormatting>
  <conditionalFormatting sqref="D84:E84">
    <cfRule type="cellIs" priority="139" dxfId="746" operator="equal">
      <formula>FALSE</formula>
    </cfRule>
  </conditionalFormatting>
  <conditionalFormatting sqref="C84">
    <cfRule type="cellIs" priority="138" dxfId="746" operator="equal">
      <formula>FALSE</formula>
    </cfRule>
  </conditionalFormatting>
  <conditionalFormatting sqref="F84">
    <cfRule type="cellIs" priority="137" dxfId="746" operator="equal">
      <formula>FALSE</formula>
    </cfRule>
  </conditionalFormatting>
  <conditionalFormatting sqref="K84">
    <cfRule type="cellIs" priority="136" dxfId="746" operator="equal">
      <formula>FALSE</formula>
    </cfRule>
  </conditionalFormatting>
  <conditionalFormatting sqref="Q84">
    <cfRule type="cellIs" priority="135" dxfId="746" operator="equal">
      <formula>FALSE</formula>
    </cfRule>
  </conditionalFormatting>
  <conditionalFormatting sqref="D85:E85">
    <cfRule type="cellIs" priority="134" dxfId="746" operator="equal">
      <formula>FALSE</formula>
    </cfRule>
  </conditionalFormatting>
  <conditionalFormatting sqref="C85">
    <cfRule type="cellIs" priority="133" dxfId="746" operator="equal">
      <formula>FALSE</formula>
    </cfRule>
  </conditionalFormatting>
  <conditionalFormatting sqref="F85">
    <cfRule type="cellIs" priority="132" dxfId="746" operator="equal">
      <formula>FALSE</formula>
    </cfRule>
  </conditionalFormatting>
  <conditionalFormatting sqref="K85">
    <cfRule type="cellIs" priority="131" dxfId="746" operator="equal">
      <formula>FALSE</formula>
    </cfRule>
  </conditionalFormatting>
  <conditionalFormatting sqref="Q85">
    <cfRule type="cellIs" priority="130" dxfId="746" operator="equal">
      <formula>FALSE</formula>
    </cfRule>
  </conditionalFormatting>
  <conditionalFormatting sqref="C87">
    <cfRule type="cellIs" priority="129" dxfId="746" operator="equal">
      <formula>FALSE</formula>
    </cfRule>
  </conditionalFormatting>
  <conditionalFormatting sqref="F87">
    <cfRule type="cellIs" priority="128" dxfId="746" operator="equal">
      <formula>FALSE</formula>
    </cfRule>
  </conditionalFormatting>
  <conditionalFormatting sqref="K87">
    <cfRule type="cellIs" priority="127" dxfId="746" operator="equal">
      <formula>FALSE</formula>
    </cfRule>
  </conditionalFormatting>
  <conditionalFormatting sqref="Q87">
    <cfRule type="cellIs" priority="126" dxfId="746" operator="equal">
      <formula>FALSE</formula>
    </cfRule>
  </conditionalFormatting>
  <conditionalFormatting sqref="D87:E87">
    <cfRule type="cellIs" priority="125" dxfId="746" operator="equal">
      <formula>FALSE</formula>
    </cfRule>
  </conditionalFormatting>
  <conditionalFormatting sqref="D90:E90">
    <cfRule type="cellIs" priority="124" dxfId="746" operator="equal">
      <formula>FALSE</formula>
    </cfRule>
  </conditionalFormatting>
  <conditionalFormatting sqref="C90">
    <cfRule type="cellIs" priority="123" dxfId="746" operator="equal">
      <formula>FALSE</formula>
    </cfRule>
  </conditionalFormatting>
  <conditionalFormatting sqref="F90">
    <cfRule type="cellIs" priority="122" dxfId="746" operator="equal">
      <formula>FALSE</formula>
    </cfRule>
  </conditionalFormatting>
  <conditionalFormatting sqref="K90">
    <cfRule type="cellIs" priority="121" dxfId="746" operator="equal">
      <formula>FALSE</formula>
    </cfRule>
  </conditionalFormatting>
  <conditionalFormatting sqref="Q90">
    <cfRule type="cellIs" priority="120" dxfId="746" operator="equal">
      <formula>FALSE</formula>
    </cfRule>
  </conditionalFormatting>
  <conditionalFormatting sqref="D91:E91">
    <cfRule type="cellIs" priority="119" dxfId="746" operator="equal">
      <formula>FALSE</formula>
    </cfRule>
  </conditionalFormatting>
  <conditionalFormatting sqref="C91">
    <cfRule type="cellIs" priority="118" dxfId="746" operator="equal">
      <formula>FALSE</formula>
    </cfRule>
  </conditionalFormatting>
  <conditionalFormatting sqref="F91">
    <cfRule type="cellIs" priority="117" dxfId="746" operator="equal">
      <formula>FALSE</formula>
    </cfRule>
  </conditionalFormatting>
  <conditionalFormatting sqref="K91">
    <cfRule type="cellIs" priority="116" dxfId="746" operator="equal">
      <formula>FALSE</formula>
    </cfRule>
  </conditionalFormatting>
  <conditionalFormatting sqref="Q91">
    <cfRule type="cellIs" priority="115" dxfId="746" operator="equal">
      <formula>FALSE</formula>
    </cfRule>
  </conditionalFormatting>
  <conditionalFormatting sqref="D94:E94">
    <cfRule type="cellIs" priority="114" dxfId="746" operator="equal">
      <formula>FALSE</formula>
    </cfRule>
  </conditionalFormatting>
  <conditionalFormatting sqref="C94">
    <cfRule type="cellIs" priority="113" dxfId="746" operator="equal">
      <formula>FALSE</formula>
    </cfRule>
  </conditionalFormatting>
  <conditionalFormatting sqref="F94">
    <cfRule type="cellIs" priority="112" dxfId="746" operator="equal">
      <formula>FALSE</formula>
    </cfRule>
  </conditionalFormatting>
  <conditionalFormatting sqref="K94">
    <cfRule type="cellIs" priority="111" dxfId="746" operator="equal">
      <formula>FALSE</formula>
    </cfRule>
  </conditionalFormatting>
  <conditionalFormatting sqref="Q94">
    <cfRule type="cellIs" priority="110" dxfId="746" operator="equal">
      <formula>FALSE</formula>
    </cfRule>
  </conditionalFormatting>
  <conditionalFormatting sqref="D97:E97">
    <cfRule type="cellIs" priority="109" dxfId="746" operator="equal">
      <formula>FALSE</formula>
    </cfRule>
  </conditionalFormatting>
  <conditionalFormatting sqref="C97">
    <cfRule type="cellIs" priority="108" dxfId="746" operator="equal">
      <formula>FALSE</formula>
    </cfRule>
  </conditionalFormatting>
  <conditionalFormatting sqref="K97">
    <cfRule type="cellIs" priority="106" dxfId="746" operator="equal">
      <formula>FALSE</formula>
    </cfRule>
  </conditionalFormatting>
  <conditionalFormatting sqref="F97">
    <cfRule type="cellIs" priority="107" dxfId="746" operator="equal">
      <formula>FALSE</formula>
    </cfRule>
  </conditionalFormatting>
  <conditionalFormatting sqref="Q97">
    <cfRule type="cellIs" priority="105" dxfId="746" operator="equal">
      <formula>FALSE</formula>
    </cfRule>
  </conditionalFormatting>
  <conditionalFormatting sqref="D96:E96">
    <cfRule type="cellIs" priority="104" dxfId="746" operator="equal">
      <formula>FALSE</formula>
    </cfRule>
  </conditionalFormatting>
  <conditionalFormatting sqref="C96">
    <cfRule type="cellIs" priority="103" dxfId="746" operator="equal">
      <formula>FALSE</formula>
    </cfRule>
  </conditionalFormatting>
  <conditionalFormatting sqref="L96:M96">
    <cfRule type="cellIs" priority="98" dxfId="746" operator="equal">
      <formula>FALSE</formula>
    </cfRule>
  </conditionalFormatting>
  <conditionalFormatting sqref="I96:J96">
    <cfRule type="cellIs" priority="97" dxfId="746" operator="equal">
      <formula>FALSE</formula>
    </cfRule>
  </conditionalFormatting>
  <conditionalFormatting sqref="G96:H96">
    <cfRule type="cellIs" priority="96" dxfId="746" operator="equal">
      <formula>FALSE</formula>
    </cfRule>
  </conditionalFormatting>
  <conditionalFormatting sqref="F96">
    <cfRule type="cellIs" priority="102" dxfId="746" operator="equal">
      <formula>FALSE</formula>
    </cfRule>
  </conditionalFormatting>
  <conditionalFormatting sqref="K96">
    <cfRule type="cellIs" priority="101" dxfId="746" operator="equal">
      <formula>FALSE</formula>
    </cfRule>
  </conditionalFormatting>
  <conditionalFormatting sqref="Q96">
    <cfRule type="cellIs" priority="100" dxfId="746" operator="equal">
      <formula>FALSE</formula>
    </cfRule>
  </conditionalFormatting>
  <conditionalFormatting sqref="N96:O96">
    <cfRule type="cellIs" priority="99" dxfId="746" operator="equal">
      <formula>FALSE</formula>
    </cfRule>
  </conditionalFormatting>
  <conditionalFormatting sqref="D99:E99">
    <cfRule type="cellIs" priority="95" dxfId="746" operator="equal">
      <formula>FALSE</formula>
    </cfRule>
  </conditionalFormatting>
  <conditionalFormatting sqref="C99">
    <cfRule type="cellIs" priority="94" dxfId="746" operator="equal">
      <formula>FALSE</formula>
    </cfRule>
  </conditionalFormatting>
  <conditionalFormatting sqref="F99">
    <cfRule type="cellIs" priority="93" dxfId="746" operator="equal">
      <formula>FALSE</formula>
    </cfRule>
  </conditionalFormatting>
  <conditionalFormatting sqref="K99">
    <cfRule type="cellIs" priority="92" dxfId="746" operator="equal">
      <formula>FALSE</formula>
    </cfRule>
  </conditionalFormatting>
  <conditionalFormatting sqref="Q99">
    <cfRule type="cellIs" priority="91" dxfId="746" operator="equal">
      <formula>FALSE</formula>
    </cfRule>
  </conditionalFormatting>
  <conditionalFormatting sqref="D103:E103">
    <cfRule type="cellIs" priority="90" dxfId="746" operator="equal">
      <formula>FALSE</formula>
    </cfRule>
  </conditionalFormatting>
  <conditionalFormatting sqref="C103">
    <cfRule type="cellIs" priority="89" dxfId="746" operator="equal">
      <formula>FALSE</formula>
    </cfRule>
  </conditionalFormatting>
  <conditionalFormatting sqref="L103:M103">
    <cfRule type="cellIs" priority="84" dxfId="746" operator="equal">
      <formula>FALSE</formula>
    </cfRule>
  </conditionalFormatting>
  <conditionalFormatting sqref="I103:J103">
    <cfRule type="cellIs" priority="83" dxfId="746" operator="equal">
      <formula>FALSE</formula>
    </cfRule>
  </conditionalFormatting>
  <conditionalFormatting sqref="G103:H103">
    <cfRule type="cellIs" priority="82" dxfId="746" operator="equal">
      <formula>FALSE</formula>
    </cfRule>
  </conditionalFormatting>
  <conditionalFormatting sqref="F103">
    <cfRule type="cellIs" priority="88" dxfId="746" operator="equal">
      <formula>FALSE</formula>
    </cfRule>
  </conditionalFormatting>
  <conditionalFormatting sqref="K103">
    <cfRule type="cellIs" priority="87" dxfId="746" operator="equal">
      <formula>FALSE</formula>
    </cfRule>
  </conditionalFormatting>
  <conditionalFormatting sqref="Q103">
    <cfRule type="cellIs" priority="86" dxfId="746" operator="equal">
      <formula>FALSE</formula>
    </cfRule>
  </conditionalFormatting>
  <conditionalFormatting sqref="N103:O103">
    <cfRule type="cellIs" priority="85" dxfId="746" operator="equal">
      <formula>FALSE</formula>
    </cfRule>
  </conditionalFormatting>
  <conditionalFormatting sqref="C105">
    <cfRule type="cellIs" priority="81" dxfId="746" operator="equal">
      <formula>FALSE</formula>
    </cfRule>
  </conditionalFormatting>
  <conditionalFormatting sqref="F105">
    <cfRule type="cellIs" priority="80" dxfId="746" operator="equal">
      <formula>FALSE</formula>
    </cfRule>
  </conditionalFormatting>
  <conditionalFormatting sqref="K105">
    <cfRule type="cellIs" priority="79" dxfId="746" operator="equal">
      <formula>FALSE</formula>
    </cfRule>
  </conditionalFormatting>
  <conditionalFormatting sqref="Q105">
    <cfRule type="cellIs" priority="78" dxfId="746" operator="equal">
      <formula>FALSE</formula>
    </cfRule>
  </conditionalFormatting>
  <conditionalFormatting sqref="D105:E105">
    <cfRule type="cellIs" priority="77" dxfId="746" operator="equal">
      <formula>FALSE</formula>
    </cfRule>
  </conditionalFormatting>
  <conditionalFormatting sqref="D109:E109">
    <cfRule type="cellIs" priority="76" dxfId="746" operator="equal">
      <formula>FALSE</formula>
    </cfRule>
  </conditionalFormatting>
  <conditionalFormatting sqref="C109">
    <cfRule type="cellIs" priority="75" dxfId="746" operator="equal">
      <formula>FALSE</formula>
    </cfRule>
  </conditionalFormatting>
  <conditionalFormatting sqref="F109">
    <cfRule type="cellIs" priority="74" dxfId="746" operator="equal">
      <formula>FALSE</formula>
    </cfRule>
  </conditionalFormatting>
  <conditionalFormatting sqref="K109">
    <cfRule type="cellIs" priority="73" dxfId="746" operator="equal">
      <formula>FALSE</formula>
    </cfRule>
  </conditionalFormatting>
  <conditionalFormatting sqref="Q109">
    <cfRule type="cellIs" priority="72" dxfId="746" operator="equal">
      <formula>FALSE</formula>
    </cfRule>
  </conditionalFormatting>
  <conditionalFormatting sqref="D108:E108">
    <cfRule type="cellIs" priority="71" dxfId="746" operator="equal">
      <formula>FALSE</formula>
    </cfRule>
  </conditionalFormatting>
  <conditionalFormatting sqref="C108">
    <cfRule type="cellIs" priority="70" dxfId="746" operator="equal">
      <formula>FALSE</formula>
    </cfRule>
  </conditionalFormatting>
  <conditionalFormatting sqref="F108">
    <cfRule type="cellIs" priority="69" dxfId="746" operator="equal">
      <formula>FALSE</formula>
    </cfRule>
  </conditionalFormatting>
  <conditionalFormatting sqref="K108">
    <cfRule type="cellIs" priority="68" dxfId="746" operator="equal">
      <formula>FALSE</formula>
    </cfRule>
  </conditionalFormatting>
  <conditionalFormatting sqref="Q108">
    <cfRule type="cellIs" priority="67" dxfId="746" operator="equal">
      <formula>FALSE</formula>
    </cfRule>
  </conditionalFormatting>
  <conditionalFormatting sqref="D114:E114">
    <cfRule type="cellIs" priority="66" dxfId="746" operator="equal">
      <formula>FALSE</formula>
    </cfRule>
  </conditionalFormatting>
  <conditionalFormatting sqref="C114">
    <cfRule type="cellIs" priority="65" dxfId="746" operator="equal">
      <formula>FALSE</formula>
    </cfRule>
  </conditionalFormatting>
  <conditionalFormatting sqref="F114">
    <cfRule type="cellIs" priority="64" dxfId="746" operator="equal">
      <formula>FALSE</formula>
    </cfRule>
  </conditionalFormatting>
  <conditionalFormatting sqref="K114">
    <cfRule type="cellIs" priority="63" dxfId="746" operator="equal">
      <formula>FALSE</formula>
    </cfRule>
  </conditionalFormatting>
  <conditionalFormatting sqref="Q114">
    <cfRule type="cellIs" priority="62" dxfId="746" operator="equal">
      <formula>FALSE</formula>
    </cfRule>
  </conditionalFormatting>
  <conditionalFormatting sqref="L114:M114">
    <cfRule type="cellIs" priority="61" dxfId="746" operator="equal">
      <formula>FALSE</formula>
    </cfRule>
  </conditionalFormatting>
  <conditionalFormatting sqref="N114:O114">
    <cfRule type="cellIs" priority="60" dxfId="746" operator="equal">
      <formula>FALSE</formula>
    </cfRule>
  </conditionalFormatting>
  <conditionalFormatting sqref="G114:H114">
    <cfRule type="cellIs" priority="59" dxfId="746" operator="equal">
      <formula>FALSE</formula>
    </cfRule>
  </conditionalFormatting>
  <conditionalFormatting sqref="D115:E115">
    <cfRule type="cellIs" priority="58" dxfId="746" operator="equal">
      <formula>FALSE</formula>
    </cfRule>
  </conditionalFormatting>
  <conditionalFormatting sqref="C115">
    <cfRule type="cellIs" priority="57" dxfId="746" operator="equal">
      <formula>FALSE</formula>
    </cfRule>
  </conditionalFormatting>
  <conditionalFormatting sqref="F115">
    <cfRule type="cellIs" priority="56" dxfId="746" operator="equal">
      <formula>FALSE</formula>
    </cfRule>
  </conditionalFormatting>
  <conditionalFormatting sqref="K115">
    <cfRule type="cellIs" priority="55" dxfId="746" operator="equal">
      <formula>FALSE</formula>
    </cfRule>
  </conditionalFormatting>
  <conditionalFormatting sqref="Q115">
    <cfRule type="cellIs" priority="54" dxfId="746" operator="equal">
      <formula>FALSE</formula>
    </cfRule>
  </conditionalFormatting>
  <conditionalFormatting sqref="L115:M115">
    <cfRule type="cellIs" priority="53" dxfId="746" operator="equal">
      <formula>FALSE</formula>
    </cfRule>
  </conditionalFormatting>
  <conditionalFormatting sqref="N115:O115">
    <cfRule type="cellIs" priority="52" dxfId="746" operator="equal">
      <formula>FALSE</formula>
    </cfRule>
  </conditionalFormatting>
  <conditionalFormatting sqref="G115:H115">
    <cfRule type="cellIs" priority="51" dxfId="746" operator="equal">
      <formula>FALSE</formula>
    </cfRule>
  </conditionalFormatting>
  <conditionalFormatting sqref="D123:E123">
    <cfRule type="cellIs" priority="50" dxfId="746" operator="equal">
      <formula>FALSE</formula>
    </cfRule>
  </conditionalFormatting>
  <conditionalFormatting sqref="C123">
    <cfRule type="cellIs" priority="49" dxfId="746" operator="equal">
      <formula>FALSE</formula>
    </cfRule>
  </conditionalFormatting>
  <conditionalFormatting sqref="F123">
    <cfRule type="cellIs" priority="48" dxfId="746" operator="equal">
      <formula>FALSE</formula>
    </cfRule>
  </conditionalFormatting>
  <conditionalFormatting sqref="K123">
    <cfRule type="cellIs" priority="47" dxfId="746" operator="equal">
      <formula>FALSE</formula>
    </cfRule>
  </conditionalFormatting>
  <conditionalFormatting sqref="Q123">
    <cfRule type="cellIs" priority="46" dxfId="746" operator="equal">
      <formula>FALSE</formula>
    </cfRule>
  </conditionalFormatting>
  <conditionalFormatting sqref="D127:E127">
    <cfRule type="cellIs" priority="45" dxfId="746" operator="equal">
      <formula>FALSE</formula>
    </cfRule>
  </conditionalFormatting>
  <conditionalFormatting sqref="C127">
    <cfRule type="cellIs" priority="44" dxfId="746" operator="equal">
      <formula>FALSE</formula>
    </cfRule>
  </conditionalFormatting>
  <conditionalFormatting sqref="F127">
    <cfRule type="cellIs" priority="43" dxfId="746" operator="equal">
      <formula>FALSE</formula>
    </cfRule>
  </conditionalFormatting>
  <conditionalFormatting sqref="K127">
    <cfRule type="cellIs" priority="42" dxfId="746" operator="equal">
      <formula>FALSE</formula>
    </cfRule>
  </conditionalFormatting>
  <conditionalFormatting sqref="Q127">
    <cfRule type="cellIs" priority="41" dxfId="746" operator="equal">
      <formula>FALSE</formula>
    </cfRule>
  </conditionalFormatting>
  <conditionalFormatting sqref="D126:E126">
    <cfRule type="cellIs" priority="40" dxfId="746" operator="equal">
      <formula>FALSE</formula>
    </cfRule>
  </conditionalFormatting>
  <conditionalFormatting sqref="C126">
    <cfRule type="cellIs" priority="39" dxfId="746" operator="equal">
      <formula>FALSE</formula>
    </cfRule>
  </conditionalFormatting>
  <conditionalFormatting sqref="F126">
    <cfRule type="cellIs" priority="38" dxfId="746" operator="equal">
      <formula>FALSE</formula>
    </cfRule>
  </conditionalFormatting>
  <conditionalFormatting sqref="K126">
    <cfRule type="cellIs" priority="37" dxfId="746" operator="equal">
      <formula>FALSE</formula>
    </cfRule>
  </conditionalFormatting>
  <conditionalFormatting sqref="Q126">
    <cfRule type="cellIs" priority="36" dxfId="746" operator="equal">
      <formula>FALSE</formula>
    </cfRule>
  </conditionalFormatting>
  <conditionalFormatting sqref="D129:E129">
    <cfRule type="cellIs" priority="35" dxfId="746" operator="equal">
      <formula>FALSE</formula>
    </cfRule>
  </conditionalFormatting>
  <conditionalFormatting sqref="C129">
    <cfRule type="cellIs" priority="34" dxfId="746" operator="equal">
      <formula>FALSE</formula>
    </cfRule>
  </conditionalFormatting>
  <conditionalFormatting sqref="F129">
    <cfRule type="cellIs" priority="33" dxfId="746" operator="equal">
      <formula>FALSE</formula>
    </cfRule>
  </conditionalFormatting>
  <conditionalFormatting sqref="K129">
    <cfRule type="cellIs" priority="32" dxfId="746" operator="equal">
      <formula>FALSE</formula>
    </cfRule>
  </conditionalFormatting>
  <conditionalFormatting sqref="Q129">
    <cfRule type="cellIs" priority="31" dxfId="746" operator="equal">
      <formula>FALSE</formula>
    </cfRule>
  </conditionalFormatting>
  <conditionalFormatting sqref="D132:E132">
    <cfRule type="cellIs" priority="30" dxfId="746" operator="equal">
      <formula>FALSE</formula>
    </cfRule>
  </conditionalFormatting>
  <conditionalFormatting sqref="C132">
    <cfRule type="cellIs" priority="29" dxfId="746" operator="equal">
      <formula>FALSE</formula>
    </cfRule>
  </conditionalFormatting>
  <conditionalFormatting sqref="F132">
    <cfRule type="cellIs" priority="28" dxfId="746" operator="equal">
      <formula>FALSE</formula>
    </cfRule>
  </conditionalFormatting>
  <conditionalFormatting sqref="K132">
    <cfRule type="cellIs" priority="27" dxfId="746" operator="equal">
      <formula>FALSE</formula>
    </cfRule>
  </conditionalFormatting>
  <conditionalFormatting sqref="Q132">
    <cfRule type="cellIs" priority="26" dxfId="746" operator="equal">
      <formula>FALSE</formula>
    </cfRule>
  </conditionalFormatting>
  <conditionalFormatting sqref="D135:E135">
    <cfRule type="cellIs" priority="25" dxfId="746" operator="equal">
      <formula>FALSE</formula>
    </cfRule>
  </conditionalFormatting>
  <conditionalFormatting sqref="C135">
    <cfRule type="cellIs" priority="24" dxfId="746" operator="equal">
      <formula>FALSE</formula>
    </cfRule>
  </conditionalFormatting>
  <conditionalFormatting sqref="F135">
    <cfRule type="cellIs" priority="23" dxfId="746" operator="equal">
      <formula>FALSE</formula>
    </cfRule>
  </conditionalFormatting>
  <conditionalFormatting sqref="K135">
    <cfRule type="cellIs" priority="22" dxfId="746" operator="equal">
      <formula>FALSE</formula>
    </cfRule>
  </conditionalFormatting>
  <conditionalFormatting sqref="Q135">
    <cfRule type="cellIs" priority="21" dxfId="746" operator="equal">
      <formula>FALSE</formula>
    </cfRule>
  </conditionalFormatting>
  <conditionalFormatting sqref="D138:E138">
    <cfRule type="cellIs" priority="20" dxfId="746" operator="equal">
      <formula>FALSE</formula>
    </cfRule>
  </conditionalFormatting>
  <conditionalFormatting sqref="C138">
    <cfRule type="cellIs" priority="19" dxfId="746" operator="equal">
      <formula>FALSE</formula>
    </cfRule>
  </conditionalFormatting>
  <conditionalFormatting sqref="F138">
    <cfRule type="cellIs" priority="18" dxfId="746" operator="equal">
      <formula>FALSE</formula>
    </cfRule>
  </conditionalFormatting>
  <conditionalFormatting sqref="K138">
    <cfRule type="cellIs" priority="17" dxfId="746" operator="equal">
      <formula>FALSE</formula>
    </cfRule>
  </conditionalFormatting>
  <conditionalFormatting sqref="Q138">
    <cfRule type="cellIs" priority="16" dxfId="746" operator="equal">
      <formula>FALSE</formula>
    </cfRule>
  </conditionalFormatting>
  <conditionalFormatting sqref="D142:E142">
    <cfRule type="cellIs" priority="15" dxfId="746" operator="equal">
      <formula>FALSE</formula>
    </cfRule>
  </conditionalFormatting>
  <conditionalFormatting sqref="C142">
    <cfRule type="cellIs" priority="14" dxfId="746" operator="equal">
      <formula>FALSE</formula>
    </cfRule>
  </conditionalFormatting>
  <conditionalFormatting sqref="F142">
    <cfRule type="cellIs" priority="13" dxfId="746" operator="equal">
      <formula>FALSE</formula>
    </cfRule>
  </conditionalFormatting>
  <conditionalFormatting sqref="Q142">
    <cfRule type="cellIs" priority="11" dxfId="746" operator="equal">
      <formula>FALSE</formula>
    </cfRule>
  </conditionalFormatting>
  <conditionalFormatting sqref="K142">
    <cfRule type="cellIs" priority="12" dxfId="746" operator="equal">
      <formula>FALSE</formula>
    </cfRule>
  </conditionalFormatting>
  <conditionalFormatting sqref="D144:E144">
    <cfRule type="cellIs" priority="10" dxfId="746" operator="equal">
      <formula>FALSE</formula>
    </cfRule>
  </conditionalFormatting>
  <conditionalFormatting sqref="C144">
    <cfRule type="cellIs" priority="9" dxfId="746" operator="equal">
      <formula>FALSE</formula>
    </cfRule>
  </conditionalFormatting>
  <conditionalFormatting sqref="F144">
    <cfRule type="cellIs" priority="8" dxfId="746" operator="equal">
      <formula>FALSE</formula>
    </cfRule>
  </conditionalFormatting>
  <conditionalFormatting sqref="K144">
    <cfRule type="cellIs" priority="7" dxfId="746" operator="equal">
      <formula>FALSE</formula>
    </cfRule>
  </conditionalFormatting>
  <conditionalFormatting sqref="Q144">
    <cfRule type="cellIs" priority="6" dxfId="746" operator="equal">
      <formula>FALSE</formula>
    </cfRule>
  </conditionalFormatting>
  <printOptions/>
  <pageMargins left="0.7" right="0.7" top="0.75" bottom="0.75" header="0.3" footer="0.3"/>
  <pageSetup fitToHeight="0"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view="pageBreakPreview" zoomScale="80" zoomScaleNormal="75" zoomScaleSheetLayoutView="80" zoomScalePageLayoutView="0" workbookViewId="0" topLeftCell="A1">
      <pane xSplit="4" ySplit="6" topLeftCell="E13" activePane="bottomRight" state="frozen"/>
      <selection pane="topLeft" activeCell="A1" sqref="A1"/>
      <selection pane="topRight" activeCell="E1" sqref="E1"/>
      <selection pane="bottomLeft" activeCell="A7" sqref="A7"/>
      <selection pane="bottomRight" activeCell="D19" sqref="D19"/>
    </sheetView>
  </sheetViews>
  <sheetFormatPr defaultColWidth="9.00390625" defaultRowHeight="13.5"/>
  <cols>
    <col min="1" max="1" width="2.875" style="6" customWidth="1"/>
    <col min="2" max="3" width="2.625" style="6" customWidth="1"/>
    <col min="4" max="4" width="52.125" style="6" customWidth="1"/>
    <col min="5" max="6" width="10.875" style="12" customWidth="1"/>
    <col min="7" max="7" width="9.125" style="6" customWidth="1"/>
    <col min="8" max="8" width="10.875" style="12" customWidth="1"/>
    <col min="9" max="9" width="9.125" style="6" customWidth="1"/>
    <col min="10" max="10" width="10.875" style="12" customWidth="1"/>
    <col min="11" max="11" width="9.125" style="6" customWidth="1"/>
    <col min="12" max="12" width="10.875" style="12" customWidth="1"/>
    <col min="13" max="13" width="7.125" style="6" customWidth="1"/>
    <col min="14" max="14" width="9.125" style="12" customWidth="1"/>
    <col min="15" max="15" width="11.00390625" style="6" customWidth="1"/>
    <col min="16" max="17" width="10.875" style="12" customWidth="1"/>
    <col min="18" max="18" width="2.50390625" style="6" customWidth="1"/>
    <col min="19" max="16384" width="9.00390625" style="6" customWidth="1"/>
  </cols>
  <sheetData>
    <row r="1" spans="2:17" s="2" customFormat="1" ht="18" customHeight="1">
      <c r="B1" s="1" t="s">
        <v>9</v>
      </c>
      <c r="C1" s="1"/>
      <c r="D1" s="1"/>
      <c r="E1" s="9"/>
      <c r="F1" s="9"/>
      <c r="G1" s="1"/>
      <c r="H1" s="9"/>
      <c r="I1" s="1"/>
      <c r="J1" s="9"/>
      <c r="K1" s="1"/>
      <c r="L1" s="9"/>
      <c r="M1" s="1"/>
      <c r="N1" s="9"/>
      <c r="O1" s="1"/>
      <c r="P1" s="9"/>
      <c r="Q1" s="16"/>
    </row>
    <row r="2" spans="2:17" s="2" customFormat="1" ht="18" customHeight="1">
      <c r="B2" s="818" t="s">
        <v>181</v>
      </c>
      <c r="C2" s="818"/>
      <c r="D2" s="818"/>
      <c r="E2" s="818"/>
      <c r="F2" s="818"/>
      <c r="G2" s="818"/>
      <c r="H2" s="818"/>
      <c r="I2" s="818"/>
      <c r="J2" s="818"/>
      <c r="K2" s="818"/>
      <c r="L2" s="818"/>
      <c r="M2" s="818"/>
      <c r="N2" s="818"/>
      <c r="O2" s="818"/>
      <c r="P2" s="818"/>
      <c r="Q2" s="818"/>
    </row>
    <row r="3" spans="2:16" ht="18" customHeight="1" thickBot="1">
      <c r="B3" s="7"/>
      <c r="C3" s="7"/>
      <c r="D3" s="7"/>
      <c r="E3" s="10"/>
      <c r="F3" s="10"/>
      <c r="G3" s="7"/>
      <c r="H3" s="10"/>
      <c r="I3" s="7"/>
      <c r="J3" s="10"/>
      <c r="K3" s="7"/>
      <c r="L3" s="10"/>
      <c r="M3" s="7"/>
      <c r="N3" s="10"/>
      <c r="O3" s="7"/>
      <c r="P3" s="10"/>
    </row>
    <row r="4" spans="2:17" ht="17.25" customHeight="1">
      <c r="B4" s="828" t="s">
        <v>4</v>
      </c>
      <c r="C4" s="829"/>
      <c r="D4" s="830"/>
      <c r="E4" s="838" t="s">
        <v>0</v>
      </c>
      <c r="F4" s="840" t="s">
        <v>25</v>
      </c>
      <c r="G4" s="841"/>
      <c r="H4" s="841"/>
      <c r="I4" s="841"/>
      <c r="J4" s="841"/>
      <c r="K4" s="841"/>
      <c r="L4" s="841"/>
      <c r="M4" s="841"/>
      <c r="N4" s="841"/>
      <c r="O4" s="842"/>
      <c r="P4" s="824" t="s">
        <v>19</v>
      </c>
      <c r="Q4" s="826" t="s">
        <v>1</v>
      </c>
    </row>
    <row r="5" spans="2:17" ht="25.5" customHeight="1">
      <c r="B5" s="831"/>
      <c r="C5" s="832"/>
      <c r="D5" s="833"/>
      <c r="E5" s="839"/>
      <c r="F5" s="13"/>
      <c r="G5" s="4"/>
      <c r="H5" s="819" t="s">
        <v>20</v>
      </c>
      <c r="I5" s="820"/>
      <c r="J5" s="819" t="s">
        <v>10</v>
      </c>
      <c r="K5" s="820"/>
      <c r="L5" s="819" t="s">
        <v>11</v>
      </c>
      <c r="M5" s="820"/>
      <c r="N5" s="819" t="s">
        <v>12</v>
      </c>
      <c r="O5" s="820"/>
      <c r="P5" s="825"/>
      <c r="Q5" s="827"/>
    </row>
    <row r="6" spans="2:17" ht="17.25" customHeight="1">
      <c r="B6" s="834"/>
      <c r="C6" s="835"/>
      <c r="D6" s="836"/>
      <c r="E6" s="11" t="s">
        <v>5</v>
      </c>
      <c r="F6" s="14" t="s">
        <v>5</v>
      </c>
      <c r="G6" s="5" t="s">
        <v>6</v>
      </c>
      <c r="H6" s="15" t="s">
        <v>5</v>
      </c>
      <c r="I6" s="3" t="s">
        <v>6</v>
      </c>
      <c r="J6" s="14" t="s">
        <v>5</v>
      </c>
      <c r="K6" s="5" t="s">
        <v>6</v>
      </c>
      <c r="L6" s="15" t="s">
        <v>5</v>
      </c>
      <c r="M6" s="3" t="s">
        <v>6</v>
      </c>
      <c r="N6" s="15" t="s">
        <v>5</v>
      </c>
      <c r="O6" s="5" t="s">
        <v>6</v>
      </c>
      <c r="P6" s="17" t="s">
        <v>5</v>
      </c>
      <c r="Q6" s="362" t="s">
        <v>5</v>
      </c>
    </row>
    <row r="7" spans="2:17" s="22" customFormat="1" ht="22.5" customHeight="1">
      <c r="B7" s="821" t="s">
        <v>7</v>
      </c>
      <c r="C7" s="822"/>
      <c r="D7" s="823"/>
      <c r="E7" s="716">
        <f>SUM(E8+E13+E17)</f>
        <v>20815</v>
      </c>
      <c r="F7" s="560">
        <f>SUM(F8+F13+F17)</f>
        <v>8181</v>
      </c>
      <c r="G7" s="561">
        <v>100</v>
      </c>
      <c r="H7" s="562">
        <f>SUM(H8+H13+H17)</f>
        <v>435</v>
      </c>
      <c r="I7" s="563">
        <f aca="true" t="shared" si="0" ref="I7:I15">H7/F7*100</f>
        <v>5.317198386505318</v>
      </c>
      <c r="J7" s="564">
        <f>SUM(J8+J13+J17)</f>
        <v>6050</v>
      </c>
      <c r="K7" s="565">
        <f aca="true" t="shared" si="1" ref="K7:K15">J7/F7*100</f>
        <v>73.95183962840728</v>
      </c>
      <c r="L7" s="566">
        <f>SUM(L8+L13+L17)</f>
        <v>1673</v>
      </c>
      <c r="M7" s="563">
        <f aca="true" t="shared" si="2" ref="M7:M15">L7/F7*100</f>
        <v>20.44982276005378</v>
      </c>
      <c r="N7" s="566">
        <f>SUM(N8+N13+N17)</f>
        <v>23</v>
      </c>
      <c r="O7" s="565">
        <f aca="true" t="shared" si="3" ref="O7:O15">N7/F7*100</f>
        <v>0.2811392250336145</v>
      </c>
      <c r="P7" s="717">
        <f>SUM(P8+P13+P17)</f>
        <v>11903</v>
      </c>
      <c r="Q7" s="567">
        <f>SUM(Q8+Q13+Q17)</f>
        <v>731</v>
      </c>
    </row>
    <row r="8" spans="2:17" s="22" customFormat="1" ht="22.5" customHeight="1">
      <c r="B8" s="363"/>
      <c r="C8" s="568" t="s">
        <v>40</v>
      </c>
      <c r="D8" s="569"/>
      <c r="E8" s="718">
        <f>'別表4-2'!C54</f>
        <v>20478</v>
      </c>
      <c r="F8" s="570">
        <f>'別表4-2'!F54</f>
        <v>7917</v>
      </c>
      <c r="G8" s="571">
        <v>100</v>
      </c>
      <c r="H8" s="572">
        <f>'別表4-2'!H54</f>
        <v>434</v>
      </c>
      <c r="I8" s="573">
        <f t="shared" si="0"/>
        <v>5.4818744473916885</v>
      </c>
      <c r="J8" s="574">
        <f>'別表4-2'!J54</f>
        <v>5800</v>
      </c>
      <c r="K8" s="575">
        <f t="shared" si="1"/>
        <v>73.26007326007326</v>
      </c>
      <c r="L8" s="572">
        <f>'別表4-2'!L54</f>
        <v>1661</v>
      </c>
      <c r="M8" s="573">
        <f t="shared" si="2"/>
        <v>20.980169256031324</v>
      </c>
      <c r="N8" s="572">
        <f>'別表4-2'!N54</f>
        <v>22</v>
      </c>
      <c r="O8" s="575">
        <f t="shared" si="3"/>
        <v>0.27788303650372614</v>
      </c>
      <c r="P8" s="574">
        <f>'別表4-2'!AJ54</f>
        <v>11835</v>
      </c>
      <c r="Q8" s="576">
        <f>'別表4-2'!AQ54</f>
        <v>726</v>
      </c>
    </row>
    <row r="9" spans="2:17" s="22" customFormat="1" ht="22.5" customHeight="1">
      <c r="B9" s="363"/>
      <c r="C9" s="23"/>
      <c r="D9" s="577" t="s">
        <v>178</v>
      </c>
      <c r="E9" s="24">
        <f>IF(SUM(F9,P9,Q9)&lt;&gt;0,SUM(F9,P9,Q9),"")</f>
        <v>7798</v>
      </c>
      <c r="F9" s="19">
        <f>IF(SUM(H9,J9,L9,N9)&lt;&gt;0,SUM(H9,J9,L9,N9),"")</f>
        <v>809</v>
      </c>
      <c r="G9" s="25">
        <v>100</v>
      </c>
      <c r="H9" s="26">
        <v>134</v>
      </c>
      <c r="I9" s="27">
        <f aca="true" t="shared" si="4" ref="I9:K12">IF($F9&lt;&gt;0,H9/$F9*100,0)</f>
        <v>16.563658838071692</v>
      </c>
      <c r="J9" s="28">
        <v>401</v>
      </c>
      <c r="K9" s="29">
        <f t="shared" si="4"/>
        <v>49.567367119901114</v>
      </c>
      <c r="L9" s="26">
        <v>263</v>
      </c>
      <c r="M9" s="27">
        <f>IF($F9&lt;&gt;0,L9/$F9*100,0)</f>
        <v>32.509270704573545</v>
      </c>
      <c r="N9" s="26">
        <v>11</v>
      </c>
      <c r="O9" s="27">
        <f>IF($F9&lt;&gt;0,N9/$F9*100,0)</f>
        <v>1.3597033374536465</v>
      </c>
      <c r="P9" s="20">
        <v>6814</v>
      </c>
      <c r="Q9" s="364">
        <v>175</v>
      </c>
    </row>
    <row r="10" spans="2:17" s="22" customFormat="1" ht="22.5" customHeight="1">
      <c r="B10" s="363"/>
      <c r="C10" s="23"/>
      <c r="D10" s="578" t="s">
        <v>195</v>
      </c>
      <c r="E10" s="24">
        <f>IF(SUM(F10,P10,Q10)&lt;&gt;0,SUM(F10,P10,Q10),"")</f>
        <v>2875</v>
      </c>
      <c r="F10" s="19">
        <f>IF(SUM(H10,J10,L10,N10)&lt;&gt;0,SUM(H10,J10,L10,N10),"")</f>
        <v>692</v>
      </c>
      <c r="G10" s="25">
        <v>100</v>
      </c>
      <c r="H10" s="26">
        <v>162</v>
      </c>
      <c r="I10" s="27">
        <f t="shared" si="4"/>
        <v>23.410404624277454</v>
      </c>
      <c r="J10" s="28">
        <v>437</v>
      </c>
      <c r="K10" s="29">
        <f t="shared" si="4"/>
        <v>63.150289017341045</v>
      </c>
      <c r="L10" s="26">
        <v>89</v>
      </c>
      <c r="M10" s="27">
        <f>IF($F10&lt;&gt;0,L10/$F10*100,0)</f>
        <v>12.861271676300579</v>
      </c>
      <c r="N10" s="26">
        <v>4</v>
      </c>
      <c r="O10" s="27">
        <f>IF($F10&lt;&gt;0,N10/$F10*100,0)</f>
        <v>0.5780346820809248</v>
      </c>
      <c r="P10" s="20">
        <v>2111</v>
      </c>
      <c r="Q10" s="364">
        <v>72</v>
      </c>
    </row>
    <row r="11" spans="2:17" s="22" customFormat="1" ht="22.5" customHeight="1">
      <c r="B11" s="363"/>
      <c r="C11" s="23"/>
      <c r="D11" s="578" t="s">
        <v>187</v>
      </c>
      <c r="E11" s="24">
        <f>IF(SUM(F11,P11,Q11)&lt;&gt;0,SUM(F11,P11,Q11),"")</f>
        <v>2516</v>
      </c>
      <c r="F11" s="19">
        <f>IF(SUM(H11,J11,L11,N11)&lt;&gt;0,SUM(H11,J11,L11,N11),"")</f>
        <v>1893</v>
      </c>
      <c r="G11" s="25">
        <v>100</v>
      </c>
      <c r="H11" s="26">
        <v>40</v>
      </c>
      <c r="I11" s="27">
        <f t="shared" si="4"/>
        <v>2.1130480718436346</v>
      </c>
      <c r="J11" s="28">
        <v>1121</v>
      </c>
      <c r="K11" s="29">
        <f t="shared" si="4"/>
        <v>59.21817221341785</v>
      </c>
      <c r="L11" s="26">
        <v>731</v>
      </c>
      <c r="M11" s="27">
        <f>IF($F11&lt;&gt;0,L11/$F11*100,0)</f>
        <v>38.61595351294242</v>
      </c>
      <c r="N11" s="26">
        <v>1</v>
      </c>
      <c r="O11" s="27">
        <f>IF($F11&lt;&gt;0,N11/$F11*100,0)</f>
        <v>0.05282620179609086</v>
      </c>
      <c r="P11" s="20">
        <v>522</v>
      </c>
      <c r="Q11" s="364">
        <v>101</v>
      </c>
    </row>
    <row r="12" spans="2:17" s="22" customFormat="1" ht="22.5" customHeight="1">
      <c r="B12" s="363"/>
      <c r="C12" s="579"/>
      <c r="D12" s="580" t="s">
        <v>8</v>
      </c>
      <c r="E12" s="581">
        <f>IF(SUM(F12,P12,Q12)&lt;&gt;0,SUM(F12,P12,Q12),"")</f>
        <v>7289</v>
      </c>
      <c r="F12" s="581">
        <f>IF(SUM(H12,J12,L12,N12)&lt;&gt;0,SUM(H12,J12,L12,N12),"")</f>
        <v>4523</v>
      </c>
      <c r="G12" s="582">
        <v>100</v>
      </c>
      <c r="H12" s="581">
        <f>SUM(H8-H9-H10-H11)</f>
        <v>98</v>
      </c>
      <c r="I12" s="583">
        <f t="shared" si="4"/>
        <v>2.1667035153659078</v>
      </c>
      <c r="J12" s="581">
        <f>SUM(J8-J9-J10-J11)</f>
        <v>3841</v>
      </c>
      <c r="K12" s="584">
        <f t="shared" si="4"/>
        <v>84.92151227061684</v>
      </c>
      <c r="L12" s="581">
        <f>SUM(L8-L9-L10-L11)</f>
        <v>578</v>
      </c>
      <c r="M12" s="584">
        <f>IF($F12&lt;&gt;0,L12/$F12*100,0)</f>
        <v>12.779128896749944</v>
      </c>
      <c r="N12" s="581">
        <f>SUM(N8-N9-N10-N11)</f>
        <v>6</v>
      </c>
      <c r="O12" s="584">
        <f>IF($F12&lt;&gt;0,N12/$F12*100,0)</f>
        <v>0.13265531726730045</v>
      </c>
      <c r="P12" s="585">
        <f>P8-P9-P10-P11</f>
        <v>2388</v>
      </c>
      <c r="Q12" s="586">
        <f>Q8-Q9-Q10-Q11</f>
        <v>378</v>
      </c>
    </row>
    <row r="13" spans="2:17" s="22" customFormat="1" ht="22.5" customHeight="1">
      <c r="B13" s="363"/>
      <c r="C13" s="23" t="s">
        <v>41</v>
      </c>
      <c r="D13" s="587"/>
      <c r="E13" s="588">
        <f>'別表4-3'!C54</f>
        <v>251</v>
      </c>
      <c r="F13" s="570">
        <f>'別表4-3'!F54</f>
        <v>197</v>
      </c>
      <c r="G13" s="571">
        <v>100</v>
      </c>
      <c r="H13" s="572">
        <f>'別表4-3'!H54</f>
        <v>0</v>
      </c>
      <c r="I13" s="573">
        <f t="shared" si="0"/>
        <v>0</v>
      </c>
      <c r="J13" s="574">
        <f>'別表4-3'!J54</f>
        <v>196</v>
      </c>
      <c r="K13" s="575">
        <f t="shared" si="1"/>
        <v>99.49238578680203</v>
      </c>
      <c r="L13" s="572">
        <f>'別表4-3'!L54</f>
        <v>1</v>
      </c>
      <c r="M13" s="573">
        <f t="shared" si="2"/>
        <v>0.5076142131979695</v>
      </c>
      <c r="N13" s="572">
        <f>'別表4-3'!N54</f>
        <v>0</v>
      </c>
      <c r="O13" s="575">
        <f t="shared" si="3"/>
        <v>0</v>
      </c>
      <c r="P13" s="574">
        <f>'別表4-3'!AJ54</f>
        <v>54</v>
      </c>
      <c r="Q13" s="576">
        <f>'別表4-3'!AQ54</f>
        <v>0</v>
      </c>
    </row>
    <row r="14" spans="2:17" s="22" customFormat="1" ht="22.5" customHeight="1">
      <c r="B14" s="363"/>
      <c r="C14" s="23"/>
      <c r="D14" s="577" t="s">
        <v>186</v>
      </c>
      <c r="E14" s="24">
        <f>IF(SUM(F14,P14,Q14)&lt;&gt;0,SUM(F14,P14,Q14),"")</f>
        <v>249</v>
      </c>
      <c r="F14" s="19">
        <f>IF(SUM(H14,J14,L14,N14)&lt;&gt;0,SUM(H14,J14,L14,N14),"")</f>
        <v>196</v>
      </c>
      <c r="G14" s="25">
        <v>100</v>
      </c>
      <c r="H14" s="26">
        <v>0</v>
      </c>
      <c r="I14" s="27">
        <f t="shared" si="0"/>
        <v>0</v>
      </c>
      <c r="J14" s="28">
        <v>196</v>
      </c>
      <c r="K14" s="29">
        <f t="shared" si="1"/>
        <v>100</v>
      </c>
      <c r="L14" s="26">
        <v>0</v>
      </c>
      <c r="M14" s="27">
        <f t="shared" si="2"/>
        <v>0</v>
      </c>
      <c r="N14" s="26">
        <v>0</v>
      </c>
      <c r="O14" s="29">
        <f t="shared" si="3"/>
        <v>0</v>
      </c>
      <c r="P14" s="28">
        <v>53</v>
      </c>
      <c r="Q14" s="364">
        <v>0</v>
      </c>
    </row>
    <row r="15" spans="2:17" s="22" customFormat="1" ht="22.5" customHeight="1">
      <c r="B15" s="363"/>
      <c r="C15" s="23"/>
      <c r="D15" s="577" t="s">
        <v>190</v>
      </c>
      <c r="E15" s="24">
        <f>IF(SUM(F15,P15,Q15)&lt;&gt;0,SUM(F15,P15,Q15),"")</f>
        <v>2</v>
      </c>
      <c r="F15" s="19">
        <f>IF(SUM(H15,J15,L15,N15)&lt;&gt;0,SUM(H15,J15,L15,N15),"")</f>
        <v>1</v>
      </c>
      <c r="G15" s="25">
        <v>100</v>
      </c>
      <c r="H15" s="26">
        <v>0</v>
      </c>
      <c r="I15" s="27">
        <f t="shared" si="0"/>
        <v>0</v>
      </c>
      <c r="J15" s="28">
        <v>0</v>
      </c>
      <c r="K15" s="29">
        <f t="shared" si="1"/>
        <v>0</v>
      </c>
      <c r="L15" s="26">
        <v>1</v>
      </c>
      <c r="M15" s="27">
        <f t="shared" si="2"/>
        <v>100</v>
      </c>
      <c r="N15" s="26">
        <v>0</v>
      </c>
      <c r="O15" s="29">
        <f t="shared" si="3"/>
        <v>0</v>
      </c>
      <c r="P15" s="28">
        <v>1</v>
      </c>
      <c r="Q15" s="364">
        <v>0</v>
      </c>
    </row>
    <row r="16" spans="2:17" s="22" customFormat="1" ht="22.5" customHeight="1">
      <c r="B16" s="363"/>
      <c r="C16" s="589"/>
      <c r="D16" s="580"/>
      <c r="E16" s="581"/>
      <c r="F16" s="590"/>
      <c r="G16" s="582"/>
      <c r="H16" s="591"/>
      <c r="I16" s="583"/>
      <c r="J16" s="585"/>
      <c r="K16" s="584"/>
      <c r="L16" s="591"/>
      <c r="M16" s="583"/>
      <c r="N16" s="592"/>
      <c r="O16" s="584"/>
      <c r="P16" s="585"/>
      <c r="Q16" s="586"/>
    </row>
    <row r="17" spans="2:17" s="22" customFormat="1" ht="22.5" customHeight="1">
      <c r="B17" s="363"/>
      <c r="C17" s="23" t="s">
        <v>39</v>
      </c>
      <c r="D17" s="569"/>
      <c r="E17" s="588">
        <f>'別表4-4'!C54</f>
        <v>86</v>
      </c>
      <c r="F17" s="593">
        <f>'別表4-4'!F54</f>
        <v>67</v>
      </c>
      <c r="G17" s="571">
        <v>100</v>
      </c>
      <c r="H17" s="572">
        <f>'別表4-4'!H54</f>
        <v>1</v>
      </c>
      <c r="I17" s="573">
        <f>H17/F17*100</f>
        <v>1.4925373134328357</v>
      </c>
      <c r="J17" s="574">
        <f>'別表4-4'!J54</f>
        <v>54</v>
      </c>
      <c r="K17" s="575">
        <f>J17/F17*100</f>
        <v>80.59701492537313</v>
      </c>
      <c r="L17" s="572">
        <f>'別表4-4'!L54</f>
        <v>11</v>
      </c>
      <c r="M17" s="575">
        <f>L17/F17*100</f>
        <v>16.417910447761194</v>
      </c>
      <c r="N17" s="572">
        <f>'別表4-4'!N54</f>
        <v>1</v>
      </c>
      <c r="O17" s="575">
        <f>N17/F17*100</f>
        <v>1.4925373134328357</v>
      </c>
      <c r="P17" s="574">
        <f>'別表4-4'!AJ54</f>
        <v>14</v>
      </c>
      <c r="Q17" s="576">
        <f>'別表4-4'!AQ54</f>
        <v>5</v>
      </c>
    </row>
    <row r="18" spans="2:17" s="22" customFormat="1" ht="22.5" customHeight="1">
      <c r="B18" s="363"/>
      <c r="C18" s="23"/>
      <c r="D18" s="577" t="s">
        <v>187</v>
      </c>
      <c r="E18" s="19">
        <f>IF(SUM(F18,P18,Q18)&lt;&gt;0,SUM(F18,P18,Q18),"")</f>
        <v>54</v>
      </c>
      <c r="F18" s="20">
        <f>IF(SUM(H18,J18,L18,N18)&lt;&gt;0,SUM(H18,J18,L18,N18),"")</f>
        <v>43</v>
      </c>
      <c r="G18" s="25">
        <v>100</v>
      </c>
      <c r="H18" s="26">
        <v>0</v>
      </c>
      <c r="I18" s="29">
        <f aca="true" t="shared" si="5" ref="I18:K21">IF($F18&lt;&gt;0,H18/$F18*100,0)</f>
        <v>0</v>
      </c>
      <c r="J18" s="28">
        <v>37</v>
      </c>
      <c r="K18" s="29">
        <f t="shared" si="5"/>
        <v>86.04651162790698</v>
      </c>
      <c r="L18" s="26">
        <v>6</v>
      </c>
      <c r="M18" s="29">
        <f>IF($F18&lt;&gt;0,L18/$F18*100,0)</f>
        <v>13.953488372093023</v>
      </c>
      <c r="N18" s="26">
        <v>0</v>
      </c>
      <c r="O18" s="29">
        <f>IF($F18&lt;&gt;0,N18/$F18*100,0)</f>
        <v>0</v>
      </c>
      <c r="P18" s="28">
        <v>6</v>
      </c>
      <c r="Q18" s="364">
        <v>5</v>
      </c>
    </row>
    <row r="19" spans="2:17" s="22" customFormat="1" ht="22.5" customHeight="1">
      <c r="B19" s="363"/>
      <c r="C19" s="23"/>
      <c r="D19" s="578" t="s">
        <v>179</v>
      </c>
      <c r="E19" s="19">
        <f>IF(SUM(F19,P19,Q19)&lt;&gt;0,SUM(F19,P19,Q19),"")</f>
        <v>17</v>
      </c>
      <c r="F19" s="20">
        <f>IF(SUM(H19,J19,L19,N19)&lt;&gt;0,SUM(H19,J19,L19,N19),"")</f>
        <v>16</v>
      </c>
      <c r="G19" s="25">
        <v>100</v>
      </c>
      <c r="H19" s="26">
        <v>0</v>
      </c>
      <c r="I19" s="27">
        <f t="shared" si="5"/>
        <v>0</v>
      </c>
      <c r="J19" s="28">
        <v>15</v>
      </c>
      <c r="K19" s="29">
        <f t="shared" si="5"/>
        <v>93.75</v>
      </c>
      <c r="L19" s="26">
        <v>1</v>
      </c>
      <c r="M19" s="27">
        <f>IF($F19&lt;&gt;0,L19/$F19*100,0)</f>
        <v>6.25</v>
      </c>
      <c r="N19" s="26">
        <v>0</v>
      </c>
      <c r="O19" s="27">
        <f>IF($F19&lt;&gt;0,N19/$F19*100,0)</f>
        <v>0</v>
      </c>
      <c r="P19" s="28">
        <v>1</v>
      </c>
      <c r="Q19" s="364">
        <v>0</v>
      </c>
    </row>
    <row r="20" spans="2:17" s="22" customFormat="1" ht="22.5" customHeight="1">
      <c r="B20" s="363"/>
      <c r="C20" s="23"/>
      <c r="D20" s="578" t="s">
        <v>188</v>
      </c>
      <c r="E20" s="594">
        <f>IF(SUM(F20,P20,Q20)&lt;&gt;0,SUM(F20,P20,Q20),"")</f>
        <v>8</v>
      </c>
      <c r="F20" s="595">
        <f>IF(SUM(H20,J20,L20,N20)&lt;&gt;0,SUM(H20,J20,L20,N20),"")</f>
        <v>2</v>
      </c>
      <c r="G20" s="25">
        <v>100</v>
      </c>
      <c r="H20" s="26">
        <v>1</v>
      </c>
      <c r="I20" s="27">
        <f t="shared" si="5"/>
        <v>50</v>
      </c>
      <c r="J20" s="28">
        <v>1</v>
      </c>
      <c r="K20" s="29">
        <f t="shared" si="5"/>
        <v>50</v>
      </c>
      <c r="L20" s="26">
        <v>0</v>
      </c>
      <c r="M20" s="27">
        <f>IF($F20&lt;&gt;0,L20/$F20*100,0)</f>
        <v>0</v>
      </c>
      <c r="N20" s="26">
        <v>0</v>
      </c>
      <c r="O20" s="27">
        <f>IF($F20&lt;&gt;0,N20/$F20*100,0)</f>
        <v>0</v>
      </c>
      <c r="P20" s="28">
        <v>6</v>
      </c>
      <c r="Q20" s="364">
        <v>0</v>
      </c>
    </row>
    <row r="21" spans="2:17" s="22" customFormat="1" ht="22.5" customHeight="1" thickBot="1">
      <c r="B21" s="596"/>
      <c r="C21" s="597"/>
      <c r="D21" s="598" t="s">
        <v>8</v>
      </c>
      <c r="E21" s="599">
        <f>IF(SUM(F21,P21,Q21)&lt;&gt;0,SUM(F21,P21,Q21),"")</f>
        <v>7</v>
      </c>
      <c r="F21" s="467">
        <f>IF(SUM(H21,J21,L21,N21)&lt;&gt;0,SUM(H21,J21,L21,N21),"")</f>
        <v>6</v>
      </c>
      <c r="G21" s="600">
        <v>100</v>
      </c>
      <c r="H21" s="601">
        <f>SUM(H17-H18-H19-H20)</f>
        <v>0</v>
      </c>
      <c r="I21" s="602">
        <f>IF($F21&lt;&gt;0,H21/$F21*100,0)</f>
        <v>0</v>
      </c>
      <c r="J21" s="603">
        <f>SUM(J17-J18-J19-J20)</f>
        <v>1</v>
      </c>
      <c r="K21" s="604">
        <f t="shared" si="5"/>
        <v>16.666666666666664</v>
      </c>
      <c r="L21" s="605">
        <f>SUM(L17-L18-L19-L20)</f>
        <v>4</v>
      </c>
      <c r="M21" s="602">
        <f>IF($F21&lt;&gt;0,L21/$F21*100,0)</f>
        <v>66.66666666666666</v>
      </c>
      <c r="N21" s="605">
        <f>SUM(N17-N18-N19-N20)</f>
        <v>1</v>
      </c>
      <c r="O21" s="602">
        <f>IF($F21&lt;&gt;0,N21/$F21*100,0)</f>
        <v>16.666666666666664</v>
      </c>
      <c r="P21" s="603">
        <f>SUM(P17-P18-P19-P20)</f>
        <v>1</v>
      </c>
      <c r="Q21" s="606">
        <f>SUM(Q17-Q18-Q19-Q20)</f>
        <v>0</v>
      </c>
    </row>
    <row r="22" spans="2:17" s="18" customFormat="1" ht="22.5" customHeight="1">
      <c r="B22" s="837" t="s">
        <v>197</v>
      </c>
      <c r="C22" s="837"/>
      <c r="D22" s="837"/>
      <c r="E22" s="837"/>
      <c r="F22" s="837"/>
      <c r="G22" s="837"/>
      <c r="H22" s="837"/>
      <c r="I22" s="837"/>
      <c r="J22" s="837"/>
      <c r="K22" s="837"/>
      <c r="L22" s="837"/>
      <c r="M22" s="837"/>
      <c r="N22" s="837"/>
      <c r="O22" s="837"/>
      <c r="P22" s="837"/>
      <c r="Q22" s="837"/>
    </row>
    <row r="23" spans="5:17" s="18" customFormat="1" ht="12.75">
      <c r="E23" s="607"/>
      <c r="F23" s="607"/>
      <c r="H23" s="607"/>
      <c r="J23" s="607"/>
      <c r="L23" s="607"/>
      <c r="N23" s="607"/>
      <c r="P23" s="607"/>
      <c r="Q23" s="607"/>
    </row>
    <row r="24" spans="5:17" s="18" customFormat="1" ht="12.75">
      <c r="E24" s="607"/>
      <c r="F24" s="607"/>
      <c r="H24" s="607"/>
      <c r="J24" s="607"/>
      <c r="L24" s="607"/>
      <c r="N24" s="607"/>
      <c r="P24" s="607"/>
      <c r="Q24" s="607"/>
    </row>
    <row r="25" spans="1:17" s="18" customFormat="1" ht="12.75">
      <c r="A25" s="719"/>
      <c r="E25" s="607"/>
      <c r="F25" s="607"/>
      <c r="H25" s="607"/>
      <c r="J25" s="607"/>
      <c r="L25" s="607"/>
      <c r="N25" s="607"/>
      <c r="P25" s="607"/>
      <c r="Q25" s="607"/>
    </row>
    <row r="26" spans="5:17" s="18" customFormat="1" ht="12.75">
      <c r="E26" s="607"/>
      <c r="F26" s="607"/>
      <c r="H26" s="607"/>
      <c r="J26" s="607"/>
      <c r="L26" s="607"/>
      <c r="N26" s="607"/>
      <c r="P26" s="607"/>
      <c r="Q26" s="607"/>
    </row>
    <row r="27" spans="5:17" s="18" customFormat="1" ht="12.75">
      <c r="E27" s="607"/>
      <c r="F27" s="607"/>
      <c r="H27" s="607"/>
      <c r="J27" s="607"/>
      <c r="L27" s="607"/>
      <c r="N27" s="607"/>
      <c r="P27" s="607"/>
      <c r="Q27" s="607"/>
    </row>
    <row r="28" spans="5:17" s="18" customFormat="1" ht="12.75">
      <c r="E28" s="607"/>
      <c r="F28" s="607"/>
      <c r="H28" s="607"/>
      <c r="J28" s="607"/>
      <c r="L28" s="607"/>
      <c r="N28" s="607"/>
      <c r="P28" s="607"/>
      <c r="Q28" s="607"/>
    </row>
    <row r="29" spans="5:17" s="18" customFormat="1" ht="12.75">
      <c r="E29" s="607"/>
      <c r="F29" s="607"/>
      <c r="H29" s="607"/>
      <c r="J29" s="607"/>
      <c r="L29" s="607"/>
      <c r="N29" s="607"/>
      <c r="P29" s="607"/>
      <c r="Q29" s="607"/>
    </row>
    <row r="30" spans="5:17" s="7" customFormat="1" ht="12.75">
      <c r="E30" s="10"/>
      <c r="F30" s="10"/>
      <c r="H30" s="10"/>
      <c r="J30" s="10"/>
      <c r="L30" s="10"/>
      <c r="N30" s="10"/>
      <c r="P30" s="10"/>
      <c r="Q30" s="10"/>
    </row>
    <row r="31" spans="5:17" s="7" customFormat="1" ht="12.75">
      <c r="E31" s="10"/>
      <c r="F31" s="10"/>
      <c r="H31" s="10"/>
      <c r="J31" s="10"/>
      <c r="L31" s="10"/>
      <c r="N31" s="10"/>
      <c r="P31" s="10"/>
      <c r="Q31" s="10"/>
    </row>
  </sheetData>
  <sheetProtection/>
  <mergeCells count="12">
    <mergeCell ref="B22:Q22"/>
    <mergeCell ref="E4:E5"/>
    <mergeCell ref="F4:O4"/>
    <mergeCell ref="H5:I5"/>
    <mergeCell ref="J5:K5"/>
    <mergeCell ref="L5:M5"/>
    <mergeCell ref="B2:Q2"/>
    <mergeCell ref="N5:O5"/>
    <mergeCell ref="B7:D7"/>
    <mergeCell ref="P4:P5"/>
    <mergeCell ref="Q4:Q5"/>
    <mergeCell ref="B4:D6"/>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B1:AI31"/>
  <sheetViews>
    <sheetView view="pageBreakPreview" zoomScale="82" zoomScaleNormal="75" zoomScaleSheetLayoutView="82" zoomScalePageLayoutView="0" workbookViewId="0" topLeftCell="A1">
      <pane xSplit="4" ySplit="6" topLeftCell="E13" activePane="bottomRight" state="frozen"/>
      <selection pane="topLeft" activeCell="L16" sqref="L16"/>
      <selection pane="topRight" activeCell="L16" sqref="L16"/>
      <selection pane="bottomLeft" activeCell="L16" sqref="L16"/>
      <selection pane="bottomRight" activeCell="W25" sqref="W25"/>
    </sheetView>
  </sheetViews>
  <sheetFormatPr defaultColWidth="9.00390625" defaultRowHeight="13.5"/>
  <cols>
    <col min="1" max="1" width="2.875" style="6" customWidth="1"/>
    <col min="2" max="3" width="2.625" style="6" customWidth="1"/>
    <col min="4" max="4" width="41.75390625" style="6" customWidth="1"/>
    <col min="5" max="5" width="9.50390625" style="12" customWidth="1"/>
    <col min="6" max="6" width="8.875" style="12" customWidth="1"/>
    <col min="7" max="7" width="7.375" style="6" customWidth="1"/>
    <col min="8" max="8" width="8.875" style="12" customWidth="1"/>
    <col min="9" max="9" width="7.00390625" style="6" customWidth="1"/>
    <col min="10" max="10" width="8.875" style="12" customWidth="1"/>
    <col min="11" max="11" width="7.375" style="6" customWidth="1"/>
    <col min="12" max="12" width="8.875" style="12" customWidth="1"/>
    <col min="13" max="13" width="7.875" style="6" customWidth="1"/>
    <col min="14" max="14" width="8.875" style="12" customWidth="1"/>
    <col min="15" max="15" width="7.00390625" style="6" customWidth="1"/>
    <col min="16" max="16" width="8.875" style="12" customWidth="1"/>
    <col min="17" max="19" width="7.375" style="6" customWidth="1"/>
    <col min="20" max="20" width="8.875" style="12" customWidth="1"/>
    <col min="21" max="21" width="7.875" style="6" customWidth="1"/>
    <col min="22" max="22" width="8.875" style="12" customWidth="1"/>
    <col min="23" max="23" width="7.875" style="6" customWidth="1"/>
    <col min="24" max="24" width="8.875" style="12" customWidth="1"/>
    <col min="25" max="25" width="7.625" style="6" customWidth="1"/>
    <col min="26" max="27" width="8.875" style="12" customWidth="1"/>
    <col min="28" max="28" width="7.625" style="6" customWidth="1"/>
    <col min="29" max="29" width="8.875" style="12" customWidth="1"/>
    <col min="30" max="30" width="7.625" style="6" customWidth="1"/>
    <col min="31" max="31" width="8.875" style="12" customWidth="1"/>
    <col min="32" max="32" width="7.625" style="6" customWidth="1"/>
    <col min="33" max="33" width="8.875" style="12" customWidth="1"/>
    <col min="34" max="16384" width="9.00390625" style="6" customWidth="1"/>
  </cols>
  <sheetData>
    <row r="1" spans="2:32" ht="18" customHeight="1">
      <c r="B1" s="7" t="s">
        <v>3</v>
      </c>
      <c r="C1" s="7"/>
      <c r="D1" s="7"/>
      <c r="E1" s="10"/>
      <c r="F1" s="10"/>
      <c r="G1" s="7"/>
      <c r="H1" s="10"/>
      <c r="I1" s="7"/>
      <c r="J1" s="10"/>
      <c r="K1" s="7"/>
      <c r="L1" s="10"/>
      <c r="M1" s="7"/>
      <c r="N1" s="10"/>
      <c r="O1" s="7"/>
      <c r="P1" s="10"/>
      <c r="Q1" s="7"/>
      <c r="R1" s="7"/>
      <c r="S1" s="7"/>
      <c r="T1" s="10"/>
      <c r="U1" s="7"/>
      <c r="V1" s="10"/>
      <c r="W1" s="7"/>
      <c r="X1" s="10"/>
      <c r="Y1" s="7"/>
      <c r="Z1" s="10"/>
      <c r="AA1" s="10"/>
      <c r="AB1" s="7"/>
      <c r="AC1" s="10"/>
      <c r="AD1" s="7"/>
      <c r="AE1" s="10"/>
      <c r="AF1" s="7"/>
    </row>
    <row r="2" spans="2:33" ht="18" customHeight="1">
      <c r="B2" s="853" t="s">
        <v>182</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row>
    <row r="3" spans="2:32" ht="18" customHeight="1" thickBot="1">
      <c r="B3" s="7"/>
      <c r="C3" s="7"/>
      <c r="D3" s="7"/>
      <c r="E3" s="10"/>
      <c r="F3" s="10"/>
      <c r="G3" s="7"/>
      <c r="H3" s="10"/>
      <c r="I3" s="7"/>
      <c r="J3" s="10"/>
      <c r="K3" s="7"/>
      <c r="L3" s="10"/>
      <c r="M3" s="7"/>
      <c r="N3" s="10"/>
      <c r="O3" s="7"/>
      <c r="P3" s="10"/>
      <c r="Q3" s="7"/>
      <c r="R3" s="7"/>
      <c r="S3" s="7"/>
      <c r="T3" s="10"/>
      <c r="U3" s="7"/>
      <c r="V3" s="10"/>
      <c r="W3" s="7"/>
      <c r="X3" s="10"/>
      <c r="Y3" s="7"/>
      <c r="Z3" s="10"/>
      <c r="AA3" s="10"/>
      <c r="AB3" s="7"/>
      <c r="AC3" s="10"/>
      <c r="AD3" s="7"/>
      <c r="AE3" s="10"/>
      <c r="AF3" s="7"/>
    </row>
    <row r="4" spans="2:33" ht="17.25" customHeight="1">
      <c r="B4" s="854" t="s">
        <v>4</v>
      </c>
      <c r="C4" s="855"/>
      <c r="D4" s="856"/>
      <c r="E4" s="863" t="s">
        <v>0</v>
      </c>
      <c r="F4" s="865" t="s">
        <v>204</v>
      </c>
      <c r="G4" s="866"/>
      <c r="H4" s="866"/>
      <c r="I4" s="866"/>
      <c r="J4" s="866"/>
      <c r="K4" s="866"/>
      <c r="L4" s="866"/>
      <c r="M4" s="866"/>
      <c r="N4" s="866"/>
      <c r="O4" s="866"/>
      <c r="P4" s="866"/>
      <c r="Q4" s="866"/>
      <c r="R4" s="866"/>
      <c r="S4" s="866"/>
      <c r="T4" s="866"/>
      <c r="U4" s="866"/>
      <c r="V4" s="866"/>
      <c r="W4" s="866"/>
      <c r="X4" s="866"/>
      <c r="Y4" s="866"/>
      <c r="Z4" s="867" t="s">
        <v>203</v>
      </c>
      <c r="AA4" s="868"/>
      <c r="AB4" s="868"/>
      <c r="AC4" s="868"/>
      <c r="AD4" s="868"/>
      <c r="AE4" s="868"/>
      <c r="AF4" s="869"/>
      <c r="AG4" s="846" t="s">
        <v>1</v>
      </c>
    </row>
    <row r="5" spans="2:33" ht="26.25" customHeight="1">
      <c r="B5" s="857"/>
      <c r="C5" s="858"/>
      <c r="D5" s="859"/>
      <c r="E5" s="864"/>
      <c r="F5" s="85"/>
      <c r="G5" s="86"/>
      <c r="H5" s="845" t="s">
        <v>29</v>
      </c>
      <c r="I5" s="844"/>
      <c r="J5" s="843" t="s">
        <v>43</v>
      </c>
      <c r="K5" s="844"/>
      <c r="L5" s="843" t="s">
        <v>44</v>
      </c>
      <c r="M5" s="844"/>
      <c r="N5" s="843" t="s">
        <v>45</v>
      </c>
      <c r="O5" s="844"/>
      <c r="P5" s="843" t="s">
        <v>30</v>
      </c>
      <c r="Q5" s="844"/>
      <c r="R5" s="843" t="s">
        <v>49</v>
      </c>
      <c r="S5" s="844"/>
      <c r="T5" s="843" t="s">
        <v>31</v>
      </c>
      <c r="U5" s="844"/>
      <c r="V5" s="843" t="s">
        <v>32</v>
      </c>
      <c r="W5" s="844"/>
      <c r="X5" s="843" t="s">
        <v>33</v>
      </c>
      <c r="Y5" s="844"/>
      <c r="Z5" s="87"/>
      <c r="AA5" s="848" t="s">
        <v>34</v>
      </c>
      <c r="AB5" s="849"/>
      <c r="AC5" s="870" t="s">
        <v>46</v>
      </c>
      <c r="AD5" s="871"/>
      <c r="AE5" s="848" t="s">
        <v>36</v>
      </c>
      <c r="AF5" s="849"/>
      <c r="AG5" s="847"/>
    </row>
    <row r="6" spans="2:33" ht="17.25" customHeight="1">
      <c r="B6" s="860"/>
      <c r="C6" s="861"/>
      <c r="D6" s="862"/>
      <c r="E6" s="88" t="s">
        <v>5</v>
      </c>
      <c r="F6" s="89" t="s">
        <v>5</v>
      </c>
      <c r="G6" s="90" t="s">
        <v>6</v>
      </c>
      <c r="H6" s="91" t="s">
        <v>5</v>
      </c>
      <c r="I6" s="92" t="s">
        <v>6</v>
      </c>
      <c r="J6" s="89" t="s">
        <v>5</v>
      </c>
      <c r="K6" s="90" t="s">
        <v>6</v>
      </c>
      <c r="L6" s="89" t="s">
        <v>5</v>
      </c>
      <c r="M6" s="90" t="s">
        <v>6</v>
      </c>
      <c r="N6" s="91" t="s">
        <v>5</v>
      </c>
      <c r="O6" s="92" t="s">
        <v>6</v>
      </c>
      <c r="P6" s="89" t="s">
        <v>5</v>
      </c>
      <c r="Q6" s="90" t="s">
        <v>6</v>
      </c>
      <c r="R6" s="89" t="s">
        <v>5</v>
      </c>
      <c r="S6" s="90" t="s">
        <v>6</v>
      </c>
      <c r="T6" s="89" t="s">
        <v>5</v>
      </c>
      <c r="U6" s="90" t="s">
        <v>6</v>
      </c>
      <c r="V6" s="89" t="s">
        <v>5</v>
      </c>
      <c r="W6" s="90" t="s">
        <v>6</v>
      </c>
      <c r="X6" s="91" t="s">
        <v>5</v>
      </c>
      <c r="Y6" s="92" t="s">
        <v>6</v>
      </c>
      <c r="Z6" s="93" t="s">
        <v>5</v>
      </c>
      <c r="AA6" s="94" t="s">
        <v>5</v>
      </c>
      <c r="AB6" s="92" t="s">
        <v>6</v>
      </c>
      <c r="AC6" s="94" t="s">
        <v>5</v>
      </c>
      <c r="AD6" s="92" t="s">
        <v>6</v>
      </c>
      <c r="AE6" s="94" t="s">
        <v>5</v>
      </c>
      <c r="AF6" s="92" t="s">
        <v>6</v>
      </c>
      <c r="AG6" s="366" t="s">
        <v>5</v>
      </c>
    </row>
    <row r="7" spans="2:33" s="22" customFormat="1" ht="22.5" customHeight="1">
      <c r="B7" s="850" t="s">
        <v>7</v>
      </c>
      <c r="C7" s="851"/>
      <c r="D7" s="852"/>
      <c r="E7" s="720">
        <f>SUM(E8+E13+E17)</f>
        <v>20815</v>
      </c>
      <c r="F7" s="608">
        <f>SUM(F8+F13+F17)</f>
        <v>8181</v>
      </c>
      <c r="G7" s="137">
        <v>100</v>
      </c>
      <c r="H7" s="609">
        <f>SUM(H8+H13+H17)</f>
        <v>1359</v>
      </c>
      <c r="I7" s="118">
        <f>H7/F7*100</f>
        <v>16.611661166116612</v>
      </c>
      <c r="J7" s="610">
        <f>SUM(J8+J13+J17)</f>
        <v>2708</v>
      </c>
      <c r="K7" s="116">
        <f aca="true" t="shared" si="0" ref="K7:K15">J7/F7*100</f>
        <v>33.10108788656643</v>
      </c>
      <c r="L7" s="610">
        <f>SUM(L8+L13+L17)</f>
        <v>1399</v>
      </c>
      <c r="M7" s="116">
        <f>L7/F7*100</f>
        <v>17.10059894878377</v>
      </c>
      <c r="N7" s="609">
        <f>SUM(N8+N13+N17)</f>
        <v>1538</v>
      </c>
      <c r="O7" s="118">
        <f>N7/L7*100</f>
        <v>109.93566833452466</v>
      </c>
      <c r="P7" s="610">
        <f>SUM(P8+P13+P17)</f>
        <v>414</v>
      </c>
      <c r="Q7" s="116">
        <f>P7/L7*100</f>
        <v>29.592566118656183</v>
      </c>
      <c r="R7" s="610">
        <f>SUM(R8+R13+R17)</f>
        <v>383</v>
      </c>
      <c r="S7" s="116">
        <f>R7/N7*100</f>
        <v>24.902470741222366</v>
      </c>
      <c r="T7" s="610">
        <f>SUM(T8+T13+T17)</f>
        <v>148</v>
      </c>
      <c r="U7" s="116">
        <f>T7/L7*100</f>
        <v>10.578984989278057</v>
      </c>
      <c r="V7" s="610">
        <f>SUM(V8+V13+V17)</f>
        <v>118</v>
      </c>
      <c r="W7" s="116">
        <f>V7/N7*100</f>
        <v>7.672301690507152</v>
      </c>
      <c r="X7" s="611">
        <f>SUM(X8+X13+X17)</f>
        <v>114</v>
      </c>
      <c r="Y7" s="118">
        <f>X7/F7*100</f>
        <v>1.3934726806013935</v>
      </c>
      <c r="Z7" s="721">
        <f>SUM(Z8+Z13+Z17)</f>
        <v>11903</v>
      </c>
      <c r="AA7" s="609">
        <f>SUM(AA8+AA13+AA17)</f>
        <v>10017</v>
      </c>
      <c r="AB7" s="118">
        <f>AA7/Z7*100</f>
        <v>84.1552549777367</v>
      </c>
      <c r="AC7" s="609">
        <f>SUM(AC8+AC13+AC17)</f>
        <v>1157</v>
      </c>
      <c r="AD7" s="118">
        <f>AC7/Z7*100</f>
        <v>9.720238595312106</v>
      </c>
      <c r="AE7" s="609">
        <f>SUM(AE8+AE13+AE17)</f>
        <v>729</v>
      </c>
      <c r="AF7" s="118">
        <f>AE7/Z7*100</f>
        <v>6.124506426951188</v>
      </c>
      <c r="AG7" s="612">
        <f>SUM(AG8+AG13+AG17)</f>
        <v>731</v>
      </c>
    </row>
    <row r="8" spans="2:33" s="22" customFormat="1" ht="22.5" customHeight="1">
      <c r="B8" s="613"/>
      <c r="C8" s="614" t="s">
        <v>42</v>
      </c>
      <c r="D8" s="615"/>
      <c r="E8" s="722">
        <f>'別表4-2'!C54</f>
        <v>20478</v>
      </c>
      <c r="F8" s="616">
        <f>'別表4-2'!F54</f>
        <v>7917</v>
      </c>
      <c r="G8" s="617">
        <v>100</v>
      </c>
      <c r="H8" s="618">
        <f>'別表4-2'!R54</f>
        <v>1327</v>
      </c>
      <c r="I8" s="493">
        <f>H8/F8*100</f>
        <v>16.76139952002021</v>
      </c>
      <c r="J8" s="618">
        <f>'別表4-2'!T54</f>
        <v>2545</v>
      </c>
      <c r="K8" s="490">
        <f t="shared" si="0"/>
        <v>32.14601490463559</v>
      </c>
      <c r="L8" s="619">
        <f>'別表4-2'!V54</f>
        <v>1369</v>
      </c>
      <c r="M8" s="490">
        <f>L8/F8*100</f>
        <v>17.29190349880005</v>
      </c>
      <c r="N8" s="618">
        <f>'別表4-2'!X54</f>
        <v>1513</v>
      </c>
      <c r="O8" s="493">
        <f>N8/F8*100</f>
        <v>19.110774283188075</v>
      </c>
      <c r="P8" s="619">
        <f>'別表4-2'!Z54</f>
        <v>404</v>
      </c>
      <c r="Q8" s="490">
        <f aca="true" t="shared" si="1" ref="Q8:Q15">P8/F8*100</f>
        <v>5.102943033977517</v>
      </c>
      <c r="R8" s="619">
        <f>'別表4-2'!AB54</f>
        <v>382</v>
      </c>
      <c r="S8" s="490">
        <f>R8/H8*100</f>
        <v>28.786737000753583</v>
      </c>
      <c r="T8" s="619">
        <f>'別表4-2'!AD54</f>
        <v>145</v>
      </c>
      <c r="U8" s="490">
        <f>T8/F8*100</f>
        <v>1.8315018315018317</v>
      </c>
      <c r="V8" s="619">
        <f>'別表4-2'!AF54</f>
        <v>118</v>
      </c>
      <c r="W8" s="490">
        <f>V8/F8*100</f>
        <v>1.4904635594290767</v>
      </c>
      <c r="X8" s="618">
        <f>'別表4-2'!AH54</f>
        <v>114</v>
      </c>
      <c r="Y8" s="493">
        <f>X8/F8*100</f>
        <v>1.4399393709738537</v>
      </c>
      <c r="Z8" s="619">
        <f>'別表4-2'!AJ54</f>
        <v>11835</v>
      </c>
      <c r="AA8" s="618">
        <v>9953</v>
      </c>
      <c r="AB8" s="620">
        <f>AA8/Z8*100</f>
        <v>84.09801436417406</v>
      </c>
      <c r="AC8" s="621">
        <v>1156</v>
      </c>
      <c r="AD8" s="620">
        <f>AC8/Z8*100</f>
        <v>9.767638360794255</v>
      </c>
      <c r="AE8" s="621">
        <v>726</v>
      </c>
      <c r="AF8" s="493">
        <f aca="true" t="shared" si="2" ref="AF8:AF21">AE8/Z8*100</f>
        <v>6.134347275031685</v>
      </c>
      <c r="AG8" s="622">
        <f>'別表4-2'!AQ54</f>
        <v>726</v>
      </c>
    </row>
    <row r="9" spans="2:33" s="22" customFormat="1" ht="22.5" customHeight="1">
      <c r="B9" s="613"/>
      <c r="C9" s="537"/>
      <c r="D9" s="78" t="s">
        <v>178</v>
      </c>
      <c r="E9" s="623">
        <f>IF(SUM(F9,Z9,AG9)&lt;&gt;0,SUM(F9,Z9,AG9),"")</f>
        <v>7798</v>
      </c>
      <c r="F9" s="624">
        <f>IF(SUM(H9,J9,L9,N9,P9,R9,T9,V9,X9)&lt;&gt;0,SUM(H9,J9,L9,N9,P9,R9,T9,V9,X9),"")</f>
        <v>809</v>
      </c>
      <c r="G9" s="625">
        <v>100</v>
      </c>
      <c r="H9" s="626">
        <v>229</v>
      </c>
      <c r="I9" s="627">
        <f>IF($F9&lt;&gt;0,H9/$F9*100,"")</f>
        <v>28.30655129789864</v>
      </c>
      <c r="J9" s="628">
        <v>142</v>
      </c>
      <c r="K9" s="629">
        <f>IF($F9&lt;&gt;0,J9/$F9*100,"")</f>
        <v>17.552533992583434</v>
      </c>
      <c r="L9" s="628">
        <v>153</v>
      </c>
      <c r="M9" s="629">
        <f>IF($F9&lt;&gt;0,L9/$F9*100,"")</f>
        <v>18.912237330037083</v>
      </c>
      <c r="N9" s="626">
        <v>113</v>
      </c>
      <c r="O9" s="627">
        <f>IF($F9&lt;&gt;0,N9/$F9*100,"")</f>
        <v>13.967861557478367</v>
      </c>
      <c r="P9" s="628">
        <v>69</v>
      </c>
      <c r="Q9" s="629">
        <f>IF($F9&lt;&gt;0,P9/$F9*100,"")</f>
        <v>8.529048207663783</v>
      </c>
      <c r="R9" s="628">
        <v>41</v>
      </c>
      <c r="S9" s="629">
        <f>IF($F9&lt;&gt;0,R9/$F9*100,"")</f>
        <v>5.067985166872682</v>
      </c>
      <c r="T9" s="628">
        <v>31</v>
      </c>
      <c r="U9" s="629">
        <f>IF($F9&lt;&gt;0,T9/$F9*100,"")</f>
        <v>3.8318912237330034</v>
      </c>
      <c r="V9" s="628">
        <v>18</v>
      </c>
      <c r="W9" s="629">
        <f>IF($F9&lt;&gt;0,V9/$F9*100,"")</f>
        <v>2.2249690976514214</v>
      </c>
      <c r="X9" s="626">
        <v>13</v>
      </c>
      <c r="Y9" s="627">
        <f>IF($F9&lt;&gt;0,X9/$F9*100,"")</f>
        <v>1.6069221260815822</v>
      </c>
      <c r="Z9" s="628">
        <f>IF(SUM(AA9,AC9,AE9)&lt;&gt;0,SUM(AA9,AC9,AE9),"")</f>
        <v>6814</v>
      </c>
      <c r="AA9" s="626">
        <v>6595</v>
      </c>
      <c r="AB9" s="627">
        <f>IF($Z9&lt;&gt;0,AA9/$Z9*100,"")</f>
        <v>96.78602876430877</v>
      </c>
      <c r="AC9" s="630">
        <v>171</v>
      </c>
      <c r="AD9" s="631">
        <f>IF($Z9&lt;&gt;0,AC9/$Z9*100,"")</f>
        <v>2.5095391840328736</v>
      </c>
      <c r="AE9" s="630">
        <v>48</v>
      </c>
      <c r="AF9" s="632">
        <f>IF($Z9&lt;&gt;0,AE9/$Z9*100,"")</f>
        <v>0.7044320516583504</v>
      </c>
      <c r="AG9" s="633">
        <v>175</v>
      </c>
    </row>
    <row r="10" spans="2:33" s="22" customFormat="1" ht="22.5" customHeight="1">
      <c r="B10" s="613"/>
      <c r="C10" s="537"/>
      <c r="D10" s="78" t="s">
        <v>50</v>
      </c>
      <c r="E10" s="623">
        <f>IF(SUM(F10,Z10,AG10)&lt;&gt;0,SUM(F10,Z10,AG10),"")</f>
        <v>2875</v>
      </c>
      <c r="F10" s="624">
        <f>IF(SUM(H10,J10,L10,N10,P10,R10,T10,V10,X10)&lt;&gt;0,SUM(H10,J10,L10,N10,P10,R10,T10,V10,X10),"")</f>
        <v>692</v>
      </c>
      <c r="G10" s="625">
        <v>100</v>
      </c>
      <c r="H10" s="626">
        <v>58</v>
      </c>
      <c r="I10" s="627">
        <f>IF($F10&lt;&gt;0,H10/$F10*100,"")</f>
        <v>8.38150289017341</v>
      </c>
      <c r="J10" s="628">
        <v>30</v>
      </c>
      <c r="K10" s="629">
        <f>IF($F10&lt;&gt;0,J10/$F10*100,"")</f>
        <v>4.335260115606936</v>
      </c>
      <c r="L10" s="628">
        <v>84</v>
      </c>
      <c r="M10" s="629">
        <f>IF($F10&lt;&gt;0,L10/$F10*100,"")</f>
        <v>12.138728323699421</v>
      </c>
      <c r="N10" s="626">
        <v>99</v>
      </c>
      <c r="O10" s="627">
        <f>IF($F10&lt;&gt;0,N10/$F10*100,"")</f>
        <v>14.30635838150289</v>
      </c>
      <c r="P10" s="628">
        <v>97</v>
      </c>
      <c r="Q10" s="629">
        <f>IF($F10&lt;&gt;0,P10/$F10*100,"")</f>
        <v>14.017341040462428</v>
      </c>
      <c r="R10" s="628">
        <v>119</v>
      </c>
      <c r="S10" s="629">
        <f>IF($F10&lt;&gt;0,R10/$F10*100,"")</f>
        <v>17.196531791907514</v>
      </c>
      <c r="T10" s="628">
        <v>64</v>
      </c>
      <c r="U10" s="629">
        <f>IF($F10&lt;&gt;0,T10/$F10*100,"")</f>
        <v>9.248554913294797</v>
      </c>
      <c r="V10" s="628">
        <v>66</v>
      </c>
      <c r="W10" s="629">
        <f>IF($F10&lt;&gt;0,V10/$F10*100,"")</f>
        <v>9.53757225433526</v>
      </c>
      <c r="X10" s="626">
        <v>75</v>
      </c>
      <c r="Y10" s="627">
        <f>IF($F10&lt;&gt;0,X10/$F10*100,"")</f>
        <v>10.83815028901734</v>
      </c>
      <c r="Z10" s="628">
        <f>IF(SUM(AA10,AC10,AE10)&lt;&gt;0,SUM(AA10,AC10,AE10),"")</f>
        <v>2111</v>
      </c>
      <c r="AA10" s="626">
        <v>923</v>
      </c>
      <c r="AB10" s="631">
        <f>IF($Z10&lt;&gt;0,AA10/$Z10*100,"")</f>
        <v>43.72335386072951</v>
      </c>
      <c r="AC10" s="626">
        <v>700</v>
      </c>
      <c r="AD10" s="627">
        <f>IF($Z10&lt;&gt;0,AC10/$Z10*100,"")</f>
        <v>33.15963998105163</v>
      </c>
      <c r="AE10" s="626">
        <v>488</v>
      </c>
      <c r="AF10" s="632">
        <f>IF($Z10&lt;&gt;0,AE10/$Z10*100,"")</f>
        <v>23.117006158218853</v>
      </c>
      <c r="AG10" s="633">
        <v>72</v>
      </c>
    </row>
    <row r="11" spans="2:33" s="22" customFormat="1" ht="22.5" customHeight="1">
      <c r="B11" s="613"/>
      <c r="C11" s="537"/>
      <c r="D11" s="78" t="s">
        <v>187</v>
      </c>
      <c r="E11" s="19">
        <f>IF(SUM(F11,Z11,AG11)&lt;&gt;0,SUM(F11,Z11,AG11),"")</f>
        <v>2516</v>
      </c>
      <c r="F11" s="20">
        <f>IF(SUM(H11,J11,L11,N11,P11,R11,T11,V11,X11)&lt;&gt;0,SUM(H11,J11,L11,N11,P11,R11,T11,V11,X11),"")</f>
        <v>1893</v>
      </c>
      <c r="G11" s="625">
        <v>100</v>
      </c>
      <c r="H11" s="626">
        <v>567</v>
      </c>
      <c r="I11" s="627">
        <f>IF($F11&lt;&gt;0,H11/$F11*100,"")</f>
        <v>29.952456418383516</v>
      </c>
      <c r="J11" s="628">
        <v>767</v>
      </c>
      <c r="K11" s="629">
        <f>IF($F11&lt;&gt;0,J11/$F11*100,"")</f>
        <v>40.51769677760169</v>
      </c>
      <c r="L11" s="628">
        <v>301</v>
      </c>
      <c r="M11" s="629">
        <f>IF($F11&lt;&gt;0,L11/$F11*100,"")</f>
        <v>15.90068674062335</v>
      </c>
      <c r="N11" s="626">
        <v>92</v>
      </c>
      <c r="O11" s="627">
        <f>IF($F11&lt;&gt;0,N11/$F11*100,"")</f>
        <v>4.860010565240359</v>
      </c>
      <c r="P11" s="628">
        <v>12</v>
      </c>
      <c r="Q11" s="629">
        <f>IF($F11&lt;&gt;0,P11/$F11*100,"")</f>
        <v>0.6339144215530903</v>
      </c>
      <c r="R11" s="628">
        <v>140</v>
      </c>
      <c r="S11" s="629">
        <f>IF($F11&lt;&gt;0,R11/$F11*100,"")</f>
        <v>7.3956682514527206</v>
      </c>
      <c r="T11" s="628">
        <v>7</v>
      </c>
      <c r="U11" s="629">
        <f>IF($F11&lt;&gt;0,T11/$F11*100,"")</f>
        <v>0.369783412572636</v>
      </c>
      <c r="V11" s="628">
        <v>4</v>
      </c>
      <c r="W11" s="629">
        <f>IF($F11&lt;&gt;0,V11/$F11*100,"")</f>
        <v>0.21130480718436345</v>
      </c>
      <c r="X11" s="626">
        <v>3</v>
      </c>
      <c r="Y11" s="627">
        <f>IF($F11&lt;&gt;0,X11/$F11*100,"")</f>
        <v>0.15847860538827258</v>
      </c>
      <c r="Z11" s="628">
        <f>IF(SUM(AA11,AC11,AE11)&lt;&gt;0,SUM(AA11,AC11,AE11),"")</f>
        <v>522</v>
      </c>
      <c r="AA11" s="626">
        <v>495</v>
      </c>
      <c r="AB11" s="632">
        <f>IF($Z11&lt;&gt;0,AA11/$Z11*100,"")</f>
        <v>94.82758620689656</v>
      </c>
      <c r="AC11" s="626">
        <v>19</v>
      </c>
      <c r="AD11" s="631">
        <f>IF($Z11&lt;&gt;0,AC11/$Z11*100,"")</f>
        <v>3.6398467432950192</v>
      </c>
      <c r="AE11" s="626">
        <v>8</v>
      </c>
      <c r="AF11" s="627">
        <f>IF($Z11&lt;&gt;0,AE11/$Z11*100,"")</f>
        <v>1.532567049808429</v>
      </c>
      <c r="AG11" s="633">
        <v>101</v>
      </c>
    </row>
    <row r="12" spans="2:33" s="22" customFormat="1" ht="22.5" customHeight="1">
      <c r="B12" s="613"/>
      <c r="C12" s="539"/>
      <c r="D12" s="540" t="s">
        <v>8</v>
      </c>
      <c r="E12" s="634">
        <f>IF(SUM(F12,Z12,AG12)&lt;&gt;0,SUM(F12,Z12,AG12),"")</f>
        <v>7289</v>
      </c>
      <c r="F12" s="635">
        <f>IF(SUM(H12,J12,L12,N12,P12,R12,T12,V12,X12)&lt;&gt;0,SUM(H12,J12,L12,N12,P12,R12,T12,V12,X12),"")</f>
        <v>4523</v>
      </c>
      <c r="G12" s="636">
        <v>100</v>
      </c>
      <c r="H12" s="637">
        <f>H8-H9-H10-H11</f>
        <v>473</v>
      </c>
      <c r="I12" s="638">
        <f>IF($F12&lt;&gt;0,H12/$F12*100,"")</f>
        <v>10.457660844572187</v>
      </c>
      <c r="J12" s="639">
        <f>J8-J9-J10-J11</f>
        <v>1606</v>
      </c>
      <c r="K12" s="640">
        <f>IF($F12&lt;&gt;0,J12/$F12*100,"")</f>
        <v>35.507406588547425</v>
      </c>
      <c r="L12" s="639">
        <f>L8-L9-L10-L11</f>
        <v>831</v>
      </c>
      <c r="M12" s="640">
        <f>IF($F12&lt;&gt;0,L12/$F12*100,"")</f>
        <v>18.372761441521117</v>
      </c>
      <c r="N12" s="637">
        <f>N8-N9-N10-N11</f>
        <v>1209</v>
      </c>
      <c r="O12" s="638">
        <f>IF($F12&lt;&gt;0,N12/$F12*100,"")</f>
        <v>26.730046429361042</v>
      </c>
      <c r="P12" s="639">
        <f>P8-P9-P10-P11</f>
        <v>226</v>
      </c>
      <c r="Q12" s="629">
        <f>IF($F12&lt;&gt;0,P12/$F12*100,"")</f>
        <v>4.996683617068317</v>
      </c>
      <c r="R12" s="639">
        <f>R8-R9-R10-R11</f>
        <v>82</v>
      </c>
      <c r="S12" s="640">
        <f>IF($F12&lt;&gt;0,R12/$F12*100,"")</f>
        <v>1.8129560026531064</v>
      </c>
      <c r="T12" s="639">
        <f>T8-T9-T10-T11</f>
        <v>43</v>
      </c>
      <c r="U12" s="640">
        <f>IF($F12&lt;&gt;0,T12/$F12*100,"")</f>
        <v>0.9506964404156533</v>
      </c>
      <c r="V12" s="639">
        <f>V8-V9-V10-V11</f>
        <v>30</v>
      </c>
      <c r="W12" s="638">
        <f>IF($F12&lt;&gt;0,V12/$F12*100,"")</f>
        <v>0.6632765863365023</v>
      </c>
      <c r="X12" s="637">
        <f>X8-X9-X10-X11</f>
        <v>23</v>
      </c>
      <c r="Y12" s="638">
        <f>IF($F12&lt;&gt;0,X12/$F12*100,"")</f>
        <v>0.5085120495246518</v>
      </c>
      <c r="Z12" s="637">
        <f>IF(SUM(AA12,AC12,AE12)&lt;&gt;0,SUM(AA12,AC12,AE12),"")</f>
        <v>2388</v>
      </c>
      <c r="AA12" s="637">
        <f>AA8-AA9-AA10-AA11</f>
        <v>1940</v>
      </c>
      <c r="AB12" s="638">
        <f>IF($Z12&lt;&gt;0,AA12/$Z12*100,"")</f>
        <v>81.23953098827471</v>
      </c>
      <c r="AC12" s="637">
        <f>AC8-AC9-AC10-AC11</f>
        <v>266</v>
      </c>
      <c r="AD12" s="638">
        <f>IF($Z12&lt;&gt;0,AC12/$Z12*100,"")</f>
        <v>11.139028475711893</v>
      </c>
      <c r="AE12" s="637">
        <f>AE8-AE9-AE10-AE11</f>
        <v>182</v>
      </c>
      <c r="AF12" s="479">
        <f>IF($Z12&lt;&gt;0,AE12/$Z12*100,"")</f>
        <v>7.6214405360134005</v>
      </c>
      <c r="AG12" s="641">
        <f>AG8-AG9-AG10-AG11</f>
        <v>378</v>
      </c>
    </row>
    <row r="13" spans="2:33" s="22" customFormat="1" ht="22.5" customHeight="1">
      <c r="B13" s="613"/>
      <c r="C13" s="537" t="s">
        <v>38</v>
      </c>
      <c r="D13" s="543"/>
      <c r="E13" s="551">
        <f>'別表4-3'!C54</f>
        <v>251</v>
      </c>
      <c r="F13" s="642">
        <f>'別表4-3'!F54</f>
        <v>197</v>
      </c>
      <c r="G13" s="617">
        <v>100</v>
      </c>
      <c r="H13" s="618">
        <f>'別表4-3'!R54</f>
        <v>24</v>
      </c>
      <c r="I13" s="493">
        <f>H13/F13*100</f>
        <v>12.18274111675127</v>
      </c>
      <c r="J13" s="619">
        <f>'別表4-3'!T54</f>
        <v>145</v>
      </c>
      <c r="K13" s="490">
        <f t="shared" si="0"/>
        <v>73.60406091370558</v>
      </c>
      <c r="L13" s="619">
        <f>'別表4-3'!V54</f>
        <v>19</v>
      </c>
      <c r="M13" s="490">
        <v>0</v>
      </c>
      <c r="N13" s="618">
        <f>'別表4-3'!X54</f>
        <v>8</v>
      </c>
      <c r="O13" s="493">
        <f aca="true" t="shared" si="3" ref="O13:O21">N13/F13*100</f>
        <v>4.060913705583756</v>
      </c>
      <c r="P13" s="619">
        <f>'別表4-3'!Z54</f>
        <v>1</v>
      </c>
      <c r="Q13" s="490">
        <f t="shared" si="1"/>
        <v>0.5076142131979695</v>
      </c>
      <c r="R13" s="619">
        <f>'別表4-3'!AB54</f>
        <v>0</v>
      </c>
      <c r="S13" s="490">
        <f>R13/H13*100</f>
        <v>0</v>
      </c>
      <c r="T13" s="619">
        <f>'別表4-3'!AD54</f>
        <v>0</v>
      </c>
      <c r="U13" s="490">
        <v>0</v>
      </c>
      <c r="V13" s="619">
        <f>'別表4-3'!AF54</f>
        <v>0</v>
      </c>
      <c r="W13" s="490">
        <v>0</v>
      </c>
      <c r="X13" s="618">
        <f>'別表4-3'!AH54</f>
        <v>0</v>
      </c>
      <c r="Y13" s="493">
        <v>0</v>
      </c>
      <c r="Z13" s="619">
        <v>54</v>
      </c>
      <c r="AA13" s="618">
        <v>53</v>
      </c>
      <c r="AB13" s="620">
        <f aca="true" t="shared" si="4" ref="AB13:AB21">AA13/Z13*100</f>
        <v>98.14814814814815</v>
      </c>
      <c r="AC13" s="618">
        <v>0</v>
      </c>
      <c r="AD13" s="632">
        <f aca="true" t="shared" si="5" ref="AD13:AD21">AC13/Z13*100</f>
        <v>0</v>
      </c>
      <c r="AE13" s="618">
        <v>1</v>
      </c>
      <c r="AF13" s="493">
        <f t="shared" si="2"/>
        <v>1.8518518518518516</v>
      </c>
      <c r="AG13" s="622">
        <v>0</v>
      </c>
    </row>
    <row r="14" spans="2:33" s="22" customFormat="1" ht="22.5" customHeight="1">
      <c r="B14" s="613"/>
      <c r="C14" s="537"/>
      <c r="D14" s="84" t="s">
        <v>186</v>
      </c>
      <c r="E14" s="643">
        <v>249</v>
      </c>
      <c r="F14" s="644">
        <v>196</v>
      </c>
      <c r="G14" s="625">
        <v>100</v>
      </c>
      <c r="H14" s="626">
        <v>24</v>
      </c>
      <c r="I14" s="627">
        <f>H14/F14*100</f>
        <v>12.244897959183673</v>
      </c>
      <c r="J14" s="628">
        <v>145</v>
      </c>
      <c r="K14" s="629">
        <f t="shared" si="0"/>
        <v>73.9795918367347</v>
      </c>
      <c r="L14" s="628">
        <v>18</v>
      </c>
      <c r="M14" s="629">
        <v>0</v>
      </c>
      <c r="N14" s="626">
        <v>8</v>
      </c>
      <c r="O14" s="632">
        <f t="shared" si="3"/>
        <v>4.081632653061225</v>
      </c>
      <c r="P14" s="628">
        <v>1</v>
      </c>
      <c r="Q14" s="629">
        <f t="shared" si="1"/>
        <v>0.5102040816326531</v>
      </c>
      <c r="R14" s="628">
        <v>0</v>
      </c>
      <c r="S14" s="629">
        <f>R14/H14*100</f>
        <v>0</v>
      </c>
      <c r="T14" s="628">
        <v>0</v>
      </c>
      <c r="U14" s="629">
        <v>0</v>
      </c>
      <c r="V14" s="628">
        <v>0</v>
      </c>
      <c r="W14" s="629">
        <v>0</v>
      </c>
      <c r="X14" s="626">
        <v>0</v>
      </c>
      <c r="Y14" s="627">
        <v>0</v>
      </c>
      <c r="Z14" s="628">
        <v>53</v>
      </c>
      <c r="AA14" s="626">
        <v>52</v>
      </c>
      <c r="AB14" s="631">
        <f t="shared" si="4"/>
        <v>98.11320754716981</v>
      </c>
      <c r="AC14" s="626">
        <v>0</v>
      </c>
      <c r="AD14" s="627">
        <f t="shared" si="5"/>
        <v>0</v>
      </c>
      <c r="AE14" s="626">
        <v>1</v>
      </c>
      <c r="AF14" s="632">
        <f t="shared" si="2"/>
        <v>1.8867924528301887</v>
      </c>
      <c r="AG14" s="633">
        <v>0</v>
      </c>
    </row>
    <row r="15" spans="2:33" s="22" customFormat="1" ht="22.5" customHeight="1">
      <c r="B15" s="613"/>
      <c r="C15" s="537"/>
      <c r="D15" s="84" t="s">
        <v>190</v>
      </c>
      <c r="E15" s="643">
        <v>2</v>
      </c>
      <c r="F15" s="644">
        <v>1</v>
      </c>
      <c r="G15" s="625">
        <v>100</v>
      </c>
      <c r="H15" s="626">
        <v>0</v>
      </c>
      <c r="I15" s="627">
        <f>H15/F15*100</f>
        <v>0</v>
      </c>
      <c r="J15" s="628">
        <v>0</v>
      </c>
      <c r="K15" s="629">
        <f t="shared" si="0"/>
        <v>0</v>
      </c>
      <c r="L15" s="628">
        <v>1</v>
      </c>
      <c r="M15" s="629">
        <v>0</v>
      </c>
      <c r="N15" s="626">
        <v>0</v>
      </c>
      <c r="O15" s="629">
        <f t="shared" si="3"/>
        <v>0</v>
      </c>
      <c r="P15" s="628">
        <v>0</v>
      </c>
      <c r="Q15" s="645">
        <f t="shared" si="1"/>
        <v>0</v>
      </c>
      <c r="R15" s="628">
        <v>0</v>
      </c>
      <c r="S15" s="629">
        <v>0</v>
      </c>
      <c r="T15" s="628">
        <v>0</v>
      </c>
      <c r="U15" s="629">
        <v>0</v>
      </c>
      <c r="V15" s="628">
        <v>0</v>
      </c>
      <c r="W15" s="629">
        <v>0</v>
      </c>
      <c r="X15" s="626">
        <v>0</v>
      </c>
      <c r="Y15" s="627">
        <v>0</v>
      </c>
      <c r="Z15" s="628">
        <v>1</v>
      </c>
      <c r="AA15" s="626">
        <v>1</v>
      </c>
      <c r="AB15" s="632">
        <f t="shared" si="4"/>
        <v>100</v>
      </c>
      <c r="AC15" s="626">
        <v>0</v>
      </c>
      <c r="AD15" s="627">
        <f t="shared" si="5"/>
        <v>0</v>
      </c>
      <c r="AE15" s="626">
        <v>0</v>
      </c>
      <c r="AF15" s="627">
        <f t="shared" si="2"/>
        <v>0</v>
      </c>
      <c r="AG15" s="633">
        <v>0</v>
      </c>
    </row>
    <row r="16" spans="2:33" s="22" customFormat="1" ht="22.5" customHeight="1">
      <c r="B16" s="613"/>
      <c r="C16" s="548"/>
      <c r="D16" s="540"/>
      <c r="E16" s="541"/>
      <c r="F16" s="541"/>
      <c r="G16" s="636"/>
      <c r="H16" s="637"/>
      <c r="I16" s="638"/>
      <c r="J16" s="639"/>
      <c r="K16" s="640"/>
      <c r="L16" s="639"/>
      <c r="M16" s="640"/>
      <c r="N16" s="637"/>
      <c r="O16" s="640"/>
      <c r="P16" s="639"/>
      <c r="Q16" s="640"/>
      <c r="R16" s="639"/>
      <c r="S16" s="640"/>
      <c r="T16" s="639"/>
      <c r="U16" s="640"/>
      <c r="V16" s="639"/>
      <c r="W16" s="629"/>
      <c r="X16" s="637"/>
      <c r="Y16" s="638"/>
      <c r="Z16" s="639"/>
      <c r="AA16" s="637"/>
      <c r="AB16" s="638"/>
      <c r="AC16" s="646"/>
      <c r="AD16" s="479"/>
      <c r="AE16" s="646"/>
      <c r="AF16" s="479"/>
      <c r="AG16" s="641"/>
    </row>
    <row r="17" spans="2:33" s="22" customFormat="1" ht="22.5" customHeight="1">
      <c r="B17" s="613"/>
      <c r="C17" s="537" t="s">
        <v>39</v>
      </c>
      <c r="D17" s="550"/>
      <c r="E17" s="551">
        <f>'別表4-4'!C54</f>
        <v>86</v>
      </c>
      <c r="F17" s="642">
        <f>'別表4-4'!F54</f>
        <v>67</v>
      </c>
      <c r="G17" s="647">
        <v>100</v>
      </c>
      <c r="H17" s="618">
        <f>'別表4-4'!R54</f>
        <v>8</v>
      </c>
      <c r="I17" s="648">
        <f>H17/F17*100</f>
        <v>11.940298507462686</v>
      </c>
      <c r="J17" s="619">
        <f>'別表4-4'!T54</f>
        <v>18</v>
      </c>
      <c r="K17" s="490">
        <f>J17/F17*100</f>
        <v>26.865671641791046</v>
      </c>
      <c r="L17" s="619">
        <f>'別表4-4'!V54</f>
        <v>11</v>
      </c>
      <c r="M17" s="490">
        <f>L17/F17*100</f>
        <v>16.417910447761194</v>
      </c>
      <c r="N17" s="618">
        <f>'別表4-4'!X54</f>
        <v>17</v>
      </c>
      <c r="O17" s="649">
        <f t="shared" si="3"/>
        <v>25.37313432835821</v>
      </c>
      <c r="P17" s="619">
        <f>'別表4-4'!Z54</f>
        <v>9</v>
      </c>
      <c r="Q17" s="650">
        <f>P17/F17*100</f>
        <v>13.432835820895523</v>
      </c>
      <c r="R17" s="619">
        <f>'別表4-4'!AB54</f>
        <v>1</v>
      </c>
      <c r="S17" s="650">
        <f>R17/H17*100</f>
        <v>12.5</v>
      </c>
      <c r="T17" s="619">
        <f>'別表4-4'!AD54</f>
        <v>3</v>
      </c>
      <c r="U17" s="650">
        <f>T17/F17*100</f>
        <v>4.477611940298507</v>
      </c>
      <c r="V17" s="619">
        <f>'別表4-4'!AF54</f>
        <v>0</v>
      </c>
      <c r="W17" s="650">
        <f>V17/F17*100</f>
        <v>0</v>
      </c>
      <c r="X17" s="618">
        <f>'別表4-4'!AH54</f>
        <v>0</v>
      </c>
      <c r="Y17" s="620">
        <f>X17/F17*100</f>
        <v>0</v>
      </c>
      <c r="Z17" s="619">
        <f>'別表4-4'!AJ54</f>
        <v>14</v>
      </c>
      <c r="AA17" s="621">
        <v>11</v>
      </c>
      <c r="AB17" s="620">
        <f t="shared" si="4"/>
        <v>78.57142857142857</v>
      </c>
      <c r="AC17" s="621">
        <v>1</v>
      </c>
      <c r="AD17" s="620">
        <f t="shared" si="5"/>
        <v>7.142857142857142</v>
      </c>
      <c r="AE17" s="621">
        <v>2</v>
      </c>
      <c r="AF17" s="620">
        <f t="shared" si="2"/>
        <v>14.285714285714285</v>
      </c>
      <c r="AG17" s="622">
        <f>'別表4-4'!AQ54</f>
        <v>5</v>
      </c>
    </row>
    <row r="18" spans="2:33" s="22" customFormat="1" ht="22.5" customHeight="1">
      <c r="B18" s="613"/>
      <c r="C18" s="537"/>
      <c r="D18" s="84" t="s">
        <v>187</v>
      </c>
      <c r="E18" s="79">
        <v>54</v>
      </c>
      <c r="F18" s="81">
        <v>43</v>
      </c>
      <c r="G18" s="625">
        <v>100</v>
      </c>
      <c r="H18" s="626">
        <v>0</v>
      </c>
      <c r="I18" s="627">
        <v>0</v>
      </c>
      <c r="J18" s="628">
        <v>6</v>
      </c>
      <c r="K18" s="629">
        <v>0</v>
      </c>
      <c r="L18" s="628">
        <v>9</v>
      </c>
      <c r="M18" s="629">
        <v>0</v>
      </c>
      <c r="N18" s="626">
        <v>15</v>
      </c>
      <c r="O18" s="629">
        <f>N18/F18*100</f>
        <v>34.883720930232556</v>
      </c>
      <c r="P18" s="628">
        <v>9</v>
      </c>
      <c r="Q18" s="629">
        <f>P18/F18*100</f>
        <v>20.930232558139537</v>
      </c>
      <c r="R18" s="628">
        <v>1</v>
      </c>
      <c r="S18" s="629">
        <f>R18/F18*100</f>
        <v>2.3255813953488373</v>
      </c>
      <c r="T18" s="628">
        <v>3</v>
      </c>
      <c r="U18" s="629">
        <f>T18/F18*100</f>
        <v>6.976744186046512</v>
      </c>
      <c r="V18" s="628">
        <v>0</v>
      </c>
      <c r="W18" s="629">
        <f>V18/F18*100</f>
        <v>0</v>
      </c>
      <c r="X18" s="626">
        <v>0</v>
      </c>
      <c r="Y18" s="627">
        <f>X18/F18*100</f>
        <v>0</v>
      </c>
      <c r="Z18" s="628">
        <v>6</v>
      </c>
      <c r="AA18" s="626">
        <v>4</v>
      </c>
      <c r="AB18" s="627">
        <f t="shared" si="4"/>
        <v>66.66666666666666</v>
      </c>
      <c r="AC18" s="626">
        <v>0</v>
      </c>
      <c r="AD18" s="627">
        <f t="shared" si="5"/>
        <v>0</v>
      </c>
      <c r="AE18" s="626">
        <v>2</v>
      </c>
      <c r="AF18" s="627">
        <f t="shared" si="2"/>
        <v>33.33333333333333</v>
      </c>
      <c r="AG18" s="633">
        <v>5</v>
      </c>
    </row>
    <row r="19" spans="2:33" s="22" customFormat="1" ht="22.5" customHeight="1">
      <c r="B19" s="613"/>
      <c r="C19" s="537"/>
      <c r="D19" s="78" t="s">
        <v>179</v>
      </c>
      <c r="E19" s="79">
        <v>17</v>
      </c>
      <c r="F19" s="81">
        <v>16</v>
      </c>
      <c r="G19" s="625">
        <v>100</v>
      </c>
      <c r="H19" s="626">
        <v>4</v>
      </c>
      <c r="I19" s="651">
        <f>H19/F19*100</f>
        <v>25</v>
      </c>
      <c r="J19" s="628">
        <v>9</v>
      </c>
      <c r="K19" s="629">
        <f>J19/F19*100</f>
        <v>56.25</v>
      </c>
      <c r="L19" s="628">
        <v>2</v>
      </c>
      <c r="M19" s="629">
        <f>L19/F19*100</f>
        <v>12.5</v>
      </c>
      <c r="N19" s="626">
        <v>1</v>
      </c>
      <c r="O19" s="625">
        <f t="shared" si="3"/>
        <v>6.25</v>
      </c>
      <c r="P19" s="628">
        <v>0</v>
      </c>
      <c r="Q19" s="629">
        <f>P19/F19*100</f>
        <v>0</v>
      </c>
      <c r="R19" s="628">
        <v>0</v>
      </c>
      <c r="S19" s="629">
        <f>R19/H19*100</f>
        <v>0</v>
      </c>
      <c r="T19" s="628">
        <v>0</v>
      </c>
      <c r="U19" s="629">
        <f>T19/F19*100</f>
        <v>0</v>
      </c>
      <c r="V19" s="628">
        <v>0</v>
      </c>
      <c r="W19" s="629">
        <f>V19/F19*100</f>
        <v>0</v>
      </c>
      <c r="X19" s="626">
        <v>0</v>
      </c>
      <c r="Y19" s="627">
        <f>X19/F19*100</f>
        <v>0</v>
      </c>
      <c r="Z19" s="628">
        <v>1</v>
      </c>
      <c r="AA19" s="626">
        <v>1</v>
      </c>
      <c r="AB19" s="627">
        <f t="shared" si="4"/>
        <v>100</v>
      </c>
      <c r="AC19" s="626">
        <v>0</v>
      </c>
      <c r="AD19" s="627">
        <f t="shared" si="5"/>
        <v>0</v>
      </c>
      <c r="AE19" s="626">
        <v>0</v>
      </c>
      <c r="AF19" s="627">
        <f t="shared" si="2"/>
        <v>0</v>
      </c>
      <c r="AG19" s="633">
        <v>0</v>
      </c>
    </row>
    <row r="20" spans="2:33" s="22" customFormat="1" ht="22.5" customHeight="1">
      <c r="B20" s="613"/>
      <c r="C20" s="537"/>
      <c r="D20" s="78" t="s">
        <v>188</v>
      </c>
      <c r="E20" s="556">
        <v>8</v>
      </c>
      <c r="F20" s="652">
        <v>2</v>
      </c>
      <c r="G20" s="625">
        <v>100</v>
      </c>
      <c r="H20" s="626">
        <v>0</v>
      </c>
      <c r="I20" s="627">
        <v>0</v>
      </c>
      <c r="J20" s="628">
        <v>1</v>
      </c>
      <c r="K20" s="629">
        <v>0</v>
      </c>
      <c r="L20" s="628">
        <v>0</v>
      </c>
      <c r="M20" s="629">
        <v>0</v>
      </c>
      <c r="N20" s="626">
        <v>1</v>
      </c>
      <c r="O20" s="625">
        <f>N20/F20*100</f>
        <v>50</v>
      </c>
      <c r="P20" s="628">
        <v>0</v>
      </c>
      <c r="Q20" s="629">
        <f>P20/F20*100</f>
        <v>0</v>
      </c>
      <c r="R20" s="628">
        <v>0</v>
      </c>
      <c r="S20" s="629">
        <f>R20/F20*100</f>
        <v>0</v>
      </c>
      <c r="T20" s="628">
        <v>0</v>
      </c>
      <c r="U20" s="629">
        <f>T20/F20*100</f>
        <v>0</v>
      </c>
      <c r="V20" s="628">
        <v>0</v>
      </c>
      <c r="W20" s="629">
        <f>V20/F20*100</f>
        <v>0</v>
      </c>
      <c r="X20" s="626">
        <v>0</v>
      </c>
      <c r="Y20" s="627">
        <f>X20/F20*100</f>
        <v>0</v>
      </c>
      <c r="Z20" s="628">
        <v>6</v>
      </c>
      <c r="AA20" s="626">
        <v>5</v>
      </c>
      <c r="AB20" s="627">
        <f t="shared" si="4"/>
        <v>83.33333333333334</v>
      </c>
      <c r="AC20" s="626">
        <v>1</v>
      </c>
      <c r="AD20" s="627">
        <f t="shared" si="5"/>
        <v>16.666666666666664</v>
      </c>
      <c r="AE20" s="626">
        <v>0</v>
      </c>
      <c r="AF20" s="627">
        <f t="shared" si="2"/>
        <v>0</v>
      </c>
      <c r="AG20" s="633">
        <v>0</v>
      </c>
    </row>
    <row r="21" spans="2:33" s="22" customFormat="1" ht="22.5" customHeight="1" thickBot="1">
      <c r="B21" s="653"/>
      <c r="C21" s="654"/>
      <c r="D21" s="655" t="s">
        <v>8</v>
      </c>
      <c r="E21" s="656">
        <f>SUM(E17-E18-E19-E20)</f>
        <v>7</v>
      </c>
      <c r="F21" s="656">
        <f>SUM(F17-F18-F19-F20)</f>
        <v>6</v>
      </c>
      <c r="G21" s="657">
        <v>100</v>
      </c>
      <c r="H21" s="656">
        <f>SUM(H17-H18-H19-H20)</f>
        <v>4</v>
      </c>
      <c r="I21" s="658">
        <v>0</v>
      </c>
      <c r="J21" s="656">
        <f>SUM(J17-J18-J19-J20)</f>
        <v>2</v>
      </c>
      <c r="K21" s="658">
        <v>0</v>
      </c>
      <c r="L21" s="656">
        <f>SUM(L17-L18-L19-L20)</f>
        <v>0</v>
      </c>
      <c r="M21" s="658">
        <v>0</v>
      </c>
      <c r="N21" s="656">
        <f>SUM(N17-N18-N19-N20)</f>
        <v>0</v>
      </c>
      <c r="O21" s="657">
        <f t="shared" si="3"/>
        <v>0</v>
      </c>
      <c r="P21" s="656">
        <f>SUM(P17-P18-P19-P20)</f>
        <v>0</v>
      </c>
      <c r="Q21" s="402">
        <f>P21/F21*100</f>
        <v>0</v>
      </c>
      <c r="R21" s="656">
        <f>SUM(R17-R18-R19-R20)</f>
        <v>0</v>
      </c>
      <c r="S21" s="402">
        <f>R21/H21*100</f>
        <v>0</v>
      </c>
      <c r="T21" s="656">
        <f>SUM(T17-T18-T19-T20)</f>
        <v>0</v>
      </c>
      <c r="U21" s="402">
        <f>T21/F21*100</f>
        <v>0</v>
      </c>
      <c r="V21" s="656">
        <f>SUM(V17-V18-V19-V20)</f>
        <v>0</v>
      </c>
      <c r="W21" s="402">
        <f>V21/F21*100</f>
        <v>0</v>
      </c>
      <c r="X21" s="656">
        <f>SUM(X17-X18-X19-X20)</f>
        <v>0</v>
      </c>
      <c r="Y21" s="658">
        <f>X21/F21*100</f>
        <v>0</v>
      </c>
      <c r="Z21" s="659">
        <f>SUM(Z17-Z18-Z19-Z20)</f>
        <v>1</v>
      </c>
      <c r="AA21" s="660">
        <f>SUM(AA17-AA18-AA19-AA20)</f>
        <v>1</v>
      </c>
      <c r="AB21" s="379">
        <f t="shared" si="4"/>
        <v>100</v>
      </c>
      <c r="AC21" s="661">
        <f>SUM(AC17-AC18-AC19-AC20)</f>
        <v>0</v>
      </c>
      <c r="AD21" s="379">
        <f t="shared" si="5"/>
        <v>0</v>
      </c>
      <c r="AE21" s="661">
        <f>SUM(AE17-AE18-AE19-AE20)</f>
        <v>0</v>
      </c>
      <c r="AF21" s="379">
        <f t="shared" si="2"/>
        <v>0</v>
      </c>
      <c r="AG21" s="662">
        <f>SUM(AG17-AG18-AG19-AG20)</f>
        <v>0</v>
      </c>
    </row>
    <row r="22" spans="2:35" s="18" customFormat="1" ht="22.5" customHeight="1">
      <c r="B22" s="807" t="s">
        <v>197</v>
      </c>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row>
    <row r="23" spans="5:33" s="18" customFormat="1" ht="12.75">
      <c r="E23" s="607"/>
      <c r="F23" s="607"/>
      <c r="H23" s="607"/>
      <c r="J23" s="607"/>
      <c r="L23" s="607"/>
      <c r="N23" s="607"/>
      <c r="P23" s="607"/>
      <c r="T23" s="607"/>
      <c r="V23" s="607"/>
      <c r="X23" s="607"/>
      <c r="Z23" s="607"/>
      <c r="AA23" s="607"/>
      <c r="AC23" s="607"/>
      <c r="AE23" s="607"/>
      <c r="AG23" s="607"/>
    </row>
    <row r="24" spans="5:33" s="18" customFormat="1" ht="12.75">
      <c r="E24" s="607"/>
      <c r="F24" s="607"/>
      <c r="H24" s="607"/>
      <c r="J24" s="607"/>
      <c r="L24" s="607"/>
      <c r="N24" s="607"/>
      <c r="P24" s="607"/>
      <c r="T24" s="607"/>
      <c r="V24" s="607"/>
      <c r="X24" s="607"/>
      <c r="Z24" s="607"/>
      <c r="AA24" s="607"/>
      <c r="AC24" s="607"/>
      <c r="AE24" s="607"/>
      <c r="AG24" s="607"/>
    </row>
    <row r="25" spans="5:33" s="18" customFormat="1" ht="12.75">
      <c r="E25" s="607"/>
      <c r="F25" s="607"/>
      <c r="H25" s="607"/>
      <c r="J25" s="607"/>
      <c r="L25" s="607"/>
      <c r="N25" s="607"/>
      <c r="P25" s="607"/>
      <c r="T25" s="607"/>
      <c r="V25" s="607"/>
      <c r="X25" s="607"/>
      <c r="Z25" s="607"/>
      <c r="AA25" s="607"/>
      <c r="AC25" s="607"/>
      <c r="AE25" s="607"/>
      <c r="AG25" s="607"/>
    </row>
    <row r="26" spans="5:33" s="18" customFormat="1" ht="12.75">
      <c r="E26" s="607"/>
      <c r="F26" s="607"/>
      <c r="H26" s="607"/>
      <c r="J26" s="607"/>
      <c r="L26" s="607"/>
      <c r="N26" s="607"/>
      <c r="P26" s="607"/>
      <c r="T26" s="607"/>
      <c r="V26" s="607"/>
      <c r="X26" s="607"/>
      <c r="Z26" s="607"/>
      <c r="AA26" s="607"/>
      <c r="AC26" s="607"/>
      <c r="AE26" s="607"/>
      <c r="AG26" s="607"/>
    </row>
    <row r="27" spans="5:33" s="18" customFormat="1" ht="12.75">
      <c r="E27" s="607"/>
      <c r="F27" s="607"/>
      <c r="H27" s="607"/>
      <c r="J27" s="607"/>
      <c r="L27" s="607"/>
      <c r="N27" s="607"/>
      <c r="P27" s="607"/>
      <c r="T27" s="607"/>
      <c r="V27" s="607"/>
      <c r="X27" s="607"/>
      <c r="Z27" s="607"/>
      <c r="AA27" s="607"/>
      <c r="AC27" s="607"/>
      <c r="AE27" s="607"/>
      <c r="AG27" s="607"/>
    </row>
    <row r="28" spans="5:33" s="18" customFormat="1" ht="12.75">
      <c r="E28" s="607"/>
      <c r="F28" s="607"/>
      <c r="H28" s="607"/>
      <c r="J28" s="607"/>
      <c r="L28" s="607"/>
      <c r="N28" s="607"/>
      <c r="P28" s="607"/>
      <c r="T28" s="607"/>
      <c r="V28" s="607"/>
      <c r="X28" s="607"/>
      <c r="Z28" s="607"/>
      <c r="AA28" s="607"/>
      <c r="AC28" s="607"/>
      <c r="AE28" s="607"/>
      <c r="AG28" s="607"/>
    </row>
    <row r="29" spans="5:33" s="7" customFormat="1" ht="12.75">
      <c r="E29" s="10"/>
      <c r="F29" s="10"/>
      <c r="H29" s="10"/>
      <c r="J29" s="10"/>
      <c r="L29" s="10"/>
      <c r="N29" s="10"/>
      <c r="P29" s="10"/>
      <c r="T29" s="10"/>
      <c r="V29" s="10"/>
      <c r="X29" s="10"/>
      <c r="Z29" s="10"/>
      <c r="AA29" s="10"/>
      <c r="AC29" s="10"/>
      <c r="AE29" s="10"/>
      <c r="AG29" s="10"/>
    </row>
    <row r="30" spans="5:33" s="7" customFormat="1" ht="12.75">
      <c r="E30" s="10"/>
      <c r="F30" s="10"/>
      <c r="H30" s="10"/>
      <c r="J30" s="10"/>
      <c r="L30" s="10"/>
      <c r="N30" s="10"/>
      <c r="P30" s="10"/>
      <c r="T30" s="10"/>
      <c r="V30" s="10"/>
      <c r="X30" s="10"/>
      <c r="Z30" s="10"/>
      <c r="AA30" s="10"/>
      <c r="AC30" s="10"/>
      <c r="AE30" s="10"/>
      <c r="AG30" s="10"/>
    </row>
    <row r="31" spans="5:33" s="7" customFormat="1" ht="12.75">
      <c r="E31" s="10"/>
      <c r="F31" s="10"/>
      <c r="H31" s="10"/>
      <c r="J31" s="10"/>
      <c r="L31" s="10"/>
      <c r="N31" s="10"/>
      <c r="P31" s="10"/>
      <c r="T31" s="10"/>
      <c r="V31" s="10"/>
      <c r="X31" s="10"/>
      <c r="Z31" s="10"/>
      <c r="AA31" s="10"/>
      <c r="AC31" s="10"/>
      <c r="AE31" s="10"/>
      <c r="AG31" s="10"/>
    </row>
  </sheetData>
  <sheetProtection/>
  <mergeCells count="20">
    <mergeCell ref="L5:M5"/>
    <mergeCell ref="N5:O5"/>
    <mergeCell ref="B2:AG2"/>
    <mergeCell ref="B4:D6"/>
    <mergeCell ref="E4:E5"/>
    <mergeCell ref="F4:Y4"/>
    <mergeCell ref="Z4:AF4"/>
    <mergeCell ref="AA5:AB5"/>
    <mergeCell ref="X5:Y5"/>
    <mergeCell ref="AC5:AD5"/>
    <mergeCell ref="J5:K5"/>
    <mergeCell ref="R5:S5"/>
    <mergeCell ref="H5:I5"/>
    <mergeCell ref="B22:AI22"/>
    <mergeCell ref="AG4:AG5"/>
    <mergeCell ref="P5:Q5"/>
    <mergeCell ref="T5:U5"/>
    <mergeCell ref="V5:W5"/>
    <mergeCell ref="AE5:AF5"/>
    <mergeCell ref="B7:D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B1:AQ59"/>
  <sheetViews>
    <sheetView view="pageBreakPreview" zoomScale="74" zoomScaleNormal="75" zoomScaleSheetLayoutView="74" zoomScalePageLayoutView="0" workbookViewId="0" topLeftCell="A1">
      <pane xSplit="2" ySplit="5" topLeftCell="R45" activePane="bottomRight" state="frozen"/>
      <selection pane="topLeft" activeCell="L16" sqref="L16"/>
      <selection pane="topRight" activeCell="L16" sqref="L16"/>
      <selection pane="bottomLeft" activeCell="L16" sqref="L16"/>
      <selection pane="bottomRight" activeCell="AA54" sqref="AA54"/>
    </sheetView>
  </sheetViews>
  <sheetFormatPr defaultColWidth="9.00390625" defaultRowHeight="13.5"/>
  <cols>
    <col min="1" max="1" width="2.875" style="6" customWidth="1"/>
    <col min="2" max="2" width="15.875" style="233" customWidth="1"/>
    <col min="3" max="5" width="9.875" style="6" customWidth="1"/>
    <col min="6" max="6" width="8.375" style="6" customWidth="1"/>
    <col min="7" max="15" width="7.125" style="6" customWidth="1"/>
    <col min="16" max="16" width="7.375" style="22" customWidth="1"/>
    <col min="17" max="17" width="7.375" style="6" customWidth="1"/>
    <col min="18" max="25" width="6.25390625" style="6" customWidth="1"/>
    <col min="26" max="29" width="7.50390625" style="6" customWidth="1"/>
    <col min="30" max="30" width="6.25390625" style="6" customWidth="1"/>
    <col min="31" max="31" width="7.25390625" style="6" customWidth="1"/>
    <col min="32" max="32" width="6.25390625" style="6" customWidth="1"/>
    <col min="33" max="33" width="6.875" style="6" customWidth="1"/>
    <col min="34" max="35" width="6.25390625" style="6" customWidth="1"/>
    <col min="36" max="36" width="9.125" style="6" customWidth="1"/>
    <col min="37" max="37" width="8.125" style="6" customWidth="1"/>
    <col min="38" max="38" width="8.125" style="6" bestFit="1" customWidth="1"/>
    <col min="39" max="39" width="8.125" style="6" customWidth="1"/>
    <col min="40" max="40" width="7.125" style="6" customWidth="1"/>
    <col min="41" max="41" width="8.125" style="6" customWidth="1"/>
    <col min="42" max="42" width="6.625" style="6" customWidth="1"/>
    <col min="43" max="43" width="9.50390625" style="6" customWidth="1"/>
    <col min="44" max="44" width="1.625" style="6" customWidth="1"/>
    <col min="45" max="16384" width="9.00390625" style="6" customWidth="1"/>
  </cols>
  <sheetData>
    <row r="1" spans="2:42" ht="18" customHeight="1">
      <c r="B1" s="231" t="s">
        <v>21</v>
      </c>
      <c r="C1" s="7"/>
      <c r="D1" s="7"/>
      <c r="E1" s="7"/>
      <c r="F1" s="7"/>
      <c r="G1" s="7"/>
      <c r="H1" s="7"/>
      <c r="I1" s="7"/>
      <c r="J1" s="7"/>
      <c r="K1" s="7"/>
      <c r="L1" s="7"/>
      <c r="M1" s="7"/>
      <c r="N1" s="7"/>
      <c r="O1" s="7"/>
      <c r="P1" s="18"/>
      <c r="Q1" s="7"/>
      <c r="R1" s="7"/>
      <c r="S1" s="7"/>
      <c r="T1" s="7"/>
      <c r="U1" s="7"/>
      <c r="V1" s="7"/>
      <c r="W1" s="7"/>
      <c r="X1" s="7"/>
      <c r="Y1" s="7"/>
      <c r="Z1" s="7"/>
      <c r="AA1" s="7"/>
      <c r="AB1" s="7"/>
      <c r="AC1" s="7"/>
      <c r="AD1" s="7"/>
      <c r="AE1" s="7"/>
      <c r="AF1" s="7"/>
      <c r="AG1" s="7"/>
      <c r="AH1" s="7"/>
      <c r="AI1" s="7"/>
      <c r="AJ1" s="7"/>
      <c r="AK1" s="7"/>
      <c r="AL1" s="7"/>
      <c r="AM1" s="7"/>
      <c r="AN1" s="7"/>
      <c r="AO1" s="7"/>
      <c r="AP1" s="7"/>
    </row>
    <row r="2" spans="2:43" s="466" customFormat="1" ht="18" customHeight="1">
      <c r="B2" s="853" t="s">
        <v>177</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row>
    <row r="3" spans="2:43" s="466" customFormat="1" ht="18" customHeight="1" thickBot="1">
      <c r="B3" s="880" t="s">
        <v>198</v>
      </c>
      <c r="C3" s="881"/>
      <c r="D3" s="881"/>
      <c r="E3" s="881"/>
      <c r="F3" s="881"/>
      <c r="G3" s="881"/>
      <c r="H3" s="881"/>
      <c r="I3" s="881"/>
      <c r="J3" s="881"/>
      <c r="K3" s="881"/>
      <c r="L3" s="881"/>
      <c r="M3" s="881"/>
      <c r="N3" s="881"/>
      <c r="O3" s="881"/>
      <c r="P3" s="881"/>
      <c r="Q3" s="881"/>
      <c r="R3" s="7"/>
      <c r="S3" s="7"/>
      <c r="T3" s="7"/>
      <c r="U3" s="7"/>
      <c r="V3" s="7"/>
      <c r="W3" s="7"/>
      <c r="X3" s="7"/>
      <c r="Y3" s="7"/>
      <c r="Z3" s="7"/>
      <c r="AA3" s="7"/>
      <c r="AB3" s="7"/>
      <c r="AC3" s="7"/>
      <c r="AD3" s="7"/>
      <c r="AE3" s="7"/>
      <c r="AF3" s="7"/>
      <c r="AG3" s="7"/>
      <c r="AH3" s="7"/>
      <c r="AI3" s="7"/>
      <c r="AJ3" s="7"/>
      <c r="AK3" s="7"/>
      <c r="AL3" s="7"/>
      <c r="AM3" s="7"/>
      <c r="AN3" s="7"/>
      <c r="AO3" s="7"/>
      <c r="AP3" s="7"/>
      <c r="AQ3" s="6"/>
    </row>
    <row r="4" spans="2:43" ht="18" customHeight="1">
      <c r="B4" s="872" t="s">
        <v>4</v>
      </c>
      <c r="C4" s="882" t="s">
        <v>210</v>
      </c>
      <c r="D4" s="883"/>
      <c r="E4" s="884"/>
      <c r="F4" s="879" t="s">
        <v>25</v>
      </c>
      <c r="G4" s="841"/>
      <c r="H4" s="841"/>
      <c r="I4" s="841"/>
      <c r="J4" s="841"/>
      <c r="K4" s="841"/>
      <c r="L4" s="841"/>
      <c r="M4" s="841"/>
      <c r="N4" s="841"/>
      <c r="O4" s="842"/>
      <c r="P4" s="865" t="s">
        <v>25</v>
      </c>
      <c r="Q4" s="866"/>
      <c r="R4" s="866"/>
      <c r="S4" s="866"/>
      <c r="T4" s="866"/>
      <c r="U4" s="866"/>
      <c r="V4" s="866"/>
      <c r="W4" s="866"/>
      <c r="X4" s="866"/>
      <c r="Y4" s="866"/>
      <c r="Z4" s="866"/>
      <c r="AA4" s="866"/>
      <c r="AB4" s="866"/>
      <c r="AC4" s="866"/>
      <c r="AD4" s="866"/>
      <c r="AE4" s="866"/>
      <c r="AF4" s="866"/>
      <c r="AG4" s="866"/>
      <c r="AH4" s="866"/>
      <c r="AI4" s="866"/>
      <c r="AJ4" s="879" t="s">
        <v>19</v>
      </c>
      <c r="AK4" s="855"/>
      <c r="AL4" s="855"/>
      <c r="AM4" s="855"/>
      <c r="AN4" s="855"/>
      <c r="AO4" s="855"/>
      <c r="AP4" s="856"/>
      <c r="AQ4" s="875" t="s">
        <v>1</v>
      </c>
    </row>
    <row r="5" spans="2:43" ht="24" customHeight="1">
      <c r="B5" s="873"/>
      <c r="C5" s="676"/>
      <c r="D5" s="700" t="s">
        <v>206</v>
      </c>
      <c r="E5" s="701" t="s">
        <v>208</v>
      </c>
      <c r="F5" s="99"/>
      <c r="G5" s="100"/>
      <c r="H5" s="816" t="s">
        <v>20</v>
      </c>
      <c r="I5" s="817"/>
      <c r="J5" s="816" t="s">
        <v>10</v>
      </c>
      <c r="K5" s="817"/>
      <c r="L5" s="816" t="s">
        <v>11</v>
      </c>
      <c r="M5" s="817"/>
      <c r="N5" s="816" t="s">
        <v>12</v>
      </c>
      <c r="O5" s="817"/>
      <c r="P5" s="260"/>
      <c r="Q5" s="86"/>
      <c r="R5" s="845" t="s">
        <v>29</v>
      </c>
      <c r="S5" s="844"/>
      <c r="T5" s="843" t="s">
        <v>43</v>
      </c>
      <c r="U5" s="844"/>
      <c r="V5" s="843" t="s">
        <v>44</v>
      </c>
      <c r="W5" s="844"/>
      <c r="X5" s="843" t="s">
        <v>45</v>
      </c>
      <c r="Y5" s="844"/>
      <c r="Z5" s="843" t="s">
        <v>30</v>
      </c>
      <c r="AA5" s="844"/>
      <c r="AB5" s="843" t="s">
        <v>49</v>
      </c>
      <c r="AC5" s="844"/>
      <c r="AD5" s="843" t="s">
        <v>31</v>
      </c>
      <c r="AE5" s="844"/>
      <c r="AF5" s="843" t="s">
        <v>32</v>
      </c>
      <c r="AG5" s="844"/>
      <c r="AH5" s="843" t="s">
        <v>33</v>
      </c>
      <c r="AI5" s="844"/>
      <c r="AJ5" s="102"/>
      <c r="AK5" s="848" t="s">
        <v>34</v>
      </c>
      <c r="AL5" s="849"/>
      <c r="AM5" s="870" t="s">
        <v>35</v>
      </c>
      <c r="AN5" s="871"/>
      <c r="AO5" s="877" t="s">
        <v>36</v>
      </c>
      <c r="AP5" s="878"/>
      <c r="AQ5" s="876"/>
    </row>
    <row r="6" spans="2:43" ht="19.5" customHeight="1" thickBot="1">
      <c r="B6" s="874"/>
      <c r="C6" s="677"/>
      <c r="D6" s="681" t="s">
        <v>17</v>
      </c>
      <c r="E6" s="677" t="s">
        <v>207</v>
      </c>
      <c r="F6" s="145" t="s">
        <v>5</v>
      </c>
      <c r="G6" s="142" t="s">
        <v>6</v>
      </c>
      <c r="H6" s="143" t="s">
        <v>5</v>
      </c>
      <c r="I6" s="144" t="s">
        <v>6</v>
      </c>
      <c r="J6" s="145" t="s">
        <v>5</v>
      </c>
      <c r="K6" s="142" t="s">
        <v>6</v>
      </c>
      <c r="L6" s="143" t="s">
        <v>5</v>
      </c>
      <c r="M6" s="144" t="s">
        <v>6</v>
      </c>
      <c r="N6" s="143" t="s">
        <v>5</v>
      </c>
      <c r="O6" s="142" t="s">
        <v>6</v>
      </c>
      <c r="P6" s="383" t="s">
        <v>5</v>
      </c>
      <c r="Q6" s="153" t="s">
        <v>6</v>
      </c>
      <c r="R6" s="150" t="s">
        <v>5</v>
      </c>
      <c r="S6" s="151" t="s">
        <v>6</v>
      </c>
      <c r="T6" s="152" t="s">
        <v>5</v>
      </c>
      <c r="U6" s="153" t="s">
        <v>6</v>
      </c>
      <c r="V6" s="152" t="s">
        <v>5</v>
      </c>
      <c r="W6" s="153" t="s">
        <v>6</v>
      </c>
      <c r="X6" s="150" t="s">
        <v>5</v>
      </c>
      <c r="Y6" s="151" t="s">
        <v>6</v>
      </c>
      <c r="Z6" s="152" t="s">
        <v>5</v>
      </c>
      <c r="AA6" s="153" t="s">
        <v>6</v>
      </c>
      <c r="AB6" s="152" t="s">
        <v>5</v>
      </c>
      <c r="AC6" s="153" t="s">
        <v>6</v>
      </c>
      <c r="AD6" s="152" t="s">
        <v>5</v>
      </c>
      <c r="AE6" s="153" t="s">
        <v>6</v>
      </c>
      <c r="AF6" s="152" t="s">
        <v>5</v>
      </c>
      <c r="AG6" s="153" t="s">
        <v>6</v>
      </c>
      <c r="AH6" s="150" t="s">
        <v>5</v>
      </c>
      <c r="AI6" s="151" t="s">
        <v>6</v>
      </c>
      <c r="AJ6" s="141" t="s">
        <v>5</v>
      </c>
      <c r="AK6" s="143" t="s">
        <v>5</v>
      </c>
      <c r="AL6" s="384" t="s">
        <v>6</v>
      </c>
      <c r="AM6" s="143" t="s">
        <v>5</v>
      </c>
      <c r="AN6" s="384" t="s">
        <v>6</v>
      </c>
      <c r="AO6" s="385" t="s">
        <v>5</v>
      </c>
      <c r="AP6" s="144" t="s">
        <v>6</v>
      </c>
      <c r="AQ6" s="386" t="s">
        <v>5</v>
      </c>
    </row>
    <row r="7" spans="2:43" s="22" customFormat="1" ht="21.75" customHeight="1">
      <c r="B7" s="477" t="s">
        <v>51</v>
      </c>
      <c r="C7" s="128">
        <f aca="true" t="shared" si="0" ref="C7:C54">SUM(F7+AJ7+AQ7)</f>
        <v>1277</v>
      </c>
      <c r="D7" s="535">
        <v>65</v>
      </c>
      <c r="E7" s="535">
        <v>1212</v>
      </c>
      <c r="F7" s="245">
        <f aca="true" t="shared" si="1" ref="F7:F53">SUM(H7+J7+L7+N7)</f>
        <v>130</v>
      </c>
      <c r="G7" s="478">
        <v>100</v>
      </c>
      <c r="H7" s="251">
        <v>11</v>
      </c>
      <c r="I7" s="479">
        <f aca="true" t="shared" si="2" ref="I7:I14">H7/F7*100</f>
        <v>8.461538461538462</v>
      </c>
      <c r="J7" s="251">
        <v>101</v>
      </c>
      <c r="K7" s="480">
        <f aca="true" t="shared" si="3" ref="K7:K16">J7/F7*100</f>
        <v>77.6923076923077</v>
      </c>
      <c r="L7" s="251">
        <v>17</v>
      </c>
      <c r="M7" s="479">
        <f aca="true" t="shared" si="4" ref="M7:M16">L7/F7*100</f>
        <v>13.076923076923078</v>
      </c>
      <c r="N7" s="251">
        <v>1</v>
      </c>
      <c r="O7" s="480">
        <f aca="true" t="shared" si="5" ref="O7:O16">N7/F7*100</f>
        <v>0.7692307692307693</v>
      </c>
      <c r="P7" s="245">
        <f aca="true" t="shared" si="6" ref="P7:P53">SUM(R7+T7+V7+X7+Z7+AB7+AD7+AF7+AH7)</f>
        <v>130</v>
      </c>
      <c r="Q7" s="478">
        <v>100</v>
      </c>
      <c r="R7" s="251">
        <v>15</v>
      </c>
      <c r="S7" s="479">
        <f>R7/P7*100</f>
        <v>11.538461538461538</v>
      </c>
      <c r="T7" s="251">
        <v>59</v>
      </c>
      <c r="U7" s="480">
        <f>T7/P7*100</f>
        <v>45.38461538461539</v>
      </c>
      <c r="V7" s="251">
        <v>24</v>
      </c>
      <c r="W7" s="480">
        <f>V7/P7*100</f>
        <v>18.461538461538463</v>
      </c>
      <c r="X7" s="251">
        <v>13</v>
      </c>
      <c r="Y7" s="479">
        <f>X7/P7*100</f>
        <v>10</v>
      </c>
      <c r="Z7" s="251">
        <v>14</v>
      </c>
      <c r="AA7" s="480">
        <f>Z7/P7*100</f>
        <v>10.76923076923077</v>
      </c>
      <c r="AB7" s="253">
        <v>3</v>
      </c>
      <c r="AC7" s="480">
        <v>0</v>
      </c>
      <c r="AD7" s="251">
        <v>2</v>
      </c>
      <c r="AE7" s="480">
        <f>AD7/P7*100</f>
        <v>1.5384615384615385</v>
      </c>
      <c r="AF7" s="251">
        <v>0</v>
      </c>
      <c r="AG7" s="480">
        <f>AF7/P7*100</f>
        <v>0</v>
      </c>
      <c r="AH7" s="251">
        <v>0</v>
      </c>
      <c r="AI7" s="479">
        <f>AH7/P7*100</f>
        <v>0</v>
      </c>
      <c r="AJ7" s="246">
        <f>SUM('別表4-2'!AJ7+'別表4-3'!AJ7+'別表4-4'!AJ7)</f>
        <v>1119</v>
      </c>
      <c r="AK7" s="253">
        <v>1105</v>
      </c>
      <c r="AL7" s="479">
        <f>AK7/AJ7*100</f>
        <v>98.74888293118856</v>
      </c>
      <c r="AM7" s="253">
        <v>13</v>
      </c>
      <c r="AN7" s="479">
        <f>AM7/AJ7*100</f>
        <v>1.161751563896336</v>
      </c>
      <c r="AO7" s="253">
        <v>1</v>
      </c>
      <c r="AP7" s="479">
        <f>AO7/AJ7*100</f>
        <v>0.08936550491510277</v>
      </c>
      <c r="AQ7" s="413">
        <v>28</v>
      </c>
    </row>
    <row r="8" spans="2:43" s="22" customFormat="1" ht="21.75" customHeight="1">
      <c r="B8" s="477" t="s">
        <v>54</v>
      </c>
      <c r="C8" s="112">
        <f t="shared" si="0"/>
        <v>136</v>
      </c>
      <c r="D8" s="508">
        <v>17</v>
      </c>
      <c r="E8" s="508">
        <v>119</v>
      </c>
      <c r="F8" s="113">
        <f t="shared" si="1"/>
        <v>22</v>
      </c>
      <c r="G8" s="116">
        <v>100</v>
      </c>
      <c r="H8" s="117">
        <v>6</v>
      </c>
      <c r="I8" s="118">
        <f t="shared" si="2"/>
        <v>27.27272727272727</v>
      </c>
      <c r="J8" s="119">
        <v>13</v>
      </c>
      <c r="K8" s="116">
        <f t="shared" si="3"/>
        <v>59.09090909090909</v>
      </c>
      <c r="L8" s="117">
        <v>3</v>
      </c>
      <c r="M8" s="118">
        <f t="shared" si="4"/>
        <v>13.636363636363635</v>
      </c>
      <c r="N8" s="117">
        <v>0</v>
      </c>
      <c r="O8" s="116">
        <f>N8/F8*100</f>
        <v>0</v>
      </c>
      <c r="P8" s="113">
        <f t="shared" si="6"/>
        <v>22</v>
      </c>
      <c r="Q8" s="116">
        <v>100</v>
      </c>
      <c r="R8" s="117">
        <v>3</v>
      </c>
      <c r="S8" s="118">
        <f aca="true" t="shared" si="7" ref="S8:S53">IF($P8&lt;&gt;0,R8/$P8*100,0)</f>
        <v>13.636363636363635</v>
      </c>
      <c r="T8" s="119">
        <v>5</v>
      </c>
      <c r="U8" s="116">
        <f aca="true" t="shared" si="8" ref="U8:U53">IF($P8&lt;&gt;0,T8/$P8*100,0)</f>
        <v>22.727272727272727</v>
      </c>
      <c r="V8" s="119">
        <v>2</v>
      </c>
      <c r="W8" s="116">
        <f aca="true" t="shared" si="9" ref="W8:W53">IF($P8&lt;&gt;0,V8/$P8*100,0)</f>
        <v>9.090909090909092</v>
      </c>
      <c r="X8" s="117">
        <v>4</v>
      </c>
      <c r="Y8" s="118">
        <f aca="true" t="shared" si="10" ref="Y8:Y53">IF($P8&lt;&gt;0,X8/$P8*100,0)</f>
        <v>18.181818181818183</v>
      </c>
      <c r="Z8" s="119">
        <v>3</v>
      </c>
      <c r="AA8" s="116">
        <f aca="true" t="shared" si="11" ref="AA8:AA53">IF($P8&lt;&gt;0,Z8/$P8*100,0)</f>
        <v>13.636363636363635</v>
      </c>
      <c r="AB8" s="251">
        <v>3</v>
      </c>
      <c r="AC8" s="116">
        <f aca="true" t="shared" si="12" ref="AC8:AC53">IF($P8&lt;&gt;0,AB8/$P8*100,0)</f>
        <v>13.636363636363635</v>
      </c>
      <c r="AD8" s="119">
        <v>1</v>
      </c>
      <c r="AE8" s="116">
        <f aca="true" t="shared" si="13" ref="AE8:AE53">IF($P8&lt;&gt;0,AD8/$P8*100,0)</f>
        <v>4.545454545454546</v>
      </c>
      <c r="AF8" s="119">
        <v>1</v>
      </c>
      <c r="AG8" s="116">
        <f aca="true" t="shared" si="14" ref="AG8:AG53">IF($P8&lt;&gt;0,AF8/$P8*100,0)</f>
        <v>4.545454545454546</v>
      </c>
      <c r="AH8" s="117">
        <v>0</v>
      </c>
      <c r="AI8" s="118">
        <f aca="true" t="shared" si="15" ref="AI8:AI53">IF($P8&lt;&gt;0,AH8/$P8*100,0)</f>
        <v>0</v>
      </c>
      <c r="AJ8" s="495">
        <f aca="true" t="shared" si="16" ref="AJ8:AJ53">SUM(AK8,AM8,AO8)</f>
        <v>112</v>
      </c>
      <c r="AK8" s="117">
        <v>112</v>
      </c>
      <c r="AL8" s="118">
        <f aca="true" t="shared" si="17" ref="AL8:AL53">IF($AJ8&lt;&gt;0,AK8/$AJ8*100,0)</f>
        <v>100</v>
      </c>
      <c r="AM8" s="117">
        <v>0</v>
      </c>
      <c r="AN8" s="118">
        <f aca="true" t="shared" si="18" ref="AN8:AN53">IF($AJ8&lt;&gt;0,AM8/$AJ8*100,0)</f>
        <v>0</v>
      </c>
      <c r="AO8" s="117">
        <v>0</v>
      </c>
      <c r="AP8" s="118">
        <f aca="true" t="shared" si="19" ref="AP8:AP53">IF($AJ8&lt;&gt;0,AO8/$AJ8*100,0)</f>
        <v>0</v>
      </c>
      <c r="AQ8" s="389">
        <v>2</v>
      </c>
    </row>
    <row r="9" spans="2:43" s="22" customFormat="1" ht="21.75" customHeight="1">
      <c r="B9" s="477" t="s">
        <v>52</v>
      </c>
      <c r="C9" s="112">
        <f t="shared" si="0"/>
        <v>39</v>
      </c>
      <c r="D9" s="508">
        <v>6</v>
      </c>
      <c r="E9" s="508">
        <v>33</v>
      </c>
      <c r="F9" s="113">
        <f t="shared" si="1"/>
        <v>15</v>
      </c>
      <c r="G9" s="116">
        <v>100</v>
      </c>
      <c r="H9" s="117">
        <v>0</v>
      </c>
      <c r="I9" s="118">
        <f t="shared" si="2"/>
        <v>0</v>
      </c>
      <c r="J9" s="119">
        <v>9</v>
      </c>
      <c r="K9" s="116">
        <f t="shared" si="3"/>
        <v>60</v>
      </c>
      <c r="L9" s="117">
        <v>6</v>
      </c>
      <c r="M9" s="118">
        <f t="shared" si="4"/>
        <v>40</v>
      </c>
      <c r="N9" s="117">
        <v>0</v>
      </c>
      <c r="O9" s="116">
        <f>N9/F9*100</f>
        <v>0</v>
      </c>
      <c r="P9" s="113">
        <f t="shared" si="6"/>
        <v>15</v>
      </c>
      <c r="Q9" s="116">
        <v>100</v>
      </c>
      <c r="R9" s="117">
        <v>2</v>
      </c>
      <c r="S9" s="118">
        <f t="shared" si="7"/>
        <v>13.333333333333334</v>
      </c>
      <c r="T9" s="119">
        <v>7</v>
      </c>
      <c r="U9" s="116">
        <f t="shared" si="8"/>
        <v>46.666666666666664</v>
      </c>
      <c r="V9" s="119">
        <v>4</v>
      </c>
      <c r="W9" s="116">
        <f t="shared" si="9"/>
        <v>26.666666666666668</v>
      </c>
      <c r="X9" s="117">
        <v>2</v>
      </c>
      <c r="Y9" s="118">
        <f t="shared" si="10"/>
        <v>13.333333333333334</v>
      </c>
      <c r="Z9" s="119">
        <v>0</v>
      </c>
      <c r="AA9" s="116">
        <f t="shared" si="11"/>
        <v>0</v>
      </c>
      <c r="AB9" s="119">
        <v>0</v>
      </c>
      <c r="AC9" s="116">
        <f t="shared" si="12"/>
        <v>0</v>
      </c>
      <c r="AD9" s="119">
        <v>0</v>
      </c>
      <c r="AE9" s="116">
        <f t="shared" si="13"/>
        <v>0</v>
      </c>
      <c r="AF9" s="119">
        <v>0</v>
      </c>
      <c r="AG9" s="116">
        <f t="shared" si="14"/>
        <v>0</v>
      </c>
      <c r="AH9" s="117">
        <v>0</v>
      </c>
      <c r="AI9" s="118">
        <f t="shared" si="15"/>
        <v>0</v>
      </c>
      <c r="AJ9" s="495">
        <f t="shared" si="16"/>
        <v>21</v>
      </c>
      <c r="AK9" s="117">
        <v>20</v>
      </c>
      <c r="AL9" s="118">
        <f t="shared" si="17"/>
        <v>95.23809523809523</v>
      </c>
      <c r="AM9" s="117">
        <v>1</v>
      </c>
      <c r="AN9" s="118">
        <f t="shared" si="18"/>
        <v>4.761904761904762</v>
      </c>
      <c r="AO9" s="117">
        <v>0</v>
      </c>
      <c r="AP9" s="118">
        <f t="shared" si="19"/>
        <v>0</v>
      </c>
      <c r="AQ9" s="389">
        <v>3</v>
      </c>
    </row>
    <row r="10" spans="2:43" s="22" customFormat="1" ht="21.75" customHeight="1">
      <c r="B10" s="481" t="s">
        <v>53</v>
      </c>
      <c r="C10" s="112">
        <f t="shared" si="0"/>
        <v>156</v>
      </c>
      <c r="D10" s="508">
        <v>36</v>
      </c>
      <c r="E10" s="508">
        <v>120</v>
      </c>
      <c r="F10" s="113">
        <f t="shared" si="1"/>
        <v>50</v>
      </c>
      <c r="G10" s="116">
        <v>100</v>
      </c>
      <c r="H10" s="117">
        <v>10</v>
      </c>
      <c r="I10" s="118">
        <f t="shared" si="2"/>
        <v>20</v>
      </c>
      <c r="J10" s="119">
        <v>26</v>
      </c>
      <c r="K10" s="116">
        <f t="shared" si="3"/>
        <v>52</v>
      </c>
      <c r="L10" s="117">
        <v>14</v>
      </c>
      <c r="M10" s="118">
        <f t="shared" si="4"/>
        <v>28.000000000000004</v>
      </c>
      <c r="N10" s="117">
        <v>0</v>
      </c>
      <c r="O10" s="116">
        <f t="shared" si="5"/>
        <v>0</v>
      </c>
      <c r="P10" s="113">
        <f t="shared" si="6"/>
        <v>50</v>
      </c>
      <c r="Q10" s="116">
        <v>100</v>
      </c>
      <c r="R10" s="117">
        <v>20</v>
      </c>
      <c r="S10" s="118">
        <f t="shared" si="7"/>
        <v>40</v>
      </c>
      <c r="T10" s="119">
        <v>14</v>
      </c>
      <c r="U10" s="116">
        <f t="shared" si="8"/>
        <v>28.000000000000004</v>
      </c>
      <c r="V10" s="119">
        <v>5</v>
      </c>
      <c r="W10" s="116">
        <f t="shared" si="9"/>
        <v>10</v>
      </c>
      <c r="X10" s="117">
        <v>6</v>
      </c>
      <c r="Y10" s="118">
        <f t="shared" si="10"/>
        <v>12</v>
      </c>
      <c r="Z10" s="119">
        <v>2</v>
      </c>
      <c r="AA10" s="116">
        <f t="shared" si="11"/>
        <v>4</v>
      </c>
      <c r="AB10" s="119">
        <v>3</v>
      </c>
      <c r="AC10" s="116">
        <f t="shared" si="12"/>
        <v>6</v>
      </c>
      <c r="AD10" s="119">
        <v>0</v>
      </c>
      <c r="AE10" s="116">
        <f t="shared" si="13"/>
        <v>0</v>
      </c>
      <c r="AF10" s="119">
        <v>0</v>
      </c>
      <c r="AG10" s="116">
        <f t="shared" si="14"/>
        <v>0</v>
      </c>
      <c r="AH10" s="117">
        <v>0</v>
      </c>
      <c r="AI10" s="118">
        <f t="shared" si="15"/>
        <v>0</v>
      </c>
      <c r="AJ10" s="495">
        <f t="shared" si="16"/>
        <v>93</v>
      </c>
      <c r="AK10" s="117">
        <v>86</v>
      </c>
      <c r="AL10" s="118">
        <f t="shared" si="17"/>
        <v>92.47311827956989</v>
      </c>
      <c r="AM10" s="117">
        <v>7</v>
      </c>
      <c r="AN10" s="118">
        <f t="shared" si="18"/>
        <v>7.526881720430108</v>
      </c>
      <c r="AO10" s="117">
        <v>0</v>
      </c>
      <c r="AP10" s="118">
        <f t="shared" si="19"/>
        <v>0</v>
      </c>
      <c r="AQ10" s="389">
        <v>13</v>
      </c>
    </row>
    <row r="11" spans="2:43" s="22" customFormat="1" ht="21.75" customHeight="1">
      <c r="B11" s="176" t="s">
        <v>55</v>
      </c>
      <c r="C11" s="112">
        <f t="shared" si="0"/>
        <v>114</v>
      </c>
      <c r="D11" s="508">
        <v>7</v>
      </c>
      <c r="E11" s="508">
        <v>107</v>
      </c>
      <c r="F11" s="113">
        <f t="shared" si="1"/>
        <v>16</v>
      </c>
      <c r="G11" s="116">
        <v>100</v>
      </c>
      <c r="H11" s="117">
        <v>3</v>
      </c>
      <c r="I11" s="118">
        <f t="shared" si="2"/>
        <v>18.75</v>
      </c>
      <c r="J11" s="119">
        <v>8</v>
      </c>
      <c r="K11" s="116">
        <f t="shared" si="3"/>
        <v>50</v>
      </c>
      <c r="L11" s="117">
        <v>5</v>
      </c>
      <c r="M11" s="118">
        <f t="shared" si="4"/>
        <v>31.25</v>
      </c>
      <c r="N11" s="117">
        <v>0</v>
      </c>
      <c r="O11" s="116">
        <f t="shared" si="5"/>
        <v>0</v>
      </c>
      <c r="P11" s="113">
        <f t="shared" si="6"/>
        <v>16</v>
      </c>
      <c r="Q11" s="116">
        <v>100</v>
      </c>
      <c r="R11" s="117">
        <v>6</v>
      </c>
      <c r="S11" s="118">
        <f t="shared" si="7"/>
        <v>37.5</v>
      </c>
      <c r="T11" s="119">
        <v>7</v>
      </c>
      <c r="U11" s="116">
        <f t="shared" si="8"/>
        <v>43.75</v>
      </c>
      <c r="V11" s="119">
        <v>1</v>
      </c>
      <c r="W11" s="116">
        <f t="shared" si="9"/>
        <v>6.25</v>
      </c>
      <c r="X11" s="117">
        <v>1</v>
      </c>
      <c r="Y11" s="118">
        <f t="shared" si="10"/>
        <v>6.25</v>
      </c>
      <c r="Z11" s="119">
        <v>0</v>
      </c>
      <c r="AA11" s="116">
        <f t="shared" si="11"/>
        <v>0</v>
      </c>
      <c r="AB11" s="119">
        <v>1</v>
      </c>
      <c r="AC11" s="116">
        <f t="shared" si="12"/>
        <v>6.25</v>
      </c>
      <c r="AD11" s="119">
        <v>0</v>
      </c>
      <c r="AE11" s="116">
        <f t="shared" si="13"/>
        <v>0</v>
      </c>
      <c r="AF11" s="119">
        <v>0</v>
      </c>
      <c r="AG11" s="116">
        <f t="shared" si="14"/>
        <v>0</v>
      </c>
      <c r="AH11" s="117">
        <v>0</v>
      </c>
      <c r="AI11" s="118">
        <f t="shared" si="15"/>
        <v>0</v>
      </c>
      <c r="AJ11" s="495">
        <f t="shared" si="16"/>
        <v>95</v>
      </c>
      <c r="AK11" s="117">
        <v>94</v>
      </c>
      <c r="AL11" s="118">
        <f t="shared" si="17"/>
        <v>98.94736842105263</v>
      </c>
      <c r="AM11" s="117">
        <v>1</v>
      </c>
      <c r="AN11" s="118">
        <f t="shared" si="18"/>
        <v>1.0526315789473684</v>
      </c>
      <c r="AO11" s="117">
        <v>0</v>
      </c>
      <c r="AP11" s="118">
        <f t="shared" si="19"/>
        <v>0</v>
      </c>
      <c r="AQ11" s="389">
        <v>3</v>
      </c>
    </row>
    <row r="12" spans="2:43" s="22" customFormat="1" ht="21.75" customHeight="1">
      <c r="B12" s="176" t="s">
        <v>56</v>
      </c>
      <c r="C12" s="112">
        <f t="shared" si="0"/>
        <v>31</v>
      </c>
      <c r="D12" s="508">
        <v>12</v>
      </c>
      <c r="E12" s="508">
        <v>19</v>
      </c>
      <c r="F12" s="113">
        <f t="shared" si="1"/>
        <v>20</v>
      </c>
      <c r="G12" s="116">
        <v>100</v>
      </c>
      <c r="H12" s="482">
        <v>5</v>
      </c>
      <c r="I12" s="483">
        <f t="shared" si="2"/>
        <v>25</v>
      </c>
      <c r="J12" s="484">
        <v>15</v>
      </c>
      <c r="K12" s="485">
        <f t="shared" si="3"/>
        <v>75</v>
      </c>
      <c r="L12" s="482">
        <v>0</v>
      </c>
      <c r="M12" s="118">
        <f t="shared" si="4"/>
        <v>0</v>
      </c>
      <c r="N12" s="482">
        <v>0</v>
      </c>
      <c r="O12" s="485">
        <f t="shared" si="5"/>
        <v>0</v>
      </c>
      <c r="P12" s="113">
        <f t="shared" si="6"/>
        <v>20</v>
      </c>
      <c r="Q12" s="485">
        <v>100</v>
      </c>
      <c r="R12" s="482">
        <v>3</v>
      </c>
      <c r="S12" s="483">
        <f t="shared" si="7"/>
        <v>15</v>
      </c>
      <c r="T12" s="484">
        <v>4</v>
      </c>
      <c r="U12" s="485">
        <f t="shared" si="8"/>
        <v>20</v>
      </c>
      <c r="V12" s="484">
        <v>8</v>
      </c>
      <c r="W12" s="485">
        <f t="shared" si="9"/>
        <v>40</v>
      </c>
      <c r="X12" s="482">
        <v>4</v>
      </c>
      <c r="Y12" s="118">
        <f t="shared" si="10"/>
        <v>20</v>
      </c>
      <c r="Z12" s="484">
        <v>1</v>
      </c>
      <c r="AA12" s="116">
        <f t="shared" si="11"/>
        <v>5</v>
      </c>
      <c r="AB12" s="484">
        <v>0</v>
      </c>
      <c r="AC12" s="116">
        <f t="shared" si="12"/>
        <v>0</v>
      </c>
      <c r="AD12" s="484">
        <v>0</v>
      </c>
      <c r="AE12" s="116">
        <f t="shared" si="13"/>
        <v>0</v>
      </c>
      <c r="AF12" s="484">
        <v>0</v>
      </c>
      <c r="AG12" s="116">
        <f t="shared" si="14"/>
        <v>0</v>
      </c>
      <c r="AH12" s="482">
        <v>0</v>
      </c>
      <c r="AI12" s="118">
        <f t="shared" si="15"/>
        <v>0</v>
      </c>
      <c r="AJ12" s="495">
        <f t="shared" si="16"/>
        <v>9</v>
      </c>
      <c r="AK12" s="482">
        <v>8</v>
      </c>
      <c r="AL12" s="118">
        <f t="shared" si="17"/>
        <v>88.88888888888889</v>
      </c>
      <c r="AM12" s="482">
        <v>1</v>
      </c>
      <c r="AN12" s="118">
        <f t="shared" si="18"/>
        <v>11.11111111111111</v>
      </c>
      <c r="AO12" s="482">
        <v>0</v>
      </c>
      <c r="AP12" s="118">
        <f t="shared" si="19"/>
        <v>0</v>
      </c>
      <c r="AQ12" s="486">
        <v>2</v>
      </c>
    </row>
    <row r="13" spans="2:43" s="22" customFormat="1" ht="21.75" customHeight="1">
      <c r="B13" s="176" t="s">
        <v>57</v>
      </c>
      <c r="C13" s="112">
        <f t="shared" si="0"/>
        <v>101</v>
      </c>
      <c r="D13" s="508">
        <v>19</v>
      </c>
      <c r="E13" s="508">
        <v>82</v>
      </c>
      <c r="F13" s="113">
        <f t="shared" si="1"/>
        <v>27</v>
      </c>
      <c r="G13" s="116">
        <v>100</v>
      </c>
      <c r="H13" s="117">
        <v>1</v>
      </c>
      <c r="I13" s="118">
        <f t="shared" si="2"/>
        <v>3.7037037037037033</v>
      </c>
      <c r="J13" s="119">
        <v>21</v>
      </c>
      <c r="K13" s="116">
        <f t="shared" si="3"/>
        <v>77.77777777777779</v>
      </c>
      <c r="L13" s="117">
        <v>5</v>
      </c>
      <c r="M13" s="118">
        <f t="shared" si="4"/>
        <v>18.51851851851852</v>
      </c>
      <c r="N13" s="117">
        <v>0</v>
      </c>
      <c r="O13" s="116">
        <f t="shared" si="5"/>
        <v>0</v>
      </c>
      <c r="P13" s="113">
        <f t="shared" si="6"/>
        <v>27</v>
      </c>
      <c r="Q13" s="116">
        <v>100</v>
      </c>
      <c r="R13" s="117">
        <v>2</v>
      </c>
      <c r="S13" s="118">
        <f t="shared" si="7"/>
        <v>7.4074074074074066</v>
      </c>
      <c r="T13" s="119">
        <v>12</v>
      </c>
      <c r="U13" s="116">
        <f t="shared" si="8"/>
        <v>44.44444444444444</v>
      </c>
      <c r="V13" s="119">
        <v>7</v>
      </c>
      <c r="W13" s="116">
        <f t="shared" si="9"/>
        <v>25.925925925925924</v>
      </c>
      <c r="X13" s="117">
        <v>3</v>
      </c>
      <c r="Y13" s="118">
        <f t="shared" si="10"/>
        <v>11.11111111111111</v>
      </c>
      <c r="Z13" s="119">
        <v>1</v>
      </c>
      <c r="AA13" s="116">
        <f t="shared" si="11"/>
        <v>3.7037037037037033</v>
      </c>
      <c r="AB13" s="119">
        <v>1</v>
      </c>
      <c r="AC13" s="116">
        <f t="shared" si="12"/>
        <v>3.7037037037037033</v>
      </c>
      <c r="AD13" s="119">
        <v>0</v>
      </c>
      <c r="AE13" s="116">
        <f t="shared" si="13"/>
        <v>0</v>
      </c>
      <c r="AF13" s="119">
        <v>0</v>
      </c>
      <c r="AG13" s="116">
        <f t="shared" si="14"/>
        <v>0</v>
      </c>
      <c r="AH13" s="117">
        <v>1</v>
      </c>
      <c r="AI13" s="118">
        <f t="shared" si="15"/>
        <v>3.7037037037037033</v>
      </c>
      <c r="AJ13" s="495">
        <f t="shared" si="16"/>
        <v>69</v>
      </c>
      <c r="AK13" s="117">
        <v>64</v>
      </c>
      <c r="AL13" s="118">
        <f t="shared" si="17"/>
        <v>92.7536231884058</v>
      </c>
      <c r="AM13" s="117">
        <v>4</v>
      </c>
      <c r="AN13" s="118">
        <f t="shared" si="18"/>
        <v>5.797101449275362</v>
      </c>
      <c r="AO13" s="117">
        <v>1</v>
      </c>
      <c r="AP13" s="118">
        <f t="shared" si="19"/>
        <v>1.4492753623188406</v>
      </c>
      <c r="AQ13" s="389">
        <v>5</v>
      </c>
    </row>
    <row r="14" spans="2:43" s="22" customFormat="1" ht="21.75" customHeight="1">
      <c r="B14" s="176" t="s">
        <v>58</v>
      </c>
      <c r="C14" s="112">
        <f t="shared" si="0"/>
        <v>107</v>
      </c>
      <c r="D14" s="508">
        <v>52</v>
      </c>
      <c r="E14" s="508">
        <v>55</v>
      </c>
      <c r="F14" s="113">
        <f t="shared" si="1"/>
        <v>55</v>
      </c>
      <c r="G14" s="116">
        <v>100</v>
      </c>
      <c r="H14" s="117">
        <v>8</v>
      </c>
      <c r="I14" s="118">
        <f t="shared" si="2"/>
        <v>14.545454545454545</v>
      </c>
      <c r="J14" s="119">
        <v>39</v>
      </c>
      <c r="K14" s="116">
        <f t="shared" si="3"/>
        <v>70.9090909090909</v>
      </c>
      <c r="L14" s="117">
        <v>8</v>
      </c>
      <c r="M14" s="118">
        <f t="shared" si="4"/>
        <v>14.545454545454545</v>
      </c>
      <c r="N14" s="117">
        <v>0</v>
      </c>
      <c r="O14" s="116">
        <f>N14/F14*100</f>
        <v>0</v>
      </c>
      <c r="P14" s="113">
        <f t="shared" si="6"/>
        <v>55</v>
      </c>
      <c r="Q14" s="116">
        <v>100</v>
      </c>
      <c r="R14" s="117">
        <v>4</v>
      </c>
      <c r="S14" s="118">
        <f t="shared" si="7"/>
        <v>7.2727272727272725</v>
      </c>
      <c r="T14" s="119">
        <v>8</v>
      </c>
      <c r="U14" s="116">
        <f t="shared" si="8"/>
        <v>14.545454545454545</v>
      </c>
      <c r="V14" s="119">
        <v>17</v>
      </c>
      <c r="W14" s="116">
        <f t="shared" si="9"/>
        <v>30.909090909090907</v>
      </c>
      <c r="X14" s="117">
        <v>9</v>
      </c>
      <c r="Y14" s="118">
        <f t="shared" si="10"/>
        <v>16.363636363636363</v>
      </c>
      <c r="Z14" s="119">
        <v>5</v>
      </c>
      <c r="AA14" s="116">
        <f t="shared" si="11"/>
        <v>9.090909090909092</v>
      </c>
      <c r="AB14" s="119">
        <v>7</v>
      </c>
      <c r="AC14" s="116">
        <f t="shared" si="12"/>
        <v>12.727272727272727</v>
      </c>
      <c r="AD14" s="119">
        <v>3</v>
      </c>
      <c r="AE14" s="116">
        <f t="shared" si="13"/>
        <v>5.454545454545454</v>
      </c>
      <c r="AF14" s="119">
        <v>1</v>
      </c>
      <c r="AG14" s="116">
        <f t="shared" si="14"/>
        <v>1.8181818181818181</v>
      </c>
      <c r="AH14" s="117">
        <v>1</v>
      </c>
      <c r="AI14" s="118">
        <f t="shared" si="15"/>
        <v>1.8181818181818181</v>
      </c>
      <c r="AJ14" s="495">
        <f t="shared" si="16"/>
        <v>44</v>
      </c>
      <c r="AK14" s="117">
        <v>28</v>
      </c>
      <c r="AL14" s="118">
        <f t="shared" si="17"/>
        <v>63.63636363636363</v>
      </c>
      <c r="AM14" s="117">
        <v>9</v>
      </c>
      <c r="AN14" s="118">
        <f t="shared" si="18"/>
        <v>20.454545454545457</v>
      </c>
      <c r="AO14" s="117">
        <v>7</v>
      </c>
      <c r="AP14" s="118">
        <f t="shared" si="19"/>
        <v>15.909090909090908</v>
      </c>
      <c r="AQ14" s="389">
        <v>8</v>
      </c>
    </row>
    <row r="15" spans="2:43" s="22" customFormat="1" ht="21.75" customHeight="1">
      <c r="B15" s="176" t="s">
        <v>59</v>
      </c>
      <c r="C15" s="112">
        <f t="shared" si="0"/>
        <v>65</v>
      </c>
      <c r="D15" s="508">
        <v>22</v>
      </c>
      <c r="E15" s="508">
        <v>43</v>
      </c>
      <c r="F15" s="113">
        <f t="shared" si="1"/>
        <v>35</v>
      </c>
      <c r="G15" s="116">
        <v>100</v>
      </c>
      <c r="H15" s="117">
        <v>4</v>
      </c>
      <c r="I15" s="118">
        <f aca="true" t="shared" si="20" ref="I15:I39">H15/F15*100</f>
        <v>11.428571428571429</v>
      </c>
      <c r="J15" s="119">
        <v>23</v>
      </c>
      <c r="K15" s="116">
        <f>J15/F15*100</f>
        <v>65.71428571428571</v>
      </c>
      <c r="L15" s="117">
        <v>8</v>
      </c>
      <c r="M15" s="118">
        <f>L15/F15*100</f>
        <v>22.857142857142858</v>
      </c>
      <c r="N15" s="117">
        <v>0</v>
      </c>
      <c r="O15" s="116">
        <f>N15/F15*100</f>
        <v>0</v>
      </c>
      <c r="P15" s="113">
        <f t="shared" si="6"/>
        <v>35</v>
      </c>
      <c r="Q15" s="116">
        <v>100</v>
      </c>
      <c r="R15" s="117">
        <v>1</v>
      </c>
      <c r="S15" s="118">
        <f t="shared" si="7"/>
        <v>2.857142857142857</v>
      </c>
      <c r="T15" s="119">
        <v>3</v>
      </c>
      <c r="U15" s="116">
        <f t="shared" si="8"/>
        <v>8.571428571428571</v>
      </c>
      <c r="V15" s="119">
        <v>26</v>
      </c>
      <c r="W15" s="116">
        <f t="shared" si="9"/>
        <v>74.28571428571429</v>
      </c>
      <c r="X15" s="117">
        <v>1</v>
      </c>
      <c r="Y15" s="118">
        <f t="shared" si="10"/>
        <v>2.857142857142857</v>
      </c>
      <c r="Z15" s="119">
        <v>2</v>
      </c>
      <c r="AA15" s="116">
        <f t="shared" si="11"/>
        <v>5.714285714285714</v>
      </c>
      <c r="AB15" s="119">
        <v>1</v>
      </c>
      <c r="AC15" s="116">
        <f t="shared" si="12"/>
        <v>2.857142857142857</v>
      </c>
      <c r="AD15" s="119">
        <v>1</v>
      </c>
      <c r="AE15" s="116">
        <f t="shared" si="13"/>
        <v>2.857142857142857</v>
      </c>
      <c r="AF15" s="119">
        <v>0</v>
      </c>
      <c r="AG15" s="116">
        <f t="shared" si="14"/>
        <v>0</v>
      </c>
      <c r="AH15" s="117">
        <v>0</v>
      </c>
      <c r="AI15" s="118">
        <f t="shared" si="15"/>
        <v>0</v>
      </c>
      <c r="AJ15" s="495">
        <f t="shared" si="16"/>
        <v>25</v>
      </c>
      <c r="AK15" s="117">
        <v>22</v>
      </c>
      <c r="AL15" s="118">
        <f t="shared" si="17"/>
        <v>88</v>
      </c>
      <c r="AM15" s="117">
        <v>3</v>
      </c>
      <c r="AN15" s="118">
        <f t="shared" si="18"/>
        <v>12</v>
      </c>
      <c r="AO15" s="117">
        <v>0</v>
      </c>
      <c r="AP15" s="118">
        <f t="shared" si="19"/>
        <v>0</v>
      </c>
      <c r="AQ15" s="389">
        <v>5</v>
      </c>
    </row>
    <row r="16" spans="2:43" s="22" customFormat="1" ht="21.75" customHeight="1">
      <c r="B16" s="487" t="s">
        <v>60</v>
      </c>
      <c r="C16" s="112">
        <f t="shared" si="0"/>
        <v>148</v>
      </c>
      <c r="D16" s="508">
        <v>105</v>
      </c>
      <c r="E16" s="508">
        <v>43</v>
      </c>
      <c r="F16" s="113">
        <f t="shared" si="1"/>
        <v>116</v>
      </c>
      <c r="G16" s="116">
        <v>100</v>
      </c>
      <c r="H16" s="117">
        <v>21</v>
      </c>
      <c r="I16" s="118">
        <f t="shared" si="20"/>
        <v>18.103448275862068</v>
      </c>
      <c r="J16" s="119">
        <v>89</v>
      </c>
      <c r="K16" s="116">
        <f t="shared" si="3"/>
        <v>76.72413793103449</v>
      </c>
      <c r="L16" s="117">
        <v>6</v>
      </c>
      <c r="M16" s="118">
        <f t="shared" si="4"/>
        <v>5.172413793103448</v>
      </c>
      <c r="N16" s="117">
        <v>0</v>
      </c>
      <c r="O16" s="116">
        <f t="shared" si="5"/>
        <v>0</v>
      </c>
      <c r="P16" s="113">
        <f t="shared" si="6"/>
        <v>116</v>
      </c>
      <c r="Q16" s="116">
        <v>100</v>
      </c>
      <c r="R16" s="117">
        <v>2</v>
      </c>
      <c r="S16" s="118">
        <f t="shared" si="7"/>
        <v>1.7241379310344827</v>
      </c>
      <c r="T16" s="119">
        <v>12</v>
      </c>
      <c r="U16" s="116">
        <f t="shared" si="8"/>
        <v>10.344827586206897</v>
      </c>
      <c r="V16" s="119">
        <v>17</v>
      </c>
      <c r="W16" s="116">
        <f t="shared" si="9"/>
        <v>14.655172413793101</v>
      </c>
      <c r="X16" s="117">
        <v>20</v>
      </c>
      <c r="Y16" s="118">
        <f t="shared" si="10"/>
        <v>17.24137931034483</v>
      </c>
      <c r="Z16" s="119">
        <v>3</v>
      </c>
      <c r="AA16" s="116">
        <f t="shared" si="11"/>
        <v>2.586206896551724</v>
      </c>
      <c r="AB16" s="119">
        <v>53</v>
      </c>
      <c r="AC16" s="116">
        <f t="shared" si="12"/>
        <v>45.689655172413794</v>
      </c>
      <c r="AD16" s="119">
        <v>3</v>
      </c>
      <c r="AE16" s="116">
        <f t="shared" si="13"/>
        <v>2.586206896551724</v>
      </c>
      <c r="AF16" s="119">
        <v>2</v>
      </c>
      <c r="AG16" s="116">
        <f t="shared" si="14"/>
        <v>1.7241379310344827</v>
      </c>
      <c r="AH16" s="117">
        <v>4</v>
      </c>
      <c r="AI16" s="118">
        <f t="shared" si="15"/>
        <v>3.4482758620689653</v>
      </c>
      <c r="AJ16" s="495">
        <f t="shared" si="16"/>
        <v>27</v>
      </c>
      <c r="AK16" s="117">
        <v>19</v>
      </c>
      <c r="AL16" s="118">
        <f t="shared" si="17"/>
        <v>70.37037037037037</v>
      </c>
      <c r="AM16" s="117">
        <v>6</v>
      </c>
      <c r="AN16" s="118">
        <f t="shared" si="18"/>
        <v>22.22222222222222</v>
      </c>
      <c r="AO16" s="117">
        <v>2</v>
      </c>
      <c r="AP16" s="118">
        <f t="shared" si="19"/>
        <v>7.4074074074074066</v>
      </c>
      <c r="AQ16" s="389">
        <v>5</v>
      </c>
    </row>
    <row r="17" spans="2:43" s="22" customFormat="1" ht="21.75" customHeight="1">
      <c r="B17" s="176" t="s">
        <v>61</v>
      </c>
      <c r="C17" s="112">
        <f t="shared" si="0"/>
        <v>787</v>
      </c>
      <c r="D17" s="508">
        <v>214</v>
      </c>
      <c r="E17" s="508">
        <v>573</v>
      </c>
      <c r="F17" s="113">
        <f t="shared" si="1"/>
        <v>240</v>
      </c>
      <c r="G17" s="116">
        <v>100</v>
      </c>
      <c r="H17" s="117">
        <v>12</v>
      </c>
      <c r="I17" s="118">
        <f t="shared" si="20"/>
        <v>5</v>
      </c>
      <c r="J17" s="117">
        <v>188</v>
      </c>
      <c r="K17" s="118">
        <f>J17/F17*100</f>
        <v>78.33333333333333</v>
      </c>
      <c r="L17" s="117">
        <v>38</v>
      </c>
      <c r="M17" s="118">
        <f>L17/F17*100</f>
        <v>15.833333333333332</v>
      </c>
      <c r="N17" s="117">
        <v>2</v>
      </c>
      <c r="O17" s="116">
        <f aca="true" t="shared" si="21" ref="O17:O53">N17/F17*100</f>
        <v>0.8333333333333334</v>
      </c>
      <c r="P17" s="113">
        <f t="shared" si="6"/>
        <v>240</v>
      </c>
      <c r="Q17" s="116">
        <v>100</v>
      </c>
      <c r="R17" s="117">
        <v>14</v>
      </c>
      <c r="S17" s="118">
        <f t="shared" si="7"/>
        <v>5.833333333333333</v>
      </c>
      <c r="T17" s="119">
        <v>21</v>
      </c>
      <c r="U17" s="116">
        <f t="shared" si="8"/>
        <v>8.75</v>
      </c>
      <c r="V17" s="119">
        <v>94</v>
      </c>
      <c r="W17" s="116">
        <f t="shared" si="9"/>
        <v>39.166666666666664</v>
      </c>
      <c r="X17" s="117">
        <v>79</v>
      </c>
      <c r="Y17" s="118">
        <f t="shared" si="10"/>
        <v>32.916666666666664</v>
      </c>
      <c r="Z17" s="119">
        <v>13</v>
      </c>
      <c r="AA17" s="116">
        <f t="shared" si="11"/>
        <v>5.416666666666667</v>
      </c>
      <c r="AB17" s="119">
        <v>4</v>
      </c>
      <c r="AC17" s="116">
        <f t="shared" si="12"/>
        <v>1.6666666666666667</v>
      </c>
      <c r="AD17" s="119">
        <v>8</v>
      </c>
      <c r="AE17" s="116">
        <f t="shared" si="13"/>
        <v>3.3333333333333335</v>
      </c>
      <c r="AF17" s="119">
        <v>4</v>
      </c>
      <c r="AG17" s="116">
        <f t="shared" si="14"/>
        <v>1.6666666666666667</v>
      </c>
      <c r="AH17" s="117">
        <v>3</v>
      </c>
      <c r="AI17" s="118">
        <f t="shared" si="15"/>
        <v>1.25</v>
      </c>
      <c r="AJ17" s="495">
        <f t="shared" si="16"/>
        <v>528</v>
      </c>
      <c r="AK17" s="117">
        <v>485</v>
      </c>
      <c r="AL17" s="118">
        <f t="shared" si="17"/>
        <v>91.85606060606061</v>
      </c>
      <c r="AM17" s="117">
        <v>41</v>
      </c>
      <c r="AN17" s="118">
        <f t="shared" si="18"/>
        <v>7.765151515151516</v>
      </c>
      <c r="AO17" s="117">
        <v>2</v>
      </c>
      <c r="AP17" s="118">
        <f t="shared" si="19"/>
        <v>0.3787878787878788</v>
      </c>
      <c r="AQ17" s="389">
        <v>19</v>
      </c>
    </row>
    <row r="18" spans="2:43" s="22" customFormat="1" ht="21.75" customHeight="1">
      <c r="B18" s="176" t="s">
        <v>62</v>
      </c>
      <c r="C18" s="112">
        <f t="shared" si="0"/>
        <v>1321</v>
      </c>
      <c r="D18" s="508">
        <v>859</v>
      </c>
      <c r="E18" s="508">
        <v>462</v>
      </c>
      <c r="F18" s="113">
        <f t="shared" si="1"/>
        <v>289</v>
      </c>
      <c r="G18" s="116">
        <v>100</v>
      </c>
      <c r="H18" s="117">
        <v>61</v>
      </c>
      <c r="I18" s="118">
        <f t="shared" si="20"/>
        <v>21.10726643598616</v>
      </c>
      <c r="J18" s="119">
        <v>159</v>
      </c>
      <c r="K18" s="116">
        <f>J18/F18*100</f>
        <v>55.017301038062286</v>
      </c>
      <c r="L18" s="117">
        <v>68</v>
      </c>
      <c r="M18" s="118">
        <f>L18/F18*100</f>
        <v>23.52941176470588</v>
      </c>
      <c r="N18" s="117">
        <v>1</v>
      </c>
      <c r="O18" s="116">
        <f t="shared" si="21"/>
        <v>0.34602076124567477</v>
      </c>
      <c r="P18" s="113">
        <f t="shared" si="6"/>
        <v>289</v>
      </c>
      <c r="Q18" s="116">
        <v>100</v>
      </c>
      <c r="R18" s="117">
        <v>57</v>
      </c>
      <c r="S18" s="118">
        <f t="shared" si="7"/>
        <v>19.72318339100346</v>
      </c>
      <c r="T18" s="119">
        <v>52</v>
      </c>
      <c r="U18" s="116">
        <f t="shared" si="8"/>
        <v>17.99307958477509</v>
      </c>
      <c r="V18" s="119">
        <v>73</v>
      </c>
      <c r="W18" s="116">
        <f t="shared" si="9"/>
        <v>25.259515570934255</v>
      </c>
      <c r="X18" s="117">
        <v>29</v>
      </c>
      <c r="Y18" s="118">
        <f t="shared" si="10"/>
        <v>10.034602076124568</v>
      </c>
      <c r="Z18" s="119">
        <v>44</v>
      </c>
      <c r="AA18" s="116">
        <f t="shared" si="11"/>
        <v>15.22491349480969</v>
      </c>
      <c r="AB18" s="119">
        <v>9</v>
      </c>
      <c r="AC18" s="116">
        <f t="shared" si="12"/>
        <v>3.1141868512110724</v>
      </c>
      <c r="AD18" s="119">
        <v>2</v>
      </c>
      <c r="AE18" s="116">
        <f t="shared" si="13"/>
        <v>0.6920415224913495</v>
      </c>
      <c r="AF18" s="119">
        <v>5</v>
      </c>
      <c r="AG18" s="116">
        <f t="shared" si="14"/>
        <v>1.7301038062283738</v>
      </c>
      <c r="AH18" s="117">
        <v>18</v>
      </c>
      <c r="AI18" s="118">
        <f t="shared" si="15"/>
        <v>6.228373702422145</v>
      </c>
      <c r="AJ18" s="495">
        <f t="shared" si="16"/>
        <v>1006</v>
      </c>
      <c r="AK18" s="117">
        <v>328</v>
      </c>
      <c r="AL18" s="118">
        <f t="shared" si="17"/>
        <v>32.60437375745527</v>
      </c>
      <c r="AM18" s="117">
        <v>290</v>
      </c>
      <c r="AN18" s="118">
        <f t="shared" si="18"/>
        <v>28.82703777335984</v>
      </c>
      <c r="AO18" s="117">
        <v>388</v>
      </c>
      <c r="AP18" s="118">
        <f t="shared" si="19"/>
        <v>38.56858846918489</v>
      </c>
      <c r="AQ18" s="389">
        <v>26</v>
      </c>
    </row>
    <row r="19" spans="2:43" s="22" customFormat="1" ht="21.75" customHeight="1">
      <c r="B19" s="176" t="s">
        <v>63</v>
      </c>
      <c r="C19" s="112">
        <f t="shared" si="0"/>
        <v>2414</v>
      </c>
      <c r="D19" s="508">
        <v>651</v>
      </c>
      <c r="E19" s="508">
        <v>1763</v>
      </c>
      <c r="F19" s="113">
        <f t="shared" si="1"/>
        <v>999</v>
      </c>
      <c r="G19" s="116">
        <v>100</v>
      </c>
      <c r="H19" s="117">
        <v>25</v>
      </c>
      <c r="I19" s="118">
        <f t="shared" si="20"/>
        <v>2.5025025025025025</v>
      </c>
      <c r="J19" s="119">
        <v>680</v>
      </c>
      <c r="K19" s="116">
        <f>J19/F19*100</f>
        <v>68.06806806806807</v>
      </c>
      <c r="L19" s="117">
        <v>289</v>
      </c>
      <c r="M19" s="118">
        <f>L19/F19*100</f>
        <v>28.928928928928926</v>
      </c>
      <c r="N19" s="117">
        <v>5</v>
      </c>
      <c r="O19" s="116">
        <f t="shared" si="21"/>
        <v>0.5005005005005005</v>
      </c>
      <c r="P19" s="113">
        <f t="shared" si="6"/>
        <v>999</v>
      </c>
      <c r="Q19" s="116">
        <v>100</v>
      </c>
      <c r="R19" s="117">
        <v>263</v>
      </c>
      <c r="S19" s="118">
        <f t="shared" si="7"/>
        <v>26.326326326326328</v>
      </c>
      <c r="T19" s="119">
        <v>297</v>
      </c>
      <c r="U19" s="116">
        <f t="shared" si="8"/>
        <v>29.72972972972973</v>
      </c>
      <c r="V19" s="119">
        <v>187</v>
      </c>
      <c r="W19" s="116">
        <f t="shared" si="9"/>
        <v>18.71871871871872</v>
      </c>
      <c r="X19" s="117">
        <v>79</v>
      </c>
      <c r="Y19" s="118">
        <f t="shared" si="10"/>
        <v>7.907907907907907</v>
      </c>
      <c r="Z19" s="119">
        <v>57</v>
      </c>
      <c r="AA19" s="116">
        <f t="shared" si="11"/>
        <v>5.7057057057057055</v>
      </c>
      <c r="AB19" s="119">
        <v>30</v>
      </c>
      <c r="AC19" s="116">
        <f t="shared" si="12"/>
        <v>3.003003003003003</v>
      </c>
      <c r="AD19" s="119">
        <v>37</v>
      </c>
      <c r="AE19" s="116">
        <f t="shared" si="13"/>
        <v>3.7037037037037033</v>
      </c>
      <c r="AF19" s="119">
        <v>39</v>
      </c>
      <c r="AG19" s="116">
        <f t="shared" si="14"/>
        <v>3.903903903903904</v>
      </c>
      <c r="AH19" s="117">
        <v>10</v>
      </c>
      <c r="AI19" s="118">
        <f t="shared" si="15"/>
        <v>1.001001001001001</v>
      </c>
      <c r="AJ19" s="495">
        <f t="shared" si="16"/>
        <v>1300</v>
      </c>
      <c r="AK19" s="117">
        <v>1214</v>
      </c>
      <c r="AL19" s="118">
        <f t="shared" si="17"/>
        <v>93.38461538461539</v>
      </c>
      <c r="AM19" s="117">
        <v>75</v>
      </c>
      <c r="AN19" s="118">
        <f t="shared" si="18"/>
        <v>5.769230769230769</v>
      </c>
      <c r="AO19" s="117">
        <v>11</v>
      </c>
      <c r="AP19" s="118">
        <f t="shared" si="19"/>
        <v>0.8461538461538461</v>
      </c>
      <c r="AQ19" s="389">
        <v>115</v>
      </c>
    </row>
    <row r="20" spans="2:43" s="22" customFormat="1" ht="21.75" customHeight="1">
      <c r="B20" s="176" t="s">
        <v>64</v>
      </c>
      <c r="C20" s="112">
        <f t="shared" si="0"/>
        <v>1048</v>
      </c>
      <c r="D20" s="508">
        <v>236</v>
      </c>
      <c r="E20" s="508">
        <v>812</v>
      </c>
      <c r="F20" s="113">
        <f t="shared" si="1"/>
        <v>536</v>
      </c>
      <c r="G20" s="116">
        <v>100</v>
      </c>
      <c r="H20" s="117">
        <v>43</v>
      </c>
      <c r="I20" s="116">
        <f t="shared" si="20"/>
        <v>8.022388059701493</v>
      </c>
      <c r="J20" s="119">
        <v>450</v>
      </c>
      <c r="K20" s="116">
        <f>J20/F20*100</f>
        <v>83.95522388059702</v>
      </c>
      <c r="L20" s="117">
        <v>43</v>
      </c>
      <c r="M20" s="116">
        <f>L20/F20*100</f>
        <v>8.022388059701493</v>
      </c>
      <c r="N20" s="117">
        <v>0</v>
      </c>
      <c r="O20" s="116">
        <f t="shared" si="21"/>
        <v>0</v>
      </c>
      <c r="P20" s="113">
        <f t="shared" si="6"/>
        <v>536</v>
      </c>
      <c r="Q20" s="116">
        <v>100</v>
      </c>
      <c r="R20" s="117">
        <v>26</v>
      </c>
      <c r="S20" s="118">
        <f t="shared" si="7"/>
        <v>4.850746268656716</v>
      </c>
      <c r="T20" s="119">
        <v>341</v>
      </c>
      <c r="U20" s="116">
        <f t="shared" si="8"/>
        <v>63.61940298507462</v>
      </c>
      <c r="V20" s="119">
        <v>40</v>
      </c>
      <c r="W20" s="116">
        <f t="shared" si="9"/>
        <v>7.462686567164178</v>
      </c>
      <c r="X20" s="117">
        <v>55</v>
      </c>
      <c r="Y20" s="118">
        <f t="shared" si="10"/>
        <v>10.261194029850747</v>
      </c>
      <c r="Z20" s="119">
        <v>31</v>
      </c>
      <c r="AA20" s="116">
        <f t="shared" si="11"/>
        <v>5.7835820895522385</v>
      </c>
      <c r="AB20" s="119">
        <v>14</v>
      </c>
      <c r="AC20" s="116">
        <f t="shared" si="12"/>
        <v>2.6119402985074625</v>
      </c>
      <c r="AD20" s="119">
        <v>11</v>
      </c>
      <c r="AE20" s="116">
        <f t="shared" si="13"/>
        <v>2.0522388059701493</v>
      </c>
      <c r="AF20" s="119">
        <v>9</v>
      </c>
      <c r="AG20" s="116">
        <f t="shared" si="14"/>
        <v>1.6791044776119404</v>
      </c>
      <c r="AH20" s="117">
        <v>9</v>
      </c>
      <c r="AI20" s="118">
        <f t="shared" si="15"/>
        <v>1.6791044776119404</v>
      </c>
      <c r="AJ20" s="495">
        <f t="shared" si="16"/>
        <v>470</v>
      </c>
      <c r="AK20" s="117">
        <v>414</v>
      </c>
      <c r="AL20" s="118">
        <f t="shared" si="17"/>
        <v>88.08510638297872</v>
      </c>
      <c r="AM20" s="117">
        <v>45</v>
      </c>
      <c r="AN20" s="118">
        <f t="shared" si="18"/>
        <v>9.574468085106384</v>
      </c>
      <c r="AO20" s="117">
        <v>11</v>
      </c>
      <c r="AP20" s="118">
        <f t="shared" si="19"/>
        <v>2.3404255319148937</v>
      </c>
      <c r="AQ20" s="389">
        <v>42</v>
      </c>
    </row>
    <row r="21" spans="2:43" s="22" customFormat="1" ht="21.75" customHeight="1">
      <c r="B21" s="176" t="s">
        <v>65</v>
      </c>
      <c r="C21" s="112">
        <f t="shared" si="0"/>
        <v>368</v>
      </c>
      <c r="D21" s="508">
        <v>34</v>
      </c>
      <c r="E21" s="508">
        <v>334</v>
      </c>
      <c r="F21" s="113">
        <f t="shared" si="1"/>
        <v>30</v>
      </c>
      <c r="G21" s="116">
        <v>100</v>
      </c>
      <c r="H21" s="117">
        <v>7</v>
      </c>
      <c r="I21" s="118">
        <f t="shared" si="20"/>
        <v>23.333333333333332</v>
      </c>
      <c r="J21" s="119">
        <v>18</v>
      </c>
      <c r="K21" s="116">
        <f>J21/F21*100</f>
        <v>60</v>
      </c>
      <c r="L21" s="117">
        <v>5</v>
      </c>
      <c r="M21" s="118">
        <f>L21/F21*100</f>
        <v>16.666666666666664</v>
      </c>
      <c r="N21" s="117">
        <v>0</v>
      </c>
      <c r="O21" s="116">
        <f t="shared" si="21"/>
        <v>0</v>
      </c>
      <c r="P21" s="113">
        <f t="shared" si="6"/>
        <v>30</v>
      </c>
      <c r="Q21" s="116">
        <v>100</v>
      </c>
      <c r="R21" s="117">
        <v>3</v>
      </c>
      <c r="S21" s="118">
        <f t="shared" si="7"/>
        <v>10</v>
      </c>
      <c r="T21" s="119">
        <v>2</v>
      </c>
      <c r="U21" s="116">
        <f t="shared" si="8"/>
        <v>6.666666666666667</v>
      </c>
      <c r="V21" s="119">
        <v>12</v>
      </c>
      <c r="W21" s="116">
        <f t="shared" si="9"/>
        <v>40</v>
      </c>
      <c r="X21" s="117">
        <v>7</v>
      </c>
      <c r="Y21" s="118">
        <f t="shared" si="10"/>
        <v>23.333333333333332</v>
      </c>
      <c r="Z21" s="119">
        <v>3</v>
      </c>
      <c r="AA21" s="116">
        <f t="shared" si="11"/>
        <v>10</v>
      </c>
      <c r="AB21" s="119">
        <v>0</v>
      </c>
      <c r="AC21" s="116">
        <f t="shared" si="12"/>
        <v>0</v>
      </c>
      <c r="AD21" s="119">
        <v>3</v>
      </c>
      <c r="AE21" s="116">
        <f t="shared" si="13"/>
        <v>10</v>
      </c>
      <c r="AF21" s="119">
        <v>0</v>
      </c>
      <c r="AG21" s="116">
        <f t="shared" si="14"/>
        <v>0</v>
      </c>
      <c r="AH21" s="117">
        <v>0</v>
      </c>
      <c r="AI21" s="118">
        <f t="shared" si="15"/>
        <v>0</v>
      </c>
      <c r="AJ21" s="495">
        <f t="shared" si="16"/>
        <v>329</v>
      </c>
      <c r="AK21" s="117">
        <v>323</v>
      </c>
      <c r="AL21" s="118">
        <f t="shared" si="17"/>
        <v>98.17629179331307</v>
      </c>
      <c r="AM21" s="117">
        <v>6</v>
      </c>
      <c r="AN21" s="118">
        <f t="shared" si="18"/>
        <v>1.82370820668693</v>
      </c>
      <c r="AO21" s="117">
        <v>0</v>
      </c>
      <c r="AP21" s="118">
        <f t="shared" si="19"/>
        <v>0</v>
      </c>
      <c r="AQ21" s="389">
        <v>9</v>
      </c>
    </row>
    <row r="22" spans="2:43" s="22" customFormat="1" ht="21.75" customHeight="1">
      <c r="B22" s="176" t="s">
        <v>66</v>
      </c>
      <c r="C22" s="112">
        <f t="shared" si="0"/>
        <v>17</v>
      </c>
      <c r="D22" s="508">
        <v>6</v>
      </c>
      <c r="E22" s="508">
        <v>11</v>
      </c>
      <c r="F22" s="113">
        <f t="shared" si="1"/>
        <v>11</v>
      </c>
      <c r="G22" s="116">
        <v>100</v>
      </c>
      <c r="H22" s="117">
        <v>0</v>
      </c>
      <c r="I22" s="118">
        <f t="shared" si="20"/>
        <v>0</v>
      </c>
      <c r="J22" s="119">
        <v>10</v>
      </c>
      <c r="K22" s="116">
        <f aca="true" t="shared" si="22" ref="K22:K42">J22/F22*100</f>
        <v>90.9090909090909</v>
      </c>
      <c r="L22" s="117">
        <v>1</v>
      </c>
      <c r="M22" s="116">
        <f aca="true" t="shared" si="23" ref="M22:M45">L22/F22*100</f>
        <v>9.090909090909092</v>
      </c>
      <c r="N22" s="117">
        <v>0</v>
      </c>
      <c r="O22" s="116">
        <f t="shared" si="21"/>
        <v>0</v>
      </c>
      <c r="P22" s="113">
        <f t="shared" si="6"/>
        <v>11</v>
      </c>
      <c r="Q22" s="116">
        <v>100</v>
      </c>
      <c r="R22" s="117">
        <v>0</v>
      </c>
      <c r="S22" s="118">
        <f t="shared" si="7"/>
        <v>0</v>
      </c>
      <c r="T22" s="119">
        <v>6</v>
      </c>
      <c r="U22" s="116">
        <f t="shared" si="8"/>
        <v>54.54545454545454</v>
      </c>
      <c r="V22" s="119">
        <v>2</v>
      </c>
      <c r="W22" s="116">
        <f t="shared" si="9"/>
        <v>18.181818181818183</v>
      </c>
      <c r="X22" s="117">
        <v>3</v>
      </c>
      <c r="Y22" s="118">
        <f t="shared" si="10"/>
        <v>27.27272727272727</v>
      </c>
      <c r="Z22" s="119">
        <v>0</v>
      </c>
      <c r="AA22" s="116">
        <f t="shared" si="11"/>
        <v>0</v>
      </c>
      <c r="AB22" s="119">
        <v>0</v>
      </c>
      <c r="AC22" s="116">
        <f t="shared" si="12"/>
        <v>0</v>
      </c>
      <c r="AD22" s="119">
        <v>0</v>
      </c>
      <c r="AE22" s="116">
        <f t="shared" si="13"/>
        <v>0</v>
      </c>
      <c r="AF22" s="119">
        <v>0</v>
      </c>
      <c r="AG22" s="116">
        <f t="shared" si="14"/>
        <v>0</v>
      </c>
      <c r="AH22" s="117">
        <v>0</v>
      </c>
      <c r="AI22" s="118">
        <f t="shared" si="15"/>
        <v>0</v>
      </c>
      <c r="AJ22" s="495">
        <f t="shared" si="16"/>
        <v>6</v>
      </c>
      <c r="AK22" s="117">
        <v>4</v>
      </c>
      <c r="AL22" s="118">
        <f t="shared" si="17"/>
        <v>66.66666666666666</v>
      </c>
      <c r="AM22" s="117">
        <v>2</v>
      </c>
      <c r="AN22" s="118">
        <f t="shared" si="18"/>
        <v>33.33333333333333</v>
      </c>
      <c r="AO22" s="117">
        <v>0</v>
      </c>
      <c r="AP22" s="118">
        <f t="shared" si="19"/>
        <v>0</v>
      </c>
      <c r="AQ22" s="389">
        <v>0</v>
      </c>
    </row>
    <row r="23" spans="2:43" s="22" customFormat="1" ht="21.75" customHeight="1">
      <c r="B23" s="176" t="s">
        <v>67</v>
      </c>
      <c r="C23" s="112">
        <f t="shared" si="0"/>
        <v>176</v>
      </c>
      <c r="D23" s="508">
        <v>81</v>
      </c>
      <c r="E23" s="508">
        <v>95</v>
      </c>
      <c r="F23" s="113">
        <f t="shared" si="1"/>
        <v>93</v>
      </c>
      <c r="G23" s="116">
        <v>100</v>
      </c>
      <c r="H23" s="117">
        <v>1</v>
      </c>
      <c r="I23" s="118">
        <f t="shared" si="20"/>
        <v>1.0752688172043012</v>
      </c>
      <c r="J23" s="119">
        <v>87</v>
      </c>
      <c r="K23" s="116">
        <f t="shared" si="22"/>
        <v>93.54838709677419</v>
      </c>
      <c r="L23" s="117">
        <v>4</v>
      </c>
      <c r="M23" s="118">
        <f t="shared" si="23"/>
        <v>4.301075268817205</v>
      </c>
      <c r="N23" s="117">
        <v>1</v>
      </c>
      <c r="O23" s="116">
        <f t="shared" si="21"/>
        <v>1.0752688172043012</v>
      </c>
      <c r="P23" s="113">
        <f t="shared" si="6"/>
        <v>93</v>
      </c>
      <c r="Q23" s="116">
        <v>100</v>
      </c>
      <c r="R23" s="117">
        <v>10</v>
      </c>
      <c r="S23" s="118">
        <f t="shared" si="7"/>
        <v>10.75268817204301</v>
      </c>
      <c r="T23" s="119">
        <v>4</v>
      </c>
      <c r="U23" s="116">
        <f t="shared" si="8"/>
        <v>4.301075268817205</v>
      </c>
      <c r="V23" s="119">
        <v>2</v>
      </c>
      <c r="W23" s="116">
        <f t="shared" si="9"/>
        <v>2.1505376344086025</v>
      </c>
      <c r="X23" s="117">
        <v>75</v>
      </c>
      <c r="Y23" s="118">
        <f t="shared" si="10"/>
        <v>80.64516129032258</v>
      </c>
      <c r="Z23" s="119">
        <v>2</v>
      </c>
      <c r="AA23" s="116">
        <f t="shared" si="11"/>
        <v>2.1505376344086025</v>
      </c>
      <c r="AB23" s="119">
        <v>0</v>
      </c>
      <c r="AC23" s="116">
        <f t="shared" si="12"/>
        <v>0</v>
      </c>
      <c r="AD23" s="119">
        <v>0</v>
      </c>
      <c r="AE23" s="116">
        <f t="shared" si="13"/>
        <v>0</v>
      </c>
      <c r="AF23" s="119">
        <v>0</v>
      </c>
      <c r="AG23" s="116">
        <f t="shared" si="14"/>
        <v>0</v>
      </c>
      <c r="AH23" s="117">
        <v>0</v>
      </c>
      <c r="AI23" s="118">
        <f t="shared" si="15"/>
        <v>0</v>
      </c>
      <c r="AJ23" s="495">
        <f t="shared" si="16"/>
        <v>82</v>
      </c>
      <c r="AK23" s="117">
        <v>82</v>
      </c>
      <c r="AL23" s="118">
        <f t="shared" si="17"/>
        <v>100</v>
      </c>
      <c r="AM23" s="117">
        <v>0</v>
      </c>
      <c r="AN23" s="118">
        <f t="shared" si="18"/>
        <v>0</v>
      </c>
      <c r="AO23" s="117">
        <v>0</v>
      </c>
      <c r="AP23" s="118">
        <f t="shared" si="19"/>
        <v>0</v>
      </c>
      <c r="AQ23" s="389">
        <v>1</v>
      </c>
    </row>
    <row r="24" spans="2:43" s="22" customFormat="1" ht="21.75" customHeight="1">
      <c r="B24" s="176" t="s">
        <v>68</v>
      </c>
      <c r="C24" s="112">
        <f t="shared" si="0"/>
        <v>30</v>
      </c>
      <c r="D24" s="508">
        <v>19</v>
      </c>
      <c r="E24" s="508">
        <v>11</v>
      </c>
      <c r="F24" s="113">
        <f t="shared" si="1"/>
        <v>23</v>
      </c>
      <c r="G24" s="116">
        <v>100</v>
      </c>
      <c r="H24" s="117">
        <v>1</v>
      </c>
      <c r="I24" s="118">
        <f t="shared" si="20"/>
        <v>4.3478260869565215</v>
      </c>
      <c r="J24" s="119">
        <v>19</v>
      </c>
      <c r="K24" s="116">
        <f t="shared" si="22"/>
        <v>82.6086956521739</v>
      </c>
      <c r="L24" s="117">
        <v>3</v>
      </c>
      <c r="M24" s="118">
        <f t="shared" si="23"/>
        <v>13.043478260869565</v>
      </c>
      <c r="N24" s="117">
        <v>0</v>
      </c>
      <c r="O24" s="116">
        <f t="shared" si="21"/>
        <v>0</v>
      </c>
      <c r="P24" s="113">
        <f t="shared" si="6"/>
        <v>23</v>
      </c>
      <c r="Q24" s="116">
        <v>100</v>
      </c>
      <c r="R24" s="117">
        <v>2</v>
      </c>
      <c r="S24" s="118">
        <f t="shared" si="7"/>
        <v>8.695652173913043</v>
      </c>
      <c r="T24" s="119">
        <v>0</v>
      </c>
      <c r="U24" s="116">
        <f t="shared" si="8"/>
        <v>0</v>
      </c>
      <c r="V24" s="119">
        <v>5</v>
      </c>
      <c r="W24" s="116">
        <f t="shared" si="9"/>
        <v>21.73913043478261</v>
      </c>
      <c r="X24" s="117">
        <v>1</v>
      </c>
      <c r="Y24" s="118">
        <f t="shared" si="10"/>
        <v>4.3478260869565215</v>
      </c>
      <c r="Z24" s="119">
        <v>7</v>
      </c>
      <c r="AA24" s="116">
        <f t="shared" si="11"/>
        <v>30.434782608695656</v>
      </c>
      <c r="AB24" s="119">
        <v>0</v>
      </c>
      <c r="AC24" s="116">
        <f t="shared" si="12"/>
        <v>0</v>
      </c>
      <c r="AD24" s="119">
        <v>4</v>
      </c>
      <c r="AE24" s="116">
        <f t="shared" si="13"/>
        <v>17.391304347826086</v>
      </c>
      <c r="AF24" s="119">
        <v>1</v>
      </c>
      <c r="AG24" s="116">
        <f t="shared" si="14"/>
        <v>4.3478260869565215</v>
      </c>
      <c r="AH24" s="117">
        <v>3</v>
      </c>
      <c r="AI24" s="118">
        <f t="shared" si="15"/>
        <v>13.043478260869565</v>
      </c>
      <c r="AJ24" s="495">
        <f t="shared" si="16"/>
        <v>6</v>
      </c>
      <c r="AK24" s="117">
        <v>5</v>
      </c>
      <c r="AL24" s="118">
        <f t="shared" si="17"/>
        <v>83.33333333333334</v>
      </c>
      <c r="AM24" s="117">
        <v>1</v>
      </c>
      <c r="AN24" s="118">
        <f t="shared" si="18"/>
        <v>16.666666666666664</v>
      </c>
      <c r="AO24" s="117">
        <v>0</v>
      </c>
      <c r="AP24" s="118">
        <f t="shared" si="19"/>
        <v>0</v>
      </c>
      <c r="AQ24" s="389">
        <v>1</v>
      </c>
    </row>
    <row r="25" spans="2:43" s="22" customFormat="1" ht="21.75" customHeight="1">
      <c r="B25" s="176" t="s">
        <v>69</v>
      </c>
      <c r="C25" s="112">
        <f t="shared" si="0"/>
        <v>62</v>
      </c>
      <c r="D25" s="508">
        <v>15</v>
      </c>
      <c r="E25" s="508">
        <v>47</v>
      </c>
      <c r="F25" s="113">
        <f t="shared" si="1"/>
        <v>26</v>
      </c>
      <c r="G25" s="116">
        <v>100</v>
      </c>
      <c r="H25" s="117">
        <v>7</v>
      </c>
      <c r="I25" s="118">
        <f t="shared" si="20"/>
        <v>26.923076923076923</v>
      </c>
      <c r="J25" s="119">
        <v>13</v>
      </c>
      <c r="K25" s="116">
        <f t="shared" si="22"/>
        <v>50</v>
      </c>
      <c r="L25" s="117">
        <v>5</v>
      </c>
      <c r="M25" s="118">
        <f t="shared" si="23"/>
        <v>19.230769230769234</v>
      </c>
      <c r="N25" s="117">
        <v>1</v>
      </c>
      <c r="O25" s="116">
        <f t="shared" si="21"/>
        <v>3.8461538461538463</v>
      </c>
      <c r="P25" s="113">
        <f t="shared" si="6"/>
        <v>26</v>
      </c>
      <c r="Q25" s="116">
        <v>100</v>
      </c>
      <c r="R25" s="117">
        <v>6</v>
      </c>
      <c r="S25" s="118">
        <f t="shared" si="7"/>
        <v>23.076923076923077</v>
      </c>
      <c r="T25" s="119">
        <v>5</v>
      </c>
      <c r="U25" s="116">
        <f t="shared" si="8"/>
        <v>19.230769230769234</v>
      </c>
      <c r="V25" s="119">
        <v>4</v>
      </c>
      <c r="W25" s="116">
        <f t="shared" si="9"/>
        <v>15.384615384615385</v>
      </c>
      <c r="X25" s="117">
        <v>4</v>
      </c>
      <c r="Y25" s="118">
        <f t="shared" si="10"/>
        <v>15.384615384615385</v>
      </c>
      <c r="Z25" s="119">
        <v>3</v>
      </c>
      <c r="AA25" s="116">
        <f t="shared" si="11"/>
        <v>11.538461538461538</v>
      </c>
      <c r="AB25" s="119">
        <v>1</v>
      </c>
      <c r="AC25" s="116">
        <f t="shared" si="12"/>
        <v>3.8461538461538463</v>
      </c>
      <c r="AD25" s="119">
        <v>3</v>
      </c>
      <c r="AE25" s="116">
        <f t="shared" si="13"/>
        <v>11.538461538461538</v>
      </c>
      <c r="AF25" s="119">
        <v>0</v>
      </c>
      <c r="AG25" s="116">
        <f t="shared" si="14"/>
        <v>0</v>
      </c>
      <c r="AH25" s="117">
        <v>0</v>
      </c>
      <c r="AI25" s="118">
        <f t="shared" si="15"/>
        <v>0</v>
      </c>
      <c r="AJ25" s="495">
        <f t="shared" si="16"/>
        <v>35</v>
      </c>
      <c r="AK25" s="117">
        <v>35</v>
      </c>
      <c r="AL25" s="118">
        <f t="shared" si="17"/>
        <v>100</v>
      </c>
      <c r="AM25" s="117">
        <v>0</v>
      </c>
      <c r="AN25" s="118">
        <f t="shared" si="18"/>
        <v>0</v>
      </c>
      <c r="AO25" s="117">
        <v>0</v>
      </c>
      <c r="AP25" s="118">
        <f t="shared" si="19"/>
        <v>0</v>
      </c>
      <c r="AQ25" s="389">
        <v>1</v>
      </c>
    </row>
    <row r="26" spans="2:43" s="22" customFormat="1" ht="21.75" customHeight="1">
      <c r="B26" s="176" t="s">
        <v>70</v>
      </c>
      <c r="C26" s="112">
        <f t="shared" si="0"/>
        <v>104</v>
      </c>
      <c r="D26" s="508">
        <v>15</v>
      </c>
      <c r="E26" s="508">
        <v>89</v>
      </c>
      <c r="F26" s="113">
        <f t="shared" si="1"/>
        <v>81</v>
      </c>
      <c r="G26" s="116">
        <v>100</v>
      </c>
      <c r="H26" s="117">
        <v>4</v>
      </c>
      <c r="I26" s="118">
        <f t="shared" si="20"/>
        <v>4.938271604938271</v>
      </c>
      <c r="J26" s="119">
        <v>58</v>
      </c>
      <c r="K26" s="116">
        <f t="shared" si="22"/>
        <v>71.60493827160494</v>
      </c>
      <c r="L26" s="117">
        <v>19</v>
      </c>
      <c r="M26" s="118">
        <f t="shared" si="23"/>
        <v>23.456790123456788</v>
      </c>
      <c r="N26" s="117">
        <v>0</v>
      </c>
      <c r="O26" s="116">
        <f t="shared" si="21"/>
        <v>0</v>
      </c>
      <c r="P26" s="113">
        <f t="shared" si="6"/>
        <v>81</v>
      </c>
      <c r="Q26" s="116">
        <v>100</v>
      </c>
      <c r="R26" s="117">
        <v>39</v>
      </c>
      <c r="S26" s="118">
        <f t="shared" si="7"/>
        <v>48.148148148148145</v>
      </c>
      <c r="T26" s="119">
        <v>31</v>
      </c>
      <c r="U26" s="116">
        <f t="shared" si="8"/>
        <v>38.2716049382716</v>
      </c>
      <c r="V26" s="119">
        <v>4</v>
      </c>
      <c r="W26" s="116">
        <f t="shared" si="9"/>
        <v>4.938271604938271</v>
      </c>
      <c r="X26" s="117">
        <v>3</v>
      </c>
      <c r="Y26" s="118">
        <f t="shared" si="10"/>
        <v>3.7037037037037033</v>
      </c>
      <c r="Z26" s="119">
        <v>1</v>
      </c>
      <c r="AA26" s="116">
        <f t="shared" si="11"/>
        <v>1.2345679012345678</v>
      </c>
      <c r="AB26" s="119">
        <v>3</v>
      </c>
      <c r="AC26" s="116">
        <f t="shared" si="12"/>
        <v>3.7037037037037033</v>
      </c>
      <c r="AD26" s="119">
        <v>0</v>
      </c>
      <c r="AE26" s="116">
        <f t="shared" si="13"/>
        <v>0</v>
      </c>
      <c r="AF26" s="119">
        <v>0</v>
      </c>
      <c r="AG26" s="116">
        <f t="shared" si="14"/>
        <v>0</v>
      </c>
      <c r="AH26" s="117">
        <v>0</v>
      </c>
      <c r="AI26" s="118">
        <f t="shared" si="15"/>
        <v>0</v>
      </c>
      <c r="AJ26" s="495">
        <f t="shared" si="16"/>
        <v>20</v>
      </c>
      <c r="AK26" s="117">
        <v>19</v>
      </c>
      <c r="AL26" s="118">
        <f t="shared" si="17"/>
        <v>95</v>
      </c>
      <c r="AM26" s="117">
        <v>0</v>
      </c>
      <c r="AN26" s="118">
        <f t="shared" si="18"/>
        <v>0</v>
      </c>
      <c r="AO26" s="117">
        <v>1</v>
      </c>
      <c r="AP26" s="118">
        <f t="shared" si="19"/>
        <v>5</v>
      </c>
      <c r="AQ26" s="389">
        <v>3</v>
      </c>
    </row>
    <row r="27" spans="2:43" s="22" customFormat="1" ht="21.75" customHeight="1">
      <c r="B27" s="176" t="s">
        <v>71</v>
      </c>
      <c r="C27" s="112">
        <f t="shared" si="0"/>
        <v>66</v>
      </c>
      <c r="D27" s="508">
        <v>22</v>
      </c>
      <c r="E27" s="508">
        <v>44</v>
      </c>
      <c r="F27" s="113">
        <f t="shared" si="1"/>
        <v>33</v>
      </c>
      <c r="G27" s="116">
        <v>100</v>
      </c>
      <c r="H27" s="117">
        <v>1</v>
      </c>
      <c r="I27" s="118">
        <f t="shared" si="20"/>
        <v>3.0303030303030303</v>
      </c>
      <c r="J27" s="119">
        <v>28</v>
      </c>
      <c r="K27" s="116">
        <f t="shared" si="22"/>
        <v>84.84848484848484</v>
      </c>
      <c r="L27" s="117">
        <v>4</v>
      </c>
      <c r="M27" s="118">
        <f t="shared" si="23"/>
        <v>12.121212121212121</v>
      </c>
      <c r="N27" s="117">
        <v>0</v>
      </c>
      <c r="O27" s="116">
        <f t="shared" si="21"/>
        <v>0</v>
      </c>
      <c r="P27" s="113">
        <f t="shared" si="6"/>
        <v>33</v>
      </c>
      <c r="Q27" s="116">
        <v>100</v>
      </c>
      <c r="R27" s="117">
        <v>2</v>
      </c>
      <c r="S27" s="118">
        <f t="shared" si="7"/>
        <v>6.0606060606060606</v>
      </c>
      <c r="T27" s="119">
        <v>19</v>
      </c>
      <c r="U27" s="116">
        <f t="shared" si="8"/>
        <v>57.57575757575758</v>
      </c>
      <c r="V27" s="119">
        <v>6</v>
      </c>
      <c r="W27" s="116">
        <f t="shared" si="9"/>
        <v>18.181818181818183</v>
      </c>
      <c r="X27" s="117">
        <v>2</v>
      </c>
      <c r="Y27" s="118">
        <f t="shared" si="10"/>
        <v>6.0606060606060606</v>
      </c>
      <c r="Z27" s="119">
        <v>1</v>
      </c>
      <c r="AA27" s="116">
        <f t="shared" si="11"/>
        <v>3.0303030303030303</v>
      </c>
      <c r="AB27" s="119">
        <v>0</v>
      </c>
      <c r="AC27" s="116">
        <f t="shared" si="12"/>
        <v>0</v>
      </c>
      <c r="AD27" s="119">
        <v>1</v>
      </c>
      <c r="AE27" s="116">
        <f t="shared" si="13"/>
        <v>3.0303030303030303</v>
      </c>
      <c r="AF27" s="119">
        <v>2</v>
      </c>
      <c r="AG27" s="116">
        <f t="shared" si="14"/>
        <v>6.0606060606060606</v>
      </c>
      <c r="AH27" s="117">
        <v>0</v>
      </c>
      <c r="AI27" s="118">
        <f t="shared" si="15"/>
        <v>0</v>
      </c>
      <c r="AJ27" s="495">
        <f t="shared" si="16"/>
        <v>24</v>
      </c>
      <c r="AK27" s="117">
        <v>23</v>
      </c>
      <c r="AL27" s="118">
        <f t="shared" si="17"/>
        <v>95.83333333333334</v>
      </c>
      <c r="AM27" s="117">
        <v>1</v>
      </c>
      <c r="AN27" s="118">
        <f t="shared" si="18"/>
        <v>4.166666666666666</v>
      </c>
      <c r="AO27" s="117">
        <v>0</v>
      </c>
      <c r="AP27" s="118">
        <f t="shared" si="19"/>
        <v>0</v>
      </c>
      <c r="AQ27" s="389">
        <v>9</v>
      </c>
    </row>
    <row r="28" spans="2:43" s="22" customFormat="1" ht="21.75" customHeight="1">
      <c r="B28" s="176" t="s">
        <v>72</v>
      </c>
      <c r="C28" s="112">
        <f t="shared" si="0"/>
        <v>287</v>
      </c>
      <c r="D28" s="508">
        <v>41</v>
      </c>
      <c r="E28" s="508">
        <v>246</v>
      </c>
      <c r="F28" s="113">
        <f t="shared" si="1"/>
        <v>62</v>
      </c>
      <c r="G28" s="116">
        <v>100</v>
      </c>
      <c r="H28" s="117">
        <v>4</v>
      </c>
      <c r="I28" s="118">
        <f t="shared" si="20"/>
        <v>6.451612903225806</v>
      </c>
      <c r="J28" s="119">
        <v>43</v>
      </c>
      <c r="K28" s="116">
        <f t="shared" si="22"/>
        <v>69.35483870967742</v>
      </c>
      <c r="L28" s="117">
        <v>13</v>
      </c>
      <c r="M28" s="118">
        <f t="shared" si="23"/>
        <v>20.967741935483872</v>
      </c>
      <c r="N28" s="117">
        <v>2</v>
      </c>
      <c r="O28" s="116">
        <f t="shared" si="21"/>
        <v>3.225806451612903</v>
      </c>
      <c r="P28" s="113">
        <f t="shared" si="6"/>
        <v>62</v>
      </c>
      <c r="Q28" s="116">
        <v>100</v>
      </c>
      <c r="R28" s="117">
        <v>12</v>
      </c>
      <c r="S28" s="118">
        <f t="shared" si="7"/>
        <v>19.35483870967742</v>
      </c>
      <c r="T28" s="119">
        <v>28</v>
      </c>
      <c r="U28" s="116">
        <f t="shared" si="8"/>
        <v>45.16129032258064</v>
      </c>
      <c r="V28" s="119">
        <v>7</v>
      </c>
      <c r="W28" s="116">
        <f t="shared" si="9"/>
        <v>11.29032258064516</v>
      </c>
      <c r="X28" s="117">
        <v>13</v>
      </c>
      <c r="Y28" s="118">
        <f t="shared" si="10"/>
        <v>20.967741935483872</v>
      </c>
      <c r="Z28" s="119">
        <v>1</v>
      </c>
      <c r="AA28" s="116">
        <f t="shared" si="11"/>
        <v>1.6129032258064515</v>
      </c>
      <c r="AB28" s="119">
        <v>0</v>
      </c>
      <c r="AC28" s="116">
        <f t="shared" si="12"/>
        <v>0</v>
      </c>
      <c r="AD28" s="119">
        <v>0</v>
      </c>
      <c r="AE28" s="116">
        <f t="shared" si="13"/>
        <v>0</v>
      </c>
      <c r="AF28" s="119">
        <v>1</v>
      </c>
      <c r="AG28" s="116">
        <f t="shared" si="14"/>
        <v>1.6129032258064515</v>
      </c>
      <c r="AH28" s="117">
        <v>0</v>
      </c>
      <c r="AI28" s="118">
        <f t="shared" si="15"/>
        <v>0</v>
      </c>
      <c r="AJ28" s="495">
        <f t="shared" si="16"/>
        <v>216</v>
      </c>
      <c r="AK28" s="117">
        <v>201</v>
      </c>
      <c r="AL28" s="118">
        <f t="shared" si="17"/>
        <v>93.05555555555556</v>
      </c>
      <c r="AM28" s="117">
        <v>15</v>
      </c>
      <c r="AN28" s="118">
        <f t="shared" si="18"/>
        <v>6.944444444444445</v>
      </c>
      <c r="AO28" s="117">
        <v>0</v>
      </c>
      <c r="AP28" s="118">
        <f t="shared" si="19"/>
        <v>0</v>
      </c>
      <c r="AQ28" s="389">
        <v>9</v>
      </c>
    </row>
    <row r="29" spans="2:43" s="22" customFormat="1" ht="21.75" customHeight="1">
      <c r="B29" s="176" t="s">
        <v>73</v>
      </c>
      <c r="C29" s="112">
        <f t="shared" si="0"/>
        <v>2010</v>
      </c>
      <c r="D29" s="508">
        <v>1179</v>
      </c>
      <c r="E29" s="508">
        <v>831</v>
      </c>
      <c r="F29" s="113">
        <f t="shared" si="1"/>
        <v>943</v>
      </c>
      <c r="G29" s="116">
        <v>100</v>
      </c>
      <c r="H29" s="117">
        <v>18</v>
      </c>
      <c r="I29" s="118">
        <f t="shared" si="20"/>
        <v>1.9088016967126193</v>
      </c>
      <c r="J29" s="119">
        <v>882</v>
      </c>
      <c r="K29" s="116">
        <f t="shared" si="22"/>
        <v>93.53128313891834</v>
      </c>
      <c r="L29" s="117">
        <v>43</v>
      </c>
      <c r="M29" s="118">
        <f t="shared" si="23"/>
        <v>4.559915164369035</v>
      </c>
      <c r="N29" s="117">
        <v>0</v>
      </c>
      <c r="O29" s="116">
        <f t="shared" si="21"/>
        <v>0</v>
      </c>
      <c r="P29" s="113">
        <f t="shared" si="6"/>
        <v>943</v>
      </c>
      <c r="Q29" s="116">
        <v>100</v>
      </c>
      <c r="R29" s="117">
        <v>33</v>
      </c>
      <c r="S29" s="118">
        <f t="shared" si="7"/>
        <v>3.4994697773064685</v>
      </c>
      <c r="T29" s="119">
        <v>29</v>
      </c>
      <c r="U29" s="116">
        <f t="shared" si="8"/>
        <v>3.0752916224814424</v>
      </c>
      <c r="V29" s="119">
        <v>67</v>
      </c>
      <c r="W29" s="116">
        <f t="shared" si="9"/>
        <v>7.104984093319194</v>
      </c>
      <c r="X29" s="117">
        <v>764</v>
      </c>
      <c r="Y29" s="118">
        <f t="shared" si="10"/>
        <v>81.01802757158006</v>
      </c>
      <c r="Z29" s="119">
        <v>21</v>
      </c>
      <c r="AA29" s="116">
        <f t="shared" si="11"/>
        <v>2.2269353128313893</v>
      </c>
      <c r="AB29" s="119">
        <v>16</v>
      </c>
      <c r="AC29" s="116">
        <f t="shared" si="12"/>
        <v>1.6967126193001063</v>
      </c>
      <c r="AD29" s="119">
        <v>9</v>
      </c>
      <c r="AE29" s="116">
        <f t="shared" si="13"/>
        <v>0.9544008483563097</v>
      </c>
      <c r="AF29" s="119">
        <v>4</v>
      </c>
      <c r="AG29" s="116">
        <f t="shared" si="14"/>
        <v>0.4241781548250266</v>
      </c>
      <c r="AH29" s="117">
        <v>0</v>
      </c>
      <c r="AI29" s="118">
        <f t="shared" si="15"/>
        <v>0</v>
      </c>
      <c r="AJ29" s="495">
        <f t="shared" si="16"/>
        <v>1005</v>
      </c>
      <c r="AK29" s="117">
        <v>707</v>
      </c>
      <c r="AL29" s="118">
        <f t="shared" si="17"/>
        <v>70.34825870646766</v>
      </c>
      <c r="AM29" s="117">
        <v>148</v>
      </c>
      <c r="AN29" s="118">
        <f t="shared" si="18"/>
        <v>14.72636815920398</v>
      </c>
      <c r="AO29" s="117">
        <v>150</v>
      </c>
      <c r="AP29" s="118">
        <f t="shared" si="19"/>
        <v>14.925373134328357</v>
      </c>
      <c r="AQ29" s="389">
        <v>62</v>
      </c>
    </row>
    <row r="30" spans="2:43" s="22" customFormat="1" ht="21.75" customHeight="1">
      <c r="B30" s="176" t="s">
        <v>74</v>
      </c>
      <c r="C30" s="112">
        <f t="shared" si="0"/>
        <v>103</v>
      </c>
      <c r="D30" s="508">
        <v>31</v>
      </c>
      <c r="E30" s="508">
        <v>72</v>
      </c>
      <c r="F30" s="113">
        <f t="shared" si="1"/>
        <v>40</v>
      </c>
      <c r="G30" s="116">
        <v>100</v>
      </c>
      <c r="H30" s="117">
        <v>9</v>
      </c>
      <c r="I30" s="483">
        <f t="shared" si="20"/>
        <v>22.5</v>
      </c>
      <c r="J30" s="119">
        <v>21</v>
      </c>
      <c r="K30" s="116">
        <f t="shared" si="22"/>
        <v>52.5</v>
      </c>
      <c r="L30" s="117">
        <v>8</v>
      </c>
      <c r="M30" s="118">
        <f t="shared" si="23"/>
        <v>20</v>
      </c>
      <c r="N30" s="117">
        <v>2</v>
      </c>
      <c r="O30" s="116">
        <f t="shared" si="21"/>
        <v>5</v>
      </c>
      <c r="P30" s="113">
        <f t="shared" si="6"/>
        <v>40</v>
      </c>
      <c r="Q30" s="116">
        <v>100</v>
      </c>
      <c r="R30" s="117">
        <v>5</v>
      </c>
      <c r="S30" s="118">
        <f t="shared" si="7"/>
        <v>12.5</v>
      </c>
      <c r="T30" s="119">
        <v>14</v>
      </c>
      <c r="U30" s="116">
        <f t="shared" si="8"/>
        <v>35</v>
      </c>
      <c r="V30" s="119">
        <v>13</v>
      </c>
      <c r="W30" s="116">
        <f t="shared" si="9"/>
        <v>32.5</v>
      </c>
      <c r="X30" s="117">
        <v>3</v>
      </c>
      <c r="Y30" s="118">
        <f t="shared" si="10"/>
        <v>7.5</v>
      </c>
      <c r="Z30" s="119">
        <v>0</v>
      </c>
      <c r="AA30" s="116">
        <f t="shared" si="11"/>
        <v>0</v>
      </c>
      <c r="AB30" s="119">
        <v>3</v>
      </c>
      <c r="AC30" s="116">
        <f t="shared" si="12"/>
        <v>7.5</v>
      </c>
      <c r="AD30" s="119">
        <v>1</v>
      </c>
      <c r="AE30" s="116">
        <f t="shared" si="13"/>
        <v>2.5</v>
      </c>
      <c r="AF30" s="119">
        <v>1</v>
      </c>
      <c r="AG30" s="116">
        <f t="shared" si="14"/>
        <v>2.5</v>
      </c>
      <c r="AH30" s="117">
        <v>0</v>
      </c>
      <c r="AI30" s="118">
        <f t="shared" si="15"/>
        <v>0</v>
      </c>
      <c r="AJ30" s="495">
        <f t="shared" si="16"/>
        <v>58</v>
      </c>
      <c r="AK30" s="117">
        <v>51</v>
      </c>
      <c r="AL30" s="118">
        <f t="shared" si="17"/>
        <v>87.93103448275862</v>
      </c>
      <c r="AM30" s="117">
        <v>5</v>
      </c>
      <c r="AN30" s="118">
        <f t="shared" si="18"/>
        <v>8.620689655172415</v>
      </c>
      <c r="AO30" s="117">
        <v>2</v>
      </c>
      <c r="AP30" s="118">
        <f t="shared" si="19"/>
        <v>3.4482758620689653</v>
      </c>
      <c r="AQ30" s="389">
        <v>5</v>
      </c>
    </row>
    <row r="31" spans="2:43" s="22" customFormat="1" ht="21.75" customHeight="1">
      <c r="B31" s="176" t="s">
        <v>75</v>
      </c>
      <c r="C31" s="112">
        <f t="shared" si="0"/>
        <v>400</v>
      </c>
      <c r="D31" s="508">
        <v>176</v>
      </c>
      <c r="E31" s="508">
        <v>224</v>
      </c>
      <c r="F31" s="113">
        <f t="shared" si="1"/>
        <v>189</v>
      </c>
      <c r="G31" s="116">
        <v>100</v>
      </c>
      <c r="H31" s="117">
        <v>11</v>
      </c>
      <c r="I31" s="118">
        <f t="shared" si="20"/>
        <v>5.82010582010582</v>
      </c>
      <c r="J31" s="119">
        <v>176</v>
      </c>
      <c r="K31" s="116">
        <f t="shared" si="22"/>
        <v>93.12169312169311</v>
      </c>
      <c r="L31" s="117">
        <v>2</v>
      </c>
      <c r="M31" s="118">
        <f t="shared" si="23"/>
        <v>1.0582010582010581</v>
      </c>
      <c r="N31" s="117">
        <v>0</v>
      </c>
      <c r="O31" s="116">
        <f t="shared" si="21"/>
        <v>0</v>
      </c>
      <c r="P31" s="113">
        <f t="shared" si="6"/>
        <v>189</v>
      </c>
      <c r="Q31" s="120">
        <v>100</v>
      </c>
      <c r="R31" s="117">
        <v>9</v>
      </c>
      <c r="S31" s="118">
        <f t="shared" si="7"/>
        <v>4.761904761904762</v>
      </c>
      <c r="T31" s="119">
        <v>22</v>
      </c>
      <c r="U31" s="116">
        <f>IF($P31&lt;&gt;0,T31/$P31*100,0)+0.1</f>
        <v>11.740211640211639</v>
      </c>
      <c r="V31" s="119">
        <v>4</v>
      </c>
      <c r="W31" s="116">
        <f t="shared" si="9"/>
        <v>2.1164021164021163</v>
      </c>
      <c r="X31" s="117">
        <v>7</v>
      </c>
      <c r="Y31" s="118">
        <f t="shared" si="10"/>
        <v>3.7037037037037033</v>
      </c>
      <c r="Z31" s="119">
        <v>3</v>
      </c>
      <c r="AA31" s="116">
        <f t="shared" si="11"/>
        <v>1.5873015873015872</v>
      </c>
      <c r="AB31" s="119">
        <v>142</v>
      </c>
      <c r="AC31" s="116">
        <f t="shared" si="12"/>
        <v>75.13227513227513</v>
      </c>
      <c r="AD31" s="119">
        <v>1</v>
      </c>
      <c r="AE31" s="116">
        <f t="shared" si="13"/>
        <v>0.5291005291005291</v>
      </c>
      <c r="AF31" s="119">
        <v>0</v>
      </c>
      <c r="AG31" s="116">
        <f t="shared" si="14"/>
        <v>0</v>
      </c>
      <c r="AH31" s="117">
        <v>1</v>
      </c>
      <c r="AI31" s="118">
        <f t="shared" si="15"/>
        <v>0.5291005291005291</v>
      </c>
      <c r="AJ31" s="495">
        <f t="shared" si="16"/>
        <v>197</v>
      </c>
      <c r="AK31" s="117">
        <v>192</v>
      </c>
      <c r="AL31" s="118">
        <f t="shared" si="17"/>
        <v>97.46192893401016</v>
      </c>
      <c r="AM31" s="117">
        <v>5</v>
      </c>
      <c r="AN31" s="118">
        <f t="shared" si="18"/>
        <v>2.5380710659898478</v>
      </c>
      <c r="AO31" s="117">
        <v>0</v>
      </c>
      <c r="AP31" s="118">
        <f t="shared" si="19"/>
        <v>0</v>
      </c>
      <c r="AQ31" s="389">
        <v>14</v>
      </c>
    </row>
    <row r="32" spans="2:43" s="22" customFormat="1" ht="21.75" customHeight="1">
      <c r="B32" s="176" t="s">
        <v>76</v>
      </c>
      <c r="C32" s="112">
        <f t="shared" si="0"/>
        <v>717</v>
      </c>
      <c r="D32" s="508">
        <v>211</v>
      </c>
      <c r="E32" s="508">
        <v>506</v>
      </c>
      <c r="F32" s="113">
        <f t="shared" si="1"/>
        <v>154</v>
      </c>
      <c r="G32" s="116">
        <v>100</v>
      </c>
      <c r="H32" s="117">
        <v>5</v>
      </c>
      <c r="I32" s="118">
        <f t="shared" si="20"/>
        <v>3.2467532467532463</v>
      </c>
      <c r="J32" s="119">
        <v>129</v>
      </c>
      <c r="K32" s="116">
        <f t="shared" si="22"/>
        <v>83.76623376623377</v>
      </c>
      <c r="L32" s="117">
        <v>20</v>
      </c>
      <c r="M32" s="118">
        <f t="shared" si="23"/>
        <v>12.987012987012985</v>
      </c>
      <c r="N32" s="117">
        <v>0</v>
      </c>
      <c r="O32" s="116">
        <f t="shared" si="21"/>
        <v>0</v>
      </c>
      <c r="P32" s="113">
        <f t="shared" si="6"/>
        <v>154</v>
      </c>
      <c r="Q32" s="116">
        <v>100</v>
      </c>
      <c r="R32" s="117">
        <v>4</v>
      </c>
      <c r="S32" s="118">
        <f t="shared" si="7"/>
        <v>2.5974025974025974</v>
      </c>
      <c r="T32" s="119">
        <v>33</v>
      </c>
      <c r="U32" s="116">
        <f t="shared" si="8"/>
        <v>21.428571428571427</v>
      </c>
      <c r="V32" s="119">
        <v>22</v>
      </c>
      <c r="W32" s="116">
        <f t="shared" si="9"/>
        <v>14.285714285714285</v>
      </c>
      <c r="X32" s="117">
        <v>73</v>
      </c>
      <c r="Y32" s="118">
        <f t="shared" si="10"/>
        <v>47.4025974025974</v>
      </c>
      <c r="Z32" s="119">
        <v>8</v>
      </c>
      <c r="AA32" s="116">
        <f t="shared" si="11"/>
        <v>5.194805194805195</v>
      </c>
      <c r="AB32" s="119">
        <v>5</v>
      </c>
      <c r="AC32" s="116">
        <f t="shared" si="12"/>
        <v>3.2467532467532463</v>
      </c>
      <c r="AD32" s="119">
        <v>3</v>
      </c>
      <c r="AE32" s="116">
        <f t="shared" si="13"/>
        <v>1.948051948051948</v>
      </c>
      <c r="AF32" s="119">
        <v>3</v>
      </c>
      <c r="AG32" s="116">
        <f t="shared" si="14"/>
        <v>1.948051948051948</v>
      </c>
      <c r="AH32" s="117">
        <v>3</v>
      </c>
      <c r="AI32" s="118">
        <f t="shared" si="15"/>
        <v>1.948051948051948</v>
      </c>
      <c r="AJ32" s="495">
        <f t="shared" si="16"/>
        <v>539</v>
      </c>
      <c r="AK32" s="117">
        <v>447</v>
      </c>
      <c r="AL32" s="118">
        <f t="shared" si="17"/>
        <v>82.93135435992579</v>
      </c>
      <c r="AM32" s="117">
        <v>54</v>
      </c>
      <c r="AN32" s="118">
        <f t="shared" si="18"/>
        <v>10.018552875695732</v>
      </c>
      <c r="AO32" s="117">
        <v>38</v>
      </c>
      <c r="AP32" s="118">
        <f t="shared" si="19"/>
        <v>7.050092764378478</v>
      </c>
      <c r="AQ32" s="389">
        <v>24</v>
      </c>
    </row>
    <row r="33" spans="2:43" s="22" customFormat="1" ht="21.75" customHeight="1">
      <c r="B33" s="488" t="s">
        <v>77</v>
      </c>
      <c r="C33" s="112">
        <f t="shared" si="0"/>
        <v>3372</v>
      </c>
      <c r="D33" s="695">
        <v>420</v>
      </c>
      <c r="E33" s="695">
        <v>2952</v>
      </c>
      <c r="F33" s="489">
        <f t="shared" si="1"/>
        <v>1843</v>
      </c>
      <c r="G33" s="490">
        <v>100</v>
      </c>
      <c r="H33" s="491">
        <v>40</v>
      </c>
      <c r="I33" s="118">
        <f t="shared" si="20"/>
        <v>2.1703743895822027</v>
      </c>
      <c r="J33" s="492">
        <v>1000</v>
      </c>
      <c r="K33" s="116">
        <f t="shared" si="22"/>
        <v>54.259359739555066</v>
      </c>
      <c r="L33" s="491">
        <v>802</v>
      </c>
      <c r="M33" s="118">
        <f t="shared" si="23"/>
        <v>43.516006511123166</v>
      </c>
      <c r="N33" s="491">
        <v>1</v>
      </c>
      <c r="O33" s="116">
        <f t="shared" si="21"/>
        <v>0.05425935973955508</v>
      </c>
      <c r="P33" s="113">
        <f t="shared" si="6"/>
        <v>1843</v>
      </c>
      <c r="Q33" s="116">
        <v>100</v>
      </c>
      <c r="R33" s="491">
        <v>589</v>
      </c>
      <c r="S33" s="118">
        <f t="shared" si="7"/>
        <v>31.958762886597935</v>
      </c>
      <c r="T33" s="492">
        <v>839</v>
      </c>
      <c r="U33" s="116">
        <f t="shared" si="8"/>
        <v>45.523602821486705</v>
      </c>
      <c r="V33" s="492">
        <v>239</v>
      </c>
      <c r="W33" s="116">
        <f t="shared" si="9"/>
        <v>12.967986977753663</v>
      </c>
      <c r="X33" s="491">
        <v>70</v>
      </c>
      <c r="Y33" s="118">
        <f t="shared" si="10"/>
        <v>3.798155181768855</v>
      </c>
      <c r="Z33" s="492">
        <v>50</v>
      </c>
      <c r="AA33" s="116">
        <f t="shared" si="11"/>
        <v>2.7129679869777537</v>
      </c>
      <c r="AB33" s="492">
        <v>28</v>
      </c>
      <c r="AC33" s="116">
        <f t="shared" si="12"/>
        <v>1.519262072707542</v>
      </c>
      <c r="AD33" s="492">
        <v>14</v>
      </c>
      <c r="AE33" s="116">
        <f t="shared" si="13"/>
        <v>0.759631036353771</v>
      </c>
      <c r="AF33" s="492">
        <v>4</v>
      </c>
      <c r="AG33" s="116">
        <f t="shared" si="14"/>
        <v>0.2170374389582203</v>
      </c>
      <c r="AH33" s="491">
        <v>10</v>
      </c>
      <c r="AI33" s="493">
        <f t="shared" si="15"/>
        <v>0.5425935973955507</v>
      </c>
      <c r="AJ33" s="500">
        <f t="shared" si="16"/>
        <v>1447</v>
      </c>
      <c r="AK33" s="491">
        <v>1344</v>
      </c>
      <c r="AL33" s="118">
        <f t="shared" si="17"/>
        <v>92.88182446440912</v>
      </c>
      <c r="AM33" s="491">
        <v>85</v>
      </c>
      <c r="AN33" s="118">
        <f t="shared" si="18"/>
        <v>5.874222529371113</v>
      </c>
      <c r="AO33" s="491">
        <v>18</v>
      </c>
      <c r="AP33" s="118">
        <f t="shared" si="19"/>
        <v>1.243953006219765</v>
      </c>
      <c r="AQ33" s="494">
        <v>82</v>
      </c>
    </row>
    <row r="34" spans="2:43" s="22" customFormat="1" ht="21.75" customHeight="1">
      <c r="B34" s="192" t="s">
        <v>78</v>
      </c>
      <c r="C34" s="112">
        <f t="shared" si="0"/>
        <v>1325</v>
      </c>
      <c r="D34" s="508">
        <v>142</v>
      </c>
      <c r="E34" s="508">
        <v>1183</v>
      </c>
      <c r="F34" s="113">
        <f t="shared" si="1"/>
        <v>798</v>
      </c>
      <c r="G34" s="120">
        <v>100</v>
      </c>
      <c r="H34" s="117">
        <v>24</v>
      </c>
      <c r="I34" s="118">
        <f t="shared" si="20"/>
        <v>3.007518796992481</v>
      </c>
      <c r="J34" s="117">
        <v>689</v>
      </c>
      <c r="K34" s="118">
        <f t="shared" si="22"/>
        <v>86.34085213032581</v>
      </c>
      <c r="L34" s="117">
        <v>84</v>
      </c>
      <c r="M34" s="118">
        <f t="shared" si="23"/>
        <v>10.526315789473683</v>
      </c>
      <c r="N34" s="495">
        <v>1</v>
      </c>
      <c r="O34" s="116">
        <f t="shared" si="21"/>
        <v>0.12531328320802004</v>
      </c>
      <c r="P34" s="113">
        <f t="shared" si="6"/>
        <v>798</v>
      </c>
      <c r="Q34" s="116">
        <v>100</v>
      </c>
      <c r="R34" s="117">
        <v>109</v>
      </c>
      <c r="S34" s="118">
        <f t="shared" si="7"/>
        <v>13.659147869674184</v>
      </c>
      <c r="T34" s="117">
        <v>432</v>
      </c>
      <c r="U34" s="483">
        <f t="shared" si="8"/>
        <v>54.13533834586466</v>
      </c>
      <c r="V34" s="117">
        <v>207</v>
      </c>
      <c r="W34" s="118">
        <f t="shared" si="9"/>
        <v>25.93984962406015</v>
      </c>
      <c r="X34" s="117">
        <v>18</v>
      </c>
      <c r="Y34" s="118">
        <f t="shared" si="10"/>
        <v>2.2556390977443606</v>
      </c>
      <c r="Z34" s="117">
        <v>6</v>
      </c>
      <c r="AA34" s="118">
        <f t="shared" si="11"/>
        <v>0.7518796992481203</v>
      </c>
      <c r="AB34" s="117">
        <v>10</v>
      </c>
      <c r="AC34" s="118">
        <f t="shared" si="12"/>
        <v>1.2531328320802004</v>
      </c>
      <c r="AD34" s="117">
        <v>4</v>
      </c>
      <c r="AE34" s="118">
        <f t="shared" si="13"/>
        <v>0.5012531328320802</v>
      </c>
      <c r="AF34" s="117">
        <v>7</v>
      </c>
      <c r="AG34" s="118">
        <f t="shared" si="14"/>
        <v>0.8771929824561403</v>
      </c>
      <c r="AH34" s="117">
        <v>5</v>
      </c>
      <c r="AI34" s="118">
        <f t="shared" si="15"/>
        <v>0.6265664160401002</v>
      </c>
      <c r="AJ34" s="495">
        <f t="shared" si="16"/>
        <v>471</v>
      </c>
      <c r="AK34" s="117">
        <v>405</v>
      </c>
      <c r="AL34" s="118">
        <f t="shared" si="17"/>
        <v>85.98726114649682</v>
      </c>
      <c r="AM34" s="117">
        <v>50</v>
      </c>
      <c r="AN34" s="118">
        <f t="shared" si="18"/>
        <v>10.615711252653929</v>
      </c>
      <c r="AO34" s="117">
        <v>16</v>
      </c>
      <c r="AP34" s="118">
        <f t="shared" si="19"/>
        <v>3.397027600849257</v>
      </c>
      <c r="AQ34" s="389">
        <v>56</v>
      </c>
    </row>
    <row r="35" spans="2:43" s="22" customFormat="1" ht="21.75" customHeight="1">
      <c r="B35" s="192" t="s">
        <v>79</v>
      </c>
      <c r="C35" s="112">
        <f t="shared" si="0"/>
        <v>358</v>
      </c>
      <c r="D35" s="508">
        <v>63</v>
      </c>
      <c r="E35" s="508">
        <v>295</v>
      </c>
      <c r="F35" s="113">
        <f t="shared" si="1"/>
        <v>180</v>
      </c>
      <c r="G35" s="116">
        <v>100</v>
      </c>
      <c r="H35" s="117">
        <v>1</v>
      </c>
      <c r="I35" s="118">
        <f t="shared" si="20"/>
        <v>0.5555555555555556</v>
      </c>
      <c r="J35" s="117">
        <v>159</v>
      </c>
      <c r="K35" s="118">
        <f t="shared" si="22"/>
        <v>88.33333333333333</v>
      </c>
      <c r="L35" s="117">
        <v>19</v>
      </c>
      <c r="M35" s="118">
        <f t="shared" si="23"/>
        <v>10.555555555555555</v>
      </c>
      <c r="N35" s="495">
        <v>1</v>
      </c>
      <c r="O35" s="116">
        <f t="shared" si="21"/>
        <v>0.5555555555555556</v>
      </c>
      <c r="P35" s="113">
        <f t="shared" si="6"/>
        <v>180</v>
      </c>
      <c r="Q35" s="116">
        <v>100</v>
      </c>
      <c r="R35" s="117">
        <v>8</v>
      </c>
      <c r="S35" s="118">
        <f t="shared" si="7"/>
        <v>4.444444444444445</v>
      </c>
      <c r="T35" s="117">
        <v>47</v>
      </c>
      <c r="U35" s="118">
        <f t="shared" si="8"/>
        <v>26.111111111111114</v>
      </c>
      <c r="V35" s="117">
        <v>112</v>
      </c>
      <c r="W35" s="118">
        <f t="shared" si="9"/>
        <v>62.22222222222222</v>
      </c>
      <c r="X35" s="117">
        <v>5</v>
      </c>
      <c r="Y35" s="118">
        <f t="shared" si="10"/>
        <v>2.7777777777777777</v>
      </c>
      <c r="Z35" s="117">
        <v>3</v>
      </c>
      <c r="AA35" s="118">
        <f t="shared" si="11"/>
        <v>1.6666666666666667</v>
      </c>
      <c r="AB35" s="117">
        <v>1</v>
      </c>
      <c r="AC35" s="118">
        <f t="shared" si="12"/>
        <v>0.5555555555555556</v>
      </c>
      <c r="AD35" s="117">
        <v>2</v>
      </c>
      <c r="AE35" s="118">
        <f t="shared" si="13"/>
        <v>1.1111111111111112</v>
      </c>
      <c r="AF35" s="117">
        <v>2</v>
      </c>
      <c r="AG35" s="118">
        <f t="shared" si="14"/>
        <v>1.1111111111111112</v>
      </c>
      <c r="AH35" s="117">
        <v>0</v>
      </c>
      <c r="AI35" s="118">
        <f t="shared" si="15"/>
        <v>0</v>
      </c>
      <c r="AJ35" s="495">
        <f t="shared" si="16"/>
        <v>151</v>
      </c>
      <c r="AK35" s="117">
        <v>117</v>
      </c>
      <c r="AL35" s="118">
        <f t="shared" si="17"/>
        <v>77.48344370860927</v>
      </c>
      <c r="AM35" s="117">
        <v>26</v>
      </c>
      <c r="AN35" s="118">
        <f t="shared" si="18"/>
        <v>17.218543046357617</v>
      </c>
      <c r="AO35" s="117">
        <v>8</v>
      </c>
      <c r="AP35" s="118">
        <f t="shared" si="19"/>
        <v>5.298013245033113</v>
      </c>
      <c r="AQ35" s="389">
        <v>27</v>
      </c>
    </row>
    <row r="36" spans="2:43" s="22" customFormat="1" ht="21.75" customHeight="1">
      <c r="B36" s="192" t="s">
        <v>80</v>
      </c>
      <c r="C36" s="112">
        <f t="shared" si="0"/>
        <v>177</v>
      </c>
      <c r="D36" s="508">
        <v>18</v>
      </c>
      <c r="E36" s="508">
        <v>159</v>
      </c>
      <c r="F36" s="113">
        <f t="shared" si="1"/>
        <v>119</v>
      </c>
      <c r="G36" s="116">
        <v>100</v>
      </c>
      <c r="H36" s="117">
        <v>3</v>
      </c>
      <c r="I36" s="118">
        <f t="shared" si="20"/>
        <v>2.5210084033613445</v>
      </c>
      <c r="J36" s="117">
        <v>110</v>
      </c>
      <c r="K36" s="118">
        <f t="shared" si="22"/>
        <v>92.43697478991596</v>
      </c>
      <c r="L36" s="117">
        <v>6</v>
      </c>
      <c r="M36" s="118">
        <f t="shared" si="23"/>
        <v>5.042016806722689</v>
      </c>
      <c r="N36" s="495">
        <v>0</v>
      </c>
      <c r="O36" s="116">
        <f t="shared" si="21"/>
        <v>0</v>
      </c>
      <c r="P36" s="113">
        <f t="shared" si="6"/>
        <v>119</v>
      </c>
      <c r="Q36" s="485">
        <v>100</v>
      </c>
      <c r="R36" s="117">
        <v>9</v>
      </c>
      <c r="S36" s="118">
        <f t="shared" si="7"/>
        <v>7.563025210084033</v>
      </c>
      <c r="T36" s="117">
        <v>74</v>
      </c>
      <c r="U36" s="118">
        <f t="shared" si="8"/>
        <v>62.18487394957983</v>
      </c>
      <c r="V36" s="117">
        <v>30</v>
      </c>
      <c r="W36" s="118">
        <f t="shared" si="9"/>
        <v>25.210084033613445</v>
      </c>
      <c r="X36" s="117">
        <v>3</v>
      </c>
      <c r="Y36" s="118">
        <f t="shared" si="10"/>
        <v>2.5210084033613445</v>
      </c>
      <c r="Z36" s="117">
        <v>3</v>
      </c>
      <c r="AA36" s="118">
        <f t="shared" si="11"/>
        <v>2.5210084033613445</v>
      </c>
      <c r="AB36" s="117">
        <v>0</v>
      </c>
      <c r="AC36" s="118">
        <f t="shared" si="12"/>
        <v>0</v>
      </c>
      <c r="AD36" s="117">
        <v>0</v>
      </c>
      <c r="AE36" s="118">
        <f t="shared" si="13"/>
        <v>0</v>
      </c>
      <c r="AF36" s="117">
        <v>0</v>
      </c>
      <c r="AG36" s="118">
        <f t="shared" si="14"/>
        <v>0</v>
      </c>
      <c r="AH36" s="117">
        <v>0</v>
      </c>
      <c r="AI36" s="118">
        <f t="shared" si="15"/>
        <v>0</v>
      </c>
      <c r="AJ36" s="495">
        <f t="shared" si="16"/>
        <v>48</v>
      </c>
      <c r="AK36" s="117">
        <v>44</v>
      </c>
      <c r="AL36" s="118">
        <f t="shared" si="17"/>
        <v>91.66666666666666</v>
      </c>
      <c r="AM36" s="117">
        <v>4</v>
      </c>
      <c r="AN36" s="118">
        <f t="shared" si="18"/>
        <v>8.333333333333332</v>
      </c>
      <c r="AO36" s="117">
        <v>0</v>
      </c>
      <c r="AP36" s="118">
        <f t="shared" si="19"/>
        <v>0</v>
      </c>
      <c r="AQ36" s="389">
        <v>10</v>
      </c>
    </row>
    <row r="37" spans="2:43" s="22" customFormat="1" ht="21.75" customHeight="1">
      <c r="B37" s="192" t="s">
        <v>81</v>
      </c>
      <c r="C37" s="112">
        <f t="shared" si="0"/>
        <v>45</v>
      </c>
      <c r="D37" s="508">
        <v>17</v>
      </c>
      <c r="E37" s="508">
        <v>28</v>
      </c>
      <c r="F37" s="113">
        <f t="shared" si="1"/>
        <v>22</v>
      </c>
      <c r="G37" s="116">
        <v>100</v>
      </c>
      <c r="H37" s="117">
        <v>4</v>
      </c>
      <c r="I37" s="118">
        <f t="shared" si="20"/>
        <v>18.181818181818183</v>
      </c>
      <c r="J37" s="117">
        <v>13</v>
      </c>
      <c r="K37" s="118">
        <f t="shared" si="22"/>
        <v>59.09090909090909</v>
      </c>
      <c r="L37" s="117">
        <v>4</v>
      </c>
      <c r="M37" s="118">
        <f t="shared" si="23"/>
        <v>18.181818181818183</v>
      </c>
      <c r="N37" s="495">
        <v>1</v>
      </c>
      <c r="O37" s="116">
        <f t="shared" si="21"/>
        <v>4.545454545454546</v>
      </c>
      <c r="P37" s="113">
        <f t="shared" si="6"/>
        <v>22</v>
      </c>
      <c r="Q37" s="116">
        <v>100</v>
      </c>
      <c r="R37" s="117">
        <v>6</v>
      </c>
      <c r="S37" s="118">
        <f t="shared" si="7"/>
        <v>27.27272727272727</v>
      </c>
      <c r="T37" s="117">
        <v>6</v>
      </c>
      <c r="U37" s="118">
        <f t="shared" si="8"/>
        <v>27.27272727272727</v>
      </c>
      <c r="V37" s="117">
        <v>0</v>
      </c>
      <c r="W37" s="483">
        <f t="shared" si="9"/>
        <v>0</v>
      </c>
      <c r="X37" s="117">
        <v>2</v>
      </c>
      <c r="Y37" s="118">
        <f t="shared" si="10"/>
        <v>9.090909090909092</v>
      </c>
      <c r="Z37" s="117">
        <v>1</v>
      </c>
      <c r="AA37" s="118">
        <f t="shared" si="11"/>
        <v>4.545454545454546</v>
      </c>
      <c r="AB37" s="117">
        <v>2</v>
      </c>
      <c r="AC37" s="118">
        <f t="shared" si="12"/>
        <v>9.090909090909092</v>
      </c>
      <c r="AD37" s="117">
        <v>5</v>
      </c>
      <c r="AE37" s="118">
        <f t="shared" si="13"/>
        <v>22.727272727272727</v>
      </c>
      <c r="AF37" s="117">
        <v>0</v>
      </c>
      <c r="AG37" s="118">
        <f t="shared" si="14"/>
        <v>0</v>
      </c>
      <c r="AH37" s="117">
        <v>0</v>
      </c>
      <c r="AI37" s="118">
        <f t="shared" si="15"/>
        <v>0</v>
      </c>
      <c r="AJ37" s="495">
        <f t="shared" si="16"/>
        <v>20</v>
      </c>
      <c r="AK37" s="117">
        <v>20</v>
      </c>
      <c r="AL37" s="118">
        <f t="shared" si="17"/>
        <v>100</v>
      </c>
      <c r="AM37" s="117">
        <v>0</v>
      </c>
      <c r="AN37" s="118">
        <f t="shared" si="18"/>
        <v>0</v>
      </c>
      <c r="AO37" s="117">
        <v>0</v>
      </c>
      <c r="AP37" s="118">
        <f t="shared" si="19"/>
        <v>0</v>
      </c>
      <c r="AQ37" s="389">
        <v>3</v>
      </c>
    </row>
    <row r="38" spans="2:43" s="22" customFormat="1" ht="21.75" customHeight="1">
      <c r="B38" s="192" t="s">
        <v>82</v>
      </c>
      <c r="C38" s="112">
        <f t="shared" si="0"/>
        <v>66</v>
      </c>
      <c r="D38" s="508">
        <v>37</v>
      </c>
      <c r="E38" s="508">
        <v>29</v>
      </c>
      <c r="F38" s="113">
        <f t="shared" si="1"/>
        <v>22</v>
      </c>
      <c r="G38" s="116">
        <v>100</v>
      </c>
      <c r="H38" s="117">
        <v>3</v>
      </c>
      <c r="I38" s="118">
        <f t="shared" si="20"/>
        <v>13.636363636363635</v>
      </c>
      <c r="J38" s="117">
        <v>17</v>
      </c>
      <c r="K38" s="483">
        <f t="shared" si="22"/>
        <v>77.27272727272727</v>
      </c>
      <c r="L38" s="117">
        <v>2</v>
      </c>
      <c r="M38" s="118">
        <f t="shared" si="23"/>
        <v>9.090909090909092</v>
      </c>
      <c r="N38" s="495">
        <v>0</v>
      </c>
      <c r="O38" s="116">
        <f t="shared" si="21"/>
        <v>0</v>
      </c>
      <c r="P38" s="113">
        <f t="shared" si="6"/>
        <v>22</v>
      </c>
      <c r="Q38" s="116">
        <v>100</v>
      </c>
      <c r="R38" s="117">
        <v>4</v>
      </c>
      <c r="S38" s="118">
        <f t="shared" si="7"/>
        <v>18.181818181818183</v>
      </c>
      <c r="T38" s="117">
        <v>8</v>
      </c>
      <c r="U38" s="118">
        <f t="shared" si="8"/>
        <v>36.36363636363637</v>
      </c>
      <c r="V38" s="117">
        <v>0</v>
      </c>
      <c r="W38" s="118">
        <f t="shared" si="9"/>
        <v>0</v>
      </c>
      <c r="X38" s="117">
        <v>0</v>
      </c>
      <c r="Y38" s="118">
        <f t="shared" si="10"/>
        <v>0</v>
      </c>
      <c r="Z38" s="117">
        <v>0</v>
      </c>
      <c r="AA38" s="118">
        <f t="shared" si="11"/>
        <v>0</v>
      </c>
      <c r="AB38" s="117">
        <v>1</v>
      </c>
      <c r="AC38" s="118">
        <f t="shared" si="12"/>
        <v>4.545454545454546</v>
      </c>
      <c r="AD38" s="117">
        <v>0</v>
      </c>
      <c r="AE38" s="118">
        <f t="shared" si="13"/>
        <v>0</v>
      </c>
      <c r="AF38" s="117">
        <v>0</v>
      </c>
      <c r="AG38" s="118">
        <f t="shared" si="14"/>
        <v>0</v>
      </c>
      <c r="AH38" s="117">
        <v>9</v>
      </c>
      <c r="AI38" s="118">
        <f t="shared" si="15"/>
        <v>40.909090909090914</v>
      </c>
      <c r="AJ38" s="495">
        <f t="shared" si="16"/>
        <v>41</v>
      </c>
      <c r="AK38" s="117">
        <v>15</v>
      </c>
      <c r="AL38" s="118">
        <f t="shared" si="17"/>
        <v>36.58536585365854</v>
      </c>
      <c r="AM38" s="117">
        <v>14</v>
      </c>
      <c r="AN38" s="118">
        <f t="shared" si="18"/>
        <v>34.146341463414636</v>
      </c>
      <c r="AO38" s="117">
        <v>12</v>
      </c>
      <c r="AP38" s="118">
        <f t="shared" si="19"/>
        <v>29.268292682926827</v>
      </c>
      <c r="AQ38" s="389">
        <v>3</v>
      </c>
    </row>
    <row r="39" spans="2:43" s="22" customFormat="1" ht="21.75" customHeight="1">
      <c r="B39" s="192" t="s">
        <v>83</v>
      </c>
      <c r="C39" s="112">
        <f t="shared" si="0"/>
        <v>403</v>
      </c>
      <c r="D39" s="508">
        <v>36</v>
      </c>
      <c r="E39" s="508">
        <v>367</v>
      </c>
      <c r="F39" s="113">
        <f t="shared" si="1"/>
        <v>70</v>
      </c>
      <c r="G39" s="116">
        <v>100</v>
      </c>
      <c r="H39" s="117">
        <v>4</v>
      </c>
      <c r="I39" s="118">
        <f t="shared" si="20"/>
        <v>5.714285714285714</v>
      </c>
      <c r="J39" s="117">
        <v>55</v>
      </c>
      <c r="K39" s="118">
        <f t="shared" si="22"/>
        <v>78.57142857142857</v>
      </c>
      <c r="L39" s="117">
        <v>11</v>
      </c>
      <c r="M39" s="118">
        <f t="shared" si="23"/>
        <v>15.714285714285714</v>
      </c>
      <c r="N39" s="495">
        <v>0</v>
      </c>
      <c r="O39" s="116">
        <f t="shared" si="21"/>
        <v>0</v>
      </c>
      <c r="P39" s="113">
        <f t="shared" si="6"/>
        <v>70</v>
      </c>
      <c r="Q39" s="116">
        <v>100</v>
      </c>
      <c r="R39" s="117">
        <v>7</v>
      </c>
      <c r="S39" s="483">
        <f t="shared" si="7"/>
        <v>10</v>
      </c>
      <c r="T39" s="117">
        <v>25</v>
      </c>
      <c r="U39" s="118">
        <f t="shared" si="8"/>
        <v>35.714285714285715</v>
      </c>
      <c r="V39" s="117">
        <v>32</v>
      </c>
      <c r="W39" s="118">
        <f t="shared" si="9"/>
        <v>45.714285714285715</v>
      </c>
      <c r="X39" s="117">
        <v>5</v>
      </c>
      <c r="Y39" s="118">
        <f t="shared" si="10"/>
        <v>7.142857142857142</v>
      </c>
      <c r="Z39" s="117">
        <v>1</v>
      </c>
      <c r="AA39" s="118">
        <f t="shared" si="11"/>
        <v>1.4285714285714286</v>
      </c>
      <c r="AB39" s="117">
        <v>0</v>
      </c>
      <c r="AC39" s="118">
        <f t="shared" si="12"/>
        <v>0</v>
      </c>
      <c r="AD39" s="117">
        <v>0</v>
      </c>
      <c r="AE39" s="118">
        <f t="shared" si="13"/>
        <v>0</v>
      </c>
      <c r="AF39" s="117">
        <v>0</v>
      </c>
      <c r="AG39" s="118">
        <f t="shared" si="14"/>
        <v>0</v>
      </c>
      <c r="AH39" s="117">
        <v>0</v>
      </c>
      <c r="AI39" s="118">
        <f t="shared" si="15"/>
        <v>0</v>
      </c>
      <c r="AJ39" s="495">
        <f t="shared" si="16"/>
        <v>316</v>
      </c>
      <c r="AK39" s="117">
        <v>316</v>
      </c>
      <c r="AL39" s="118">
        <f t="shared" si="17"/>
        <v>100</v>
      </c>
      <c r="AM39" s="117">
        <v>0</v>
      </c>
      <c r="AN39" s="118">
        <f t="shared" si="18"/>
        <v>0</v>
      </c>
      <c r="AO39" s="117">
        <v>0</v>
      </c>
      <c r="AP39" s="118">
        <f t="shared" si="19"/>
        <v>0</v>
      </c>
      <c r="AQ39" s="389">
        <v>17</v>
      </c>
    </row>
    <row r="40" spans="2:43" s="22" customFormat="1" ht="21.75" customHeight="1">
      <c r="B40" s="192" t="s">
        <v>84</v>
      </c>
      <c r="C40" s="112">
        <f t="shared" si="0"/>
        <v>530</v>
      </c>
      <c r="D40" s="508">
        <v>131</v>
      </c>
      <c r="E40" s="508">
        <v>399</v>
      </c>
      <c r="F40" s="113">
        <f t="shared" si="1"/>
        <v>105</v>
      </c>
      <c r="G40" s="116">
        <v>100</v>
      </c>
      <c r="H40" s="117">
        <v>9</v>
      </c>
      <c r="I40" s="118">
        <f aca="true" t="shared" si="24" ref="I40:I53">H40/F40*100</f>
        <v>8.571428571428571</v>
      </c>
      <c r="J40" s="117">
        <v>91</v>
      </c>
      <c r="K40" s="118">
        <f t="shared" si="22"/>
        <v>86.66666666666667</v>
      </c>
      <c r="L40" s="117">
        <v>4</v>
      </c>
      <c r="M40" s="118">
        <f t="shared" si="23"/>
        <v>3.8095238095238098</v>
      </c>
      <c r="N40" s="495">
        <v>1</v>
      </c>
      <c r="O40" s="116">
        <f t="shared" si="21"/>
        <v>0.9523809523809524</v>
      </c>
      <c r="P40" s="113">
        <f t="shared" si="6"/>
        <v>105</v>
      </c>
      <c r="Q40" s="116">
        <v>100</v>
      </c>
      <c r="R40" s="117">
        <v>1</v>
      </c>
      <c r="S40" s="118">
        <f t="shared" si="7"/>
        <v>0.9523809523809524</v>
      </c>
      <c r="T40" s="117">
        <v>2</v>
      </c>
      <c r="U40" s="118">
        <f t="shared" si="8"/>
        <v>1.9047619047619049</v>
      </c>
      <c r="V40" s="117">
        <v>3</v>
      </c>
      <c r="W40" s="118">
        <f t="shared" si="9"/>
        <v>2.857142857142857</v>
      </c>
      <c r="X40" s="117">
        <v>47</v>
      </c>
      <c r="Y40" s="118">
        <f t="shared" si="10"/>
        <v>44.761904761904766</v>
      </c>
      <c r="Z40" s="117">
        <v>26</v>
      </c>
      <c r="AA40" s="118">
        <f t="shared" si="11"/>
        <v>24.761904761904763</v>
      </c>
      <c r="AB40" s="117">
        <v>6</v>
      </c>
      <c r="AC40" s="118">
        <f t="shared" si="12"/>
        <v>5.714285714285714</v>
      </c>
      <c r="AD40" s="117">
        <v>5</v>
      </c>
      <c r="AE40" s="118">
        <f t="shared" si="13"/>
        <v>4.761904761904762</v>
      </c>
      <c r="AF40" s="117">
        <v>8</v>
      </c>
      <c r="AG40" s="118">
        <f t="shared" si="14"/>
        <v>7.6190476190476195</v>
      </c>
      <c r="AH40" s="117">
        <v>7</v>
      </c>
      <c r="AI40" s="118">
        <f t="shared" si="15"/>
        <v>6.666666666666667</v>
      </c>
      <c r="AJ40" s="495">
        <f t="shared" si="16"/>
        <v>411</v>
      </c>
      <c r="AK40" s="117">
        <v>377</v>
      </c>
      <c r="AL40" s="118">
        <f t="shared" si="17"/>
        <v>91.72749391727494</v>
      </c>
      <c r="AM40" s="117">
        <v>18</v>
      </c>
      <c r="AN40" s="118">
        <f t="shared" si="18"/>
        <v>4.37956204379562</v>
      </c>
      <c r="AO40" s="117">
        <v>16</v>
      </c>
      <c r="AP40" s="118">
        <f t="shared" si="19"/>
        <v>3.8929440389294405</v>
      </c>
      <c r="AQ40" s="389">
        <v>14</v>
      </c>
    </row>
    <row r="41" spans="2:43" s="22" customFormat="1" ht="21.75" customHeight="1">
      <c r="B41" s="192" t="s">
        <v>85</v>
      </c>
      <c r="C41" s="112">
        <f t="shared" si="0"/>
        <v>56</v>
      </c>
      <c r="D41" s="508">
        <v>24</v>
      </c>
      <c r="E41" s="508">
        <v>32</v>
      </c>
      <c r="F41" s="113">
        <f t="shared" si="1"/>
        <v>35</v>
      </c>
      <c r="G41" s="116">
        <v>100</v>
      </c>
      <c r="H41" s="117">
        <v>1</v>
      </c>
      <c r="I41" s="118">
        <f t="shared" si="24"/>
        <v>2.857142857142857</v>
      </c>
      <c r="J41" s="117">
        <v>30</v>
      </c>
      <c r="K41" s="118">
        <f>J41/F41*100</f>
        <v>85.71428571428571</v>
      </c>
      <c r="L41" s="117">
        <v>4</v>
      </c>
      <c r="M41" s="118">
        <f t="shared" si="23"/>
        <v>11.428571428571429</v>
      </c>
      <c r="N41" s="495">
        <v>0</v>
      </c>
      <c r="O41" s="116">
        <f t="shared" si="21"/>
        <v>0</v>
      </c>
      <c r="P41" s="113">
        <f t="shared" si="6"/>
        <v>35</v>
      </c>
      <c r="Q41" s="116">
        <v>100</v>
      </c>
      <c r="R41" s="117">
        <v>4</v>
      </c>
      <c r="S41" s="118">
        <f t="shared" si="7"/>
        <v>11.428571428571429</v>
      </c>
      <c r="T41" s="117">
        <v>11</v>
      </c>
      <c r="U41" s="118">
        <f t="shared" si="8"/>
        <v>31.428571428571427</v>
      </c>
      <c r="V41" s="117">
        <v>3</v>
      </c>
      <c r="W41" s="118">
        <f t="shared" si="9"/>
        <v>8.571428571428571</v>
      </c>
      <c r="X41" s="117">
        <v>2</v>
      </c>
      <c r="Y41" s="118">
        <f t="shared" si="10"/>
        <v>5.714285714285714</v>
      </c>
      <c r="Z41" s="117">
        <v>0</v>
      </c>
      <c r="AA41" s="118">
        <f t="shared" si="11"/>
        <v>0</v>
      </c>
      <c r="AB41" s="117">
        <v>1</v>
      </c>
      <c r="AC41" s="118">
        <f t="shared" si="12"/>
        <v>2.857142857142857</v>
      </c>
      <c r="AD41" s="117">
        <v>0</v>
      </c>
      <c r="AE41" s="118">
        <f t="shared" si="13"/>
        <v>0</v>
      </c>
      <c r="AF41" s="117">
        <v>1</v>
      </c>
      <c r="AG41" s="118">
        <f t="shared" si="14"/>
        <v>2.857142857142857</v>
      </c>
      <c r="AH41" s="117">
        <v>13</v>
      </c>
      <c r="AI41" s="118">
        <f t="shared" si="15"/>
        <v>37.142857142857146</v>
      </c>
      <c r="AJ41" s="495">
        <f t="shared" si="16"/>
        <v>20</v>
      </c>
      <c r="AK41" s="117">
        <v>16</v>
      </c>
      <c r="AL41" s="118">
        <f t="shared" si="17"/>
        <v>80</v>
      </c>
      <c r="AM41" s="117">
        <v>4</v>
      </c>
      <c r="AN41" s="118">
        <f t="shared" si="18"/>
        <v>20</v>
      </c>
      <c r="AO41" s="117">
        <v>0</v>
      </c>
      <c r="AP41" s="118">
        <f t="shared" si="19"/>
        <v>0</v>
      </c>
      <c r="AQ41" s="389">
        <v>1</v>
      </c>
    </row>
    <row r="42" spans="2:43" s="22" customFormat="1" ht="21.75" customHeight="1">
      <c r="B42" s="192" t="s">
        <v>86</v>
      </c>
      <c r="C42" s="112">
        <f t="shared" si="0"/>
        <v>309</v>
      </c>
      <c r="D42" s="508">
        <v>151</v>
      </c>
      <c r="E42" s="508">
        <v>158</v>
      </c>
      <c r="F42" s="113">
        <f t="shared" si="1"/>
        <v>68</v>
      </c>
      <c r="G42" s="116">
        <v>100</v>
      </c>
      <c r="H42" s="117">
        <v>1</v>
      </c>
      <c r="I42" s="118">
        <f t="shared" si="24"/>
        <v>1.4705882352941175</v>
      </c>
      <c r="J42" s="117">
        <v>42</v>
      </c>
      <c r="K42" s="118">
        <f t="shared" si="22"/>
        <v>61.76470588235294</v>
      </c>
      <c r="L42" s="117">
        <v>25</v>
      </c>
      <c r="M42" s="118">
        <f t="shared" si="23"/>
        <v>36.76470588235294</v>
      </c>
      <c r="N42" s="117">
        <v>0</v>
      </c>
      <c r="O42" s="118">
        <f t="shared" si="21"/>
        <v>0</v>
      </c>
      <c r="P42" s="113">
        <f t="shared" si="6"/>
        <v>68</v>
      </c>
      <c r="Q42" s="116">
        <v>100</v>
      </c>
      <c r="R42" s="117">
        <v>16</v>
      </c>
      <c r="S42" s="118">
        <f t="shared" si="7"/>
        <v>23.52941176470588</v>
      </c>
      <c r="T42" s="117">
        <v>4</v>
      </c>
      <c r="U42" s="118">
        <f t="shared" si="8"/>
        <v>5.88235294117647</v>
      </c>
      <c r="V42" s="117">
        <v>6</v>
      </c>
      <c r="W42" s="118">
        <f t="shared" si="9"/>
        <v>8.823529411764707</v>
      </c>
      <c r="X42" s="117">
        <v>4</v>
      </c>
      <c r="Y42" s="118">
        <f t="shared" si="10"/>
        <v>5.88235294117647</v>
      </c>
      <c r="Z42" s="117">
        <v>8</v>
      </c>
      <c r="AA42" s="118">
        <f t="shared" si="11"/>
        <v>11.76470588235294</v>
      </c>
      <c r="AB42" s="117">
        <v>1</v>
      </c>
      <c r="AC42" s="118">
        <f t="shared" si="12"/>
        <v>1.4705882352941175</v>
      </c>
      <c r="AD42" s="117">
        <v>8</v>
      </c>
      <c r="AE42" s="118">
        <f t="shared" si="13"/>
        <v>11.76470588235294</v>
      </c>
      <c r="AF42" s="117">
        <v>14</v>
      </c>
      <c r="AG42" s="118">
        <f t="shared" si="14"/>
        <v>20.588235294117645</v>
      </c>
      <c r="AH42" s="117">
        <v>7</v>
      </c>
      <c r="AI42" s="118">
        <f t="shared" si="15"/>
        <v>10.294117647058822</v>
      </c>
      <c r="AJ42" s="495">
        <v>240</v>
      </c>
      <c r="AK42" s="117">
        <v>140</v>
      </c>
      <c r="AL42" s="118">
        <f t="shared" si="17"/>
        <v>58.333333333333336</v>
      </c>
      <c r="AM42" s="117">
        <v>70</v>
      </c>
      <c r="AN42" s="118">
        <f t="shared" si="18"/>
        <v>29.166666666666668</v>
      </c>
      <c r="AO42" s="117">
        <v>30</v>
      </c>
      <c r="AP42" s="118">
        <f t="shared" si="19"/>
        <v>12.5</v>
      </c>
      <c r="AQ42" s="389">
        <v>1</v>
      </c>
    </row>
    <row r="43" spans="2:43" s="22" customFormat="1" ht="21.75" customHeight="1">
      <c r="B43" s="192" t="s">
        <v>87</v>
      </c>
      <c r="C43" s="112">
        <f t="shared" si="0"/>
        <v>35</v>
      </c>
      <c r="D43" s="508">
        <v>14</v>
      </c>
      <c r="E43" s="508">
        <v>21</v>
      </c>
      <c r="F43" s="113">
        <f t="shared" si="1"/>
        <v>16</v>
      </c>
      <c r="G43" s="116">
        <v>100</v>
      </c>
      <c r="H43" s="117">
        <v>4</v>
      </c>
      <c r="I43" s="118">
        <f t="shared" si="24"/>
        <v>25</v>
      </c>
      <c r="J43" s="117">
        <v>11</v>
      </c>
      <c r="K43" s="118">
        <f aca="true" t="shared" si="25" ref="K43:K54">J43/F43*100</f>
        <v>68.75</v>
      </c>
      <c r="L43" s="117">
        <v>1</v>
      </c>
      <c r="M43" s="118">
        <f>L43/F43*100</f>
        <v>6.25</v>
      </c>
      <c r="N43" s="117">
        <v>0</v>
      </c>
      <c r="O43" s="118">
        <f t="shared" si="21"/>
        <v>0</v>
      </c>
      <c r="P43" s="113">
        <f t="shared" si="6"/>
        <v>16</v>
      </c>
      <c r="Q43" s="116">
        <v>100</v>
      </c>
      <c r="R43" s="117">
        <v>0</v>
      </c>
      <c r="S43" s="118">
        <f t="shared" si="7"/>
        <v>0</v>
      </c>
      <c r="T43" s="117">
        <v>0</v>
      </c>
      <c r="U43" s="118">
        <f t="shared" si="8"/>
        <v>0</v>
      </c>
      <c r="V43" s="117">
        <v>5</v>
      </c>
      <c r="W43" s="118">
        <f t="shared" si="9"/>
        <v>31.25</v>
      </c>
      <c r="X43" s="117">
        <v>7</v>
      </c>
      <c r="Y43" s="118">
        <f t="shared" si="10"/>
        <v>43.75</v>
      </c>
      <c r="Z43" s="117">
        <v>1</v>
      </c>
      <c r="AA43" s="118">
        <f t="shared" si="11"/>
        <v>6.25</v>
      </c>
      <c r="AB43" s="117">
        <v>0</v>
      </c>
      <c r="AC43" s="118">
        <f t="shared" si="12"/>
        <v>0</v>
      </c>
      <c r="AD43" s="117">
        <v>0</v>
      </c>
      <c r="AE43" s="118">
        <f t="shared" si="13"/>
        <v>0</v>
      </c>
      <c r="AF43" s="117">
        <v>1</v>
      </c>
      <c r="AG43" s="118">
        <f t="shared" si="14"/>
        <v>6.25</v>
      </c>
      <c r="AH43" s="117">
        <v>2</v>
      </c>
      <c r="AI43" s="118">
        <f t="shared" si="15"/>
        <v>12.5</v>
      </c>
      <c r="AJ43" s="495">
        <f t="shared" si="16"/>
        <v>17</v>
      </c>
      <c r="AK43" s="117">
        <v>16</v>
      </c>
      <c r="AL43" s="118">
        <f t="shared" si="17"/>
        <v>94.11764705882352</v>
      </c>
      <c r="AM43" s="117">
        <v>1</v>
      </c>
      <c r="AN43" s="118">
        <f t="shared" si="18"/>
        <v>5.88235294117647</v>
      </c>
      <c r="AO43" s="117">
        <v>0</v>
      </c>
      <c r="AP43" s="118">
        <f t="shared" si="19"/>
        <v>0</v>
      </c>
      <c r="AQ43" s="389">
        <v>2</v>
      </c>
    </row>
    <row r="44" spans="2:43" s="22" customFormat="1" ht="21.75" customHeight="1">
      <c r="B44" s="192" t="s">
        <v>88</v>
      </c>
      <c r="C44" s="112">
        <f t="shared" si="0"/>
        <v>117</v>
      </c>
      <c r="D44" s="508">
        <v>23</v>
      </c>
      <c r="E44" s="508">
        <v>94</v>
      </c>
      <c r="F44" s="113">
        <f t="shared" si="1"/>
        <v>18</v>
      </c>
      <c r="G44" s="116">
        <v>100</v>
      </c>
      <c r="H44" s="117">
        <v>2</v>
      </c>
      <c r="I44" s="118">
        <f t="shared" si="24"/>
        <v>11.11111111111111</v>
      </c>
      <c r="J44" s="117">
        <v>15</v>
      </c>
      <c r="K44" s="118">
        <f t="shared" si="25"/>
        <v>83.33333333333334</v>
      </c>
      <c r="L44" s="117">
        <v>1</v>
      </c>
      <c r="M44" s="118">
        <f>L44/F44*100</f>
        <v>5.555555555555555</v>
      </c>
      <c r="N44" s="117">
        <v>0</v>
      </c>
      <c r="O44" s="116">
        <f t="shared" si="21"/>
        <v>0</v>
      </c>
      <c r="P44" s="113">
        <f t="shared" si="6"/>
        <v>18</v>
      </c>
      <c r="Q44" s="116">
        <v>100</v>
      </c>
      <c r="R44" s="117">
        <v>2</v>
      </c>
      <c r="S44" s="118">
        <f t="shared" si="7"/>
        <v>11.11111111111111</v>
      </c>
      <c r="T44" s="117">
        <v>2</v>
      </c>
      <c r="U44" s="118">
        <f t="shared" si="8"/>
        <v>11.11111111111111</v>
      </c>
      <c r="V44" s="117">
        <v>1</v>
      </c>
      <c r="W44" s="118">
        <f t="shared" si="9"/>
        <v>5.555555555555555</v>
      </c>
      <c r="X44" s="117">
        <v>4</v>
      </c>
      <c r="Y44" s="118">
        <f t="shared" si="10"/>
        <v>22.22222222222222</v>
      </c>
      <c r="Z44" s="117">
        <v>5</v>
      </c>
      <c r="AA44" s="118">
        <f t="shared" si="11"/>
        <v>27.77777777777778</v>
      </c>
      <c r="AB44" s="117">
        <v>2</v>
      </c>
      <c r="AC44" s="118">
        <f t="shared" si="12"/>
        <v>11.11111111111111</v>
      </c>
      <c r="AD44" s="117">
        <v>0</v>
      </c>
      <c r="AE44" s="118">
        <f t="shared" si="13"/>
        <v>0</v>
      </c>
      <c r="AF44" s="117">
        <v>2</v>
      </c>
      <c r="AG44" s="118">
        <f t="shared" si="14"/>
        <v>11.11111111111111</v>
      </c>
      <c r="AH44" s="117">
        <v>0</v>
      </c>
      <c r="AI44" s="118">
        <f t="shared" si="15"/>
        <v>0</v>
      </c>
      <c r="AJ44" s="495">
        <f t="shared" si="16"/>
        <v>94</v>
      </c>
      <c r="AK44" s="117">
        <v>88</v>
      </c>
      <c r="AL44" s="118">
        <f t="shared" si="17"/>
        <v>93.61702127659575</v>
      </c>
      <c r="AM44" s="117">
        <v>6</v>
      </c>
      <c r="AN44" s="118">
        <f t="shared" si="18"/>
        <v>6.382978723404255</v>
      </c>
      <c r="AO44" s="117">
        <v>0</v>
      </c>
      <c r="AP44" s="118">
        <f t="shared" si="19"/>
        <v>0</v>
      </c>
      <c r="AQ44" s="389">
        <v>5</v>
      </c>
    </row>
    <row r="45" spans="2:43" s="22" customFormat="1" ht="21.75" customHeight="1">
      <c r="B45" s="192" t="s">
        <v>89</v>
      </c>
      <c r="C45" s="112">
        <f t="shared" si="0"/>
        <v>50</v>
      </c>
      <c r="D45" s="508">
        <v>15</v>
      </c>
      <c r="E45" s="508">
        <v>35</v>
      </c>
      <c r="F45" s="113">
        <f t="shared" si="1"/>
        <v>7</v>
      </c>
      <c r="G45" s="116">
        <v>100</v>
      </c>
      <c r="H45" s="117">
        <v>0</v>
      </c>
      <c r="I45" s="118">
        <f t="shared" si="24"/>
        <v>0</v>
      </c>
      <c r="J45" s="117">
        <v>7</v>
      </c>
      <c r="K45" s="118">
        <f t="shared" si="25"/>
        <v>100</v>
      </c>
      <c r="L45" s="117">
        <v>0</v>
      </c>
      <c r="M45" s="118">
        <f t="shared" si="23"/>
        <v>0</v>
      </c>
      <c r="N45" s="117">
        <v>0</v>
      </c>
      <c r="O45" s="118">
        <f t="shared" si="21"/>
        <v>0</v>
      </c>
      <c r="P45" s="113">
        <f t="shared" si="6"/>
        <v>7</v>
      </c>
      <c r="Q45" s="116">
        <v>100</v>
      </c>
      <c r="R45" s="117">
        <v>0</v>
      </c>
      <c r="S45" s="118">
        <f t="shared" si="7"/>
        <v>0</v>
      </c>
      <c r="T45" s="117">
        <v>1</v>
      </c>
      <c r="U45" s="118">
        <f t="shared" si="8"/>
        <v>14.285714285714285</v>
      </c>
      <c r="V45" s="117">
        <v>1</v>
      </c>
      <c r="W45" s="118">
        <f t="shared" si="9"/>
        <v>14.285714285714285</v>
      </c>
      <c r="X45" s="117">
        <v>3</v>
      </c>
      <c r="Y45" s="118">
        <f t="shared" si="10"/>
        <v>42.857142857142854</v>
      </c>
      <c r="Z45" s="117">
        <v>0</v>
      </c>
      <c r="AA45" s="118">
        <f t="shared" si="11"/>
        <v>0</v>
      </c>
      <c r="AB45" s="117">
        <v>2</v>
      </c>
      <c r="AC45" s="118">
        <f t="shared" si="12"/>
        <v>28.57142857142857</v>
      </c>
      <c r="AD45" s="117">
        <v>0</v>
      </c>
      <c r="AE45" s="118">
        <f t="shared" si="13"/>
        <v>0</v>
      </c>
      <c r="AF45" s="117">
        <v>0</v>
      </c>
      <c r="AG45" s="118">
        <f t="shared" si="14"/>
        <v>0</v>
      </c>
      <c r="AH45" s="117">
        <v>0</v>
      </c>
      <c r="AI45" s="118">
        <f t="shared" si="15"/>
        <v>0</v>
      </c>
      <c r="AJ45" s="495">
        <f t="shared" si="16"/>
        <v>41</v>
      </c>
      <c r="AK45" s="117">
        <v>23</v>
      </c>
      <c r="AL45" s="118">
        <f t="shared" si="17"/>
        <v>56.09756097560976</v>
      </c>
      <c r="AM45" s="117">
        <v>14</v>
      </c>
      <c r="AN45" s="118">
        <f t="shared" si="18"/>
        <v>34.146341463414636</v>
      </c>
      <c r="AO45" s="117">
        <v>4</v>
      </c>
      <c r="AP45" s="118">
        <f t="shared" si="19"/>
        <v>9.75609756097561</v>
      </c>
      <c r="AQ45" s="389">
        <v>2</v>
      </c>
    </row>
    <row r="46" spans="2:43" s="22" customFormat="1" ht="21.75" customHeight="1">
      <c r="B46" s="192" t="s">
        <v>90</v>
      </c>
      <c r="C46" s="112">
        <f t="shared" si="0"/>
        <v>710</v>
      </c>
      <c r="D46" s="508">
        <v>243</v>
      </c>
      <c r="E46" s="508">
        <v>467</v>
      </c>
      <c r="F46" s="113">
        <f t="shared" si="1"/>
        <v>215</v>
      </c>
      <c r="G46" s="116">
        <v>100</v>
      </c>
      <c r="H46" s="117">
        <v>10</v>
      </c>
      <c r="I46" s="118">
        <f t="shared" si="24"/>
        <v>4.651162790697675</v>
      </c>
      <c r="J46" s="117">
        <v>159</v>
      </c>
      <c r="K46" s="118">
        <f t="shared" si="25"/>
        <v>73.95348837209302</v>
      </c>
      <c r="L46" s="117">
        <v>46</v>
      </c>
      <c r="M46" s="118">
        <f aca="true" t="shared" si="26" ref="M46:M54">L46/F46*100</f>
        <v>21.3953488372093</v>
      </c>
      <c r="N46" s="117">
        <v>0</v>
      </c>
      <c r="O46" s="118">
        <f t="shared" si="21"/>
        <v>0</v>
      </c>
      <c r="P46" s="113">
        <f t="shared" si="6"/>
        <v>215</v>
      </c>
      <c r="Q46" s="116">
        <v>100</v>
      </c>
      <c r="R46" s="117">
        <v>9</v>
      </c>
      <c r="S46" s="118">
        <f t="shared" si="7"/>
        <v>4.186046511627907</v>
      </c>
      <c r="T46" s="117">
        <v>31</v>
      </c>
      <c r="U46" s="118">
        <f t="shared" si="8"/>
        <v>14.418604651162791</v>
      </c>
      <c r="V46" s="117">
        <v>44</v>
      </c>
      <c r="W46" s="118">
        <f t="shared" si="9"/>
        <v>20.46511627906977</v>
      </c>
      <c r="X46" s="117">
        <v>55</v>
      </c>
      <c r="Y46" s="118">
        <f t="shared" si="10"/>
        <v>25.581395348837212</v>
      </c>
      <c r="Z46" s="117">
        <v>45</v>
      </c>
      <c r="AA46" s="118">
        <f t="shared" si="11"/>
        <v>20.930232558139537</v>
      </c>
      <c r="AB46" s="117">
        <v>15</v>
      </c>
      <c r="AC46" s="118">
        <f t="shared" si="12"/>
        <v>6.976744186046512</v>
      </c>
      <c r="AD46" s="117">
        <v>8</v>
      </c>
      <c r="AE46" s="118">
        <f t="shared" si="13"/>
        <v>3.7209302325581395</v>
      </c>
      <c r="AF46" s="117">
        <v>3</v>
      </c>
      <c r="AG46" s="118">
        <f t="shared" si="14"/>
        <v>1.3953488372093024</v>
      </c>
      <c r="AH46" s="117">
        <v>5</v>
      </c>
      <c r="AI46" s="118">
        <f t="shared" si="15"/>
        <v>2.3255813953488373</v>
      </c>
      <c r="AJ46" s="495">
        <f t="shared" si="16"/>
        <v>470</v>
      </c>
      <c r="AK46" s="117">
        <v>375</v>
      </c>
      <c r="AL46" s="118">
        <f t="shared" si="17"/>
        <v>79.7872340425532</v>
      </c>
      <c r="AM46" s="117">
        <v>89</v>
      </c>
      <c r="AN46" s="118">
        <f t="shared" si="18"/>
        <v>18.93617021276596</v>
      </c>
      <c r="AO46" s="117">
        <v>6</v>
      </c>
      <c r="AP46" s="118">
        <f t="shared" si="19"/>
        <v>1.276595744680851</v>
      </c>
      <c r="AQ46" s="389">
        <v>25</v>
      </c>
    </row>
    <row r="47" spans="2:43" s="22" customFormat="1" ht="21.75" customHeight="1">
      <c r="B47" s="192" t="s">
        <v>91</v>
      </c>
      <c r="C47" s="112">
        <f t="shared" si="0"/>
        <v>29</v>
      </c>
      <c r="D47" s="508">
        <v>7</v>
      </c>
      <c r="E47" s="508">
        <v>22</v>
      </c>
      <c r="F47" s="113">
        <f t="shared" si="1"/>
        <v>10</v>
      </c>
      <c r="G47" s="116">
        <v>100</v>
      </c>
      <c r="H47" s="117">
        <v>3</v>
      </c>
      <c r="I47" s="118">
        <f t="shared" si="24"/>
        <v>30</v>
      </c>
      <c r="J47" s="117">
        <v>6</v>
      </c>
      <c r="K47" s="118">
        <f t="shared" si="25"/>
        <v>60</v>
      </c>
      <c r="L47" s="117">
        <v>1</v>
      </c>
      <c r="M47" s="118">
        <f t="shared" si="26"/>
        <v>10</v>
      </c>
      <c r="N47" s="117">
        <v>0</v>
      </c>
      <c r="O47" s="116">
        <f t="shared" si="21"/>
        <v>0</v>
      </c>
      <c r="P47" s="113">
        <f t="shared" si="6"/>
        <v>10</v>
      </c>
      <c r="Q47" s="116">
        <v>100</v>
      </c>
      <c r="R47" s="117">
        <v>2</v>
      </c>
      <c r="S47" s="118">
        <f t="shared" si="7"/>
        <v>20</v>
      </c>
      <c r="T47" s="117">
        <v>5</v>
      </c>
      <c r="U47" s="118">
        <f t="shared" si="8"/>
        <v>50</v>
      </c>
      <c r="V47" s="117">
        <v>2</v>
      </c>
      <c r="W47" s="118">
        <f t="shared" si="9"/>
        <v>20</v>
      </c>
      <c r="X47" s="117">
        <v>1</v>
      </c>
      <c r="Y47" s="118">
        <f t="shared" si="10"/>
        <v>10</v>
      </c>
      <c r="Z47" s="117">
        <v>0</v>
      </c>
      <c r="AA47" s="118">
        <f t="shared" si="11"/>
        <v>0</v>
      </c>
      <c r="AB47" s="117">
        <v>0</v>
      </c>
      <c r="AC47" s="118">
        <f t="shared" si="12"/>
        <v>0</v>
      </c>
      <c r="AD47" s="117">
        <v>0</v>
      </c>
      <c r="AE47" s="118">
        <f t="shared" si="13"/>
        <v>0</v>
      </c>
      <c r="AF47" s="117">
        <v>0</v>
      </c>
      <c r="AG47" s="118">
        <f t="shared" si="14"/>
        <v>0</v>
      </c>
      <c r="AH47" s="117">
        <v>0</v>
      </c>
      <c r="AI47" s="118">
        <f t="shared" si="15"/>
        <v>0</v>
      </c>
      <c r="AJ47" s="495">
        <f t="shared" si="16"/>
        <v>13</v>
      </c>
      <c r="AK47" s="117">
        <v>13</v>
      </c>
      <c r="AL47" s="118">
        <f t="shared" si="17"/>
        <v>100</v>
      </c>
      <c r="AM47" s="117">
        <v>0</v>
      </c>
      <c r="AN47" s="118">
        <f t="shared" si="18"/>
        <v>0</v>
      </c>
      <c r="AO47" s="117">
        <v>0</v>
      </c>
      <c r="AP47" s="118">
        <f t="shared" si="19"/>
        <v>0</v>
      </c>
      <c r="AQ47" s="389">
        <v>6</v>
      </c>
    </row>
    <row r="48" spans="2:43" s="22" customFormat="1" ht="21.75" customHeight="1">
      <c r="B48" s="192" t="s">
        <v>92</v>
      </c>
      <c r="C48" s="112">
        <f t="shared" si="0"/>
        <v>66</v>
      </c>
      <c r="D48" s="508">
        <v>32</v>
      </c>
      <c r="E48" s="508">
        <v>34</v>
      </c>
      <c r="F48" s="113">
        <f t="shared" si="1"/>
        <v>26</v>
      </c>
      <c r="G48" s="116">
        <v>100</v>
      </c>
      <c r="H48" s="117">
        <v>8</v>
      </c>
      <c r="I48" s="118">
        <f t="shared" si="24"/>
        <v>30.76923076923077</v>
      </c>
      <c r="J48" s="117">
        <v>13</v>
      </c>
      <c r="K48" s="118">
        <f t="shared" si="25"/>
        <v>50</v>
      </c>
      <c r="L48" s="117">
        <v>4</v>
      </c>
      <c r="M48" s="118">
        <f t="shared" si="26"/>
        <v>15.384615384615385</v>
      </c>
      <c r="N48" s="117">
        <v>1</v>
      </c>
      <c r="O48" s="118">
        <f t="shared" si="21"/>
        <v>3.8461538461538463</v>
      </c>
      <c r="P48" s="113">
        <f t="shared" si="6"/>
        <v>26</v>
      </c>
      <c r="Q48" s="116">
        <v>100</v>
      </c>
      <c r="R48" s="117">
        <v>2</v>
      </c>
      <c r="S48" s="118">
        <f t="shared" si="7"/>
        <v>7.6923076923076925</v>
      </c>
      <c r="T48" s="117">
        <v>5</v>
      </c>
      <c r="U48" s="118">
        <f t="shared" si="8"/>
        <v>19.230769230769234</v>
      </c>
      <c r="V48" s="117">
        <v>1</v>
      </c>
      <c r="W48" s="118">
        <f t="shared" si="9"/>
        <v>3.8461538461538463</v>
      </c>
      <c r="X48" s="117">
        <v>5</v>
      </c>
      <c r="Y48" s="118">
        <f t="shared" si="10"/>
        <v>19.230769230769234</v>
      </c>
      <c r="Z48" s="117">
        <v>12</v>
      </c>
      <c r="AA48" s="118">
        <f t="shared" si="11"/>
        <v>46.15384615384615</v>
      </c>
      <c r="AB48" s="117">
        <v>0</v>
      </c>
      <c r="AC48" s="118">
        <f t="shared" si="12"/>
        <v>0</v>
      </c>
      <c r="AD48" s="117">
        <v>0</v>
      </c>
      <c r="AE48" s="118">
        <f t="shared" si="13"/>
        <v>0</v>
      </c>
      <c r="AF48" s="117">
        <v>0</v>
      </c>
      <c r="AG48" s="118">
        <f t="shared" si="14"/>
        <v>0</v>
      </c>
      <c r="AH48" s="117">
        <v>1</v>
      </c>
      <c r="AI48" s="118">
        <f t="shared" si="15"/>
        <v>3.8461538461538463</v>
      </c>
      <c r="AJ48" s="495">
        <f t="shared" si="16"/>
        <v>35</v>
      </c>
      <c r="AK48" s="117">
        <v>20</v>
      </c>
      <c r="AL48" s="118">
        <f t="shared" si="17"/>
        <v>57.14285714285714</v>
      </c>
      <c r="AM48" s="117">
        <v>14</v>
      </c>
      <c r="AN48" s="118">
        <f t="shared" si="18"/>
        <v>40</v>
      </c>
      <c r="AO48" s="117">
        <v>1</v>
      </c>
      <c r="AP48" s="118">
        <f t="shared" si="19"/>
        <v>2.857142857142857</v>
      </c>
      <c r="AQ48" s="389">
        <v>5</v>
      </c>
    </row>
    <row r="49" spans="2:43" s="22" customFormat="1" ht="21.75" customHeight="1">
      <c r="B49" s="192" t="s">
        <v>93</v>
      </c>
      <c r="C49" s="112">
        <f t="shared" si="0"/>
        <v>368</v>
      </c>
      <c r="D49" s="508">
        <v>47</v>
      </c>
      <c r="E49" s="508">
        <v>321</v>
      </c>
      <c r="F49" s="113">
        <f t="shared" si="1"/>
        <v>193</v>
      </c>
      <c r="G49" s="116">
        <v>100</v>
      </c>
      <c r="H49" s="117">
        <v>9</v>
      </c>
      <c r="I49" s="118">
        <f t="shared" si="24"/>
        <v>4.66321243523316</v>
      </c>
      <c r="J49" s="117">
        <v>177</v>
      </c>
      <c r="K49" s="118">
        <f t="shared" si="25"/>
        <v>91.70984455958549</v>
      </c>
      <c r="L49" s="117">
        <v>6</v>
      </c>
      <c r="M49" s="118">
        <f t="shared" si="26"/>
        <v>3.1088082901554404</v>
      </c>
      <c r="N49" s="117">
        <v>1</v>
      </c>
      <c r="O49" s="118">
        <f t="shared" si="21"/>
        <v>0.5181347150259068</v>
      </c>
      <c r="P49" s="113">
        <f t="shared" si="6"/>
        <v>193</v>
      </c>
      <c r="Q49" s="116">
        <v>100</v>
      </c>
      <c r="R49" s="117">
        <v>26</v>
      </c>
      <c r="S49" s="118">
        <f t="shared" si="7"/>
        <v>13.471502590673575</v>
      </c>
      <c r="T49" s="117">
        <v>129</v>
      </c>
      <c r="U49" s="118">
        <f t="shared" si="8"/>
        <v>66.83937823834198</v>
      </c>
      <c r="V49" s="117">
        <v>15</v>
      </c>
      <c r="W49" s="118">
        <f t="shared" si="9"/>
        <v>7.772020725388601</v>
      </c>
      <c r="X49" s="117">
        <v>11</v>
      </c>
      <c r="Y49" s="118">
        <f t="shared" si="10"/>
        <v>5.699481865284974</v>
      </c>
      <c r="Z49" s="117">
        <v>4</v>
      </c>
      <c r="AA49" s="118">
        <f t="shared" si="11"/>
        <v>2.072538860103627</v>
      </c>
      <c r="AB49" s="117">
        <v>6</v>
      </c>
      <c r="AC49" s="118">
        <f t="shared" si="12"/>
        <v>3.1088082901554404</v>
      </c>
      <c r="AD49" s="117">
        <v>1</v>
      </c>
      <c r="AE49" s="118">
        <f t="shared" si="13"/>
        <v>0.5181347150259068</v>
      </c>
      <c r="AF49" s="117">
        <v>1</v>
      </c>
      <c r="AG49" s="118">
        <f t="shared" si="14"/>
        <v>0.5181347150259068</v>
      </c>
      <c r="AH49" s="117">
        <v>0</v>
      </c>
      <c r="AI49" s="118">
        <f t="shared" si="15"/>
        <v>0</v>
      </c>
      <c r="AJ49" s="495">
        <f t="shared" si="16"/>
        <v>165</v>
      </c>
      <c r="AK49" s="117">
        <v>164</v>
      </c>
      <c r="AL49" s="118">
        <f t="shared" si="17"/>
        <v>99.39393939393939</v>
      </c>
      <c r="AM49" s="117">
        <v>1</v>
      </c>
      <c r="AN49" s="118">
        <f t="shared" si="18"/>
        <v>0.6060606060606061</v>
      </c>
      <c r="AO49" s="117">
        <v>0</v>
      </c>
      <c r="AP49" s="118">
        <f t="shared" si="19"/>
        <v>0</v>
      </c>
      <c r="AQ49" s="389">
        <v>10</v>
      </c>
    </row>
    <row r="50" spans="2:43" s="22" customFormat="1" ht="21.75" customHeight="1">
      <c r="B50" s="192" t="s">
        <v>94</v>
      </c>
      <c r="C50" s="112">
        <f t="shared" si="0"/>
        <v>114</v>
      </c>
      <c r="D50" s="508">
        <v>13</v>
      </c>
      <c r="E50" s="508">
        <v>101</v>
      </c>
      <c r="F50" s="113">
        <f t="shared" si="1"/>
        <v>12</v>
      </c>
      <c r="G50" s="116">
        <v>100</v>
      </c>
      <c r="H50" s="117">
        <v>0</v>
      </c>
      <c r="I50" s="118">
        <f t="shared" si="24"/>
        <v>0</v>
      </c>
      <c r="J50" s="117">
        <v>8</v>
      </c>
      <c r="K50" s="118">
        <f t="shared" si="25"/>
        <v>66.66666666666666</v>
      </c>
      <c r="L50" s="117">
        <v>4</v>
      </c>
      <c r="M50" s="118">
        <f t="shared" si="26"/>
        <v>33.33333333333333</v>
      </c>
      <c r="N50" s="117">
        <v>0</v>
      </c>
      <c r="O50" s="116">
        <f t="shared" si="21"/>
        <v>0</v>
      </c>
      <c r="P50" s="113">
        <f t="shared" si="6"/>
        <v>12</v>
      </c>
      <c r="Q50" s="116">
        <v>100</v>
      </c>
      <c r="R50" s="117">
        <v>2</v>
      </c>
      <c r="S50" s="118">
        <f t="shared" si="7"/>
        <v>16.666666666666664</v>
      </c>
      <c r="T50" s="117">
        <v>8</v>
      </c>
      <c r="U50" s="118">
        <f t="shared" si="8"/>
        <v>66.66666666666666</v>
      </c>
      <c r="V50" s="117">
        <v>1</v>
      </c>
      <c r="W50" s="118">
        <f t="shared" si="9"/>
        <v>8.333333333333332</v>
      </c>
      <c r="X50" s="117">
        <v>1</v>
      </c>
      <c r="Y50" s="118">
        <f t="shared" si="10"/>
        <v>8.333333333333332</v>
      </c>
      <c r="Z50" s="117">
        <v>0</v>
      </c>
      <c r="AA50" s="118">
        <f t="shared" si="11"/>
        <v>0</v>
      </c>
      <c r="AB50" s="117">
        <v>0</v>
      </c>
      <c r="AC50" s="493">
        <f t="shared" si="12"/>
        <v>0</v>
      </c>
      <c r="AD50" s="117">
        <v>0</v>
      </c>
      <c r="AE50" s="493">
        <f t="shared" si="13"/>
        <v>0</v>
      </c>
      <c r="AF50" s="117">
        <v>0</v>
      </c>
      <c r="AG50" s="118">
        <f t="shared" si="14"/>
        <v>0</v>
      </c>
      <c r="AH50" s="117">
        <v>0</v>
      </c>
      <c r="AI50" s="118">
        <f t="shared" si="15"/>
        <v>0</v>
      </c>
      <c r="AJ50" s="495">
        <f t="shared" si="16"/>
        <v>95</v>
      </c>
      <c r="AK50" s="117">
        <v>89</v>
      </c>
      <c r="AL50" s="118">
        <f t="shared" si="17"/>
        <v>93.6842105263158</v>
      </c>
      <c r="AM50" s="117">
        <v>6</v>
      </c>
      <c r="AN50" s="118">
        <f t="shared" si="18"/>
        <v>6.315789473684211</v>
      </c>
      <c r="AO50" s="117">
        <v>0</v>
      </c>
      <c r="AP50" s="118">
        <f t="shared" si="19"/>
        <v>0</v>
      </c>
      <c r="AQ50" s="389">
        <v>7</v>
      </c>
    </row>
    <row r="51" spans="2:43" s="22" customFormat="1" ht="21.75" customHeight="1">
      <c r="B51" s="192" t="s">
        <v>95</v>
      </c>
      <c r="C51" s="112">
        <f t="shared" si="0"/>
        <v>70</v>
      </c>
      <c r="D51" s="508">
        <v>26</v>
      </c>
      <c r="E51" s="508">
        <v>44</v>
      </c>
      <c r="F51" s="113">
        <f t="shared" si="1"/>
        <v>23</v>
      </c>
      <c r="G51" s="116">
        <v>100</v>
      </c>
      <c r="H51" s="117">
        <v>2</v>
      </c>
      <c r="I51" s="118">
        <f t="shared" si="24"/>
        <v>8.695652173913043</v>
      </c>
      <c r="J51" s="117">
        <v>18</v>
      </c>
      <c r="K51" s="118">
        <f t="shared" si="25"/>
        <v>78.26086956521739</v>
      </c>
      <c r="L51" s="117">
        <v>3</v>
      </c>
      <c r="M51" s="118">
        <f t="shared" si="26"/>
        <v>13.043478260869565</v>
      </c>
      <c r="N51" s="117">
        <v>0</v>
      </c>
      <c r="O51" s="118">
        <f t="shared" si="21"/>
        <v>0</v>
      </c>
      <c r="P51" s="113">
        <f t="shared" si="6"/>
        <v>23</v>
      </c>
      <c r="Q51" s="116">
        <v>100</v>
      </c>
      <c r="R51" s="117">
        <v>2</v>
      </c>
      <c r="S51" s="118">
        <f t="shared" si="7"/>
        <v>8.695652173913043</v>
      </c>
      <c r="T51" s="117">
        <v>5</v>
      </c>
      <c r="U51" s="118">
        <f t="shared" si="8"/>
        <v>21.73913043478261</v>
      </c>
      <c r="V51" s="117">
        <v>6</v>
      </c>
      <c r="W51" s="118">
        <f t="shared" si="9"/>
        <v>26.08695652173913</v>
      </c>
      <c r="X51" s="117">
        <v>4</v>
      </c>
      <c r="Y51" s="118">
        <f t="shared" si="10"/>
        <v>17.391304347826086</v>
      </c>
      <c r="Z51" s="117">
        <v>3</v>
      </c>
      <c r="AA51" s="118">
        <f t="shared" si="11"/>
        <v>13.043478260869565</v>
      </c>
      <c r="AB51" s="117">
        <v>1</v>
      </c>
      <c r="AC51" s="118">
        <f t="shared" si="12"/>
        <v>4.3478260869565215</v>
      </c>
      <c r="AD51" s="117">
        <v>1</v>
      </c>
      <c r="AE51" s="118">
        <f t="shared" si="13"/>
        <v>4.3478260869565215</v>
      </c>
      <c r="AF51" s="117">
        <v>1</v>
      </c>
      <c r="AG51" s="118">
        <f t="shared" si="14"/>
        <v>4.3478260869565215</v>
      </c>
      <c r="AH51" s="117">
        <v>0</v>
      </c>
      <c r="AI51" s="118">
        <f t="shared" si="15"/>
        <v>0</v>
      </c>
      <c r="AJ51" s="495">
        <f t="shared" si="16"/>
        <v>33</v>
      </c>
      <c r="AK51" s="117">
        <v>26</v>
      </c>
      <c r="AL51" s="118">
        <f t="shared" si="17"/>
        <v>78.78787878787878</v>
      </c>
      <c r="AM51" s="117">
        <v>7</v>
      </c>
      <c r="AN51" s="118">
        <f t="shared" si="18"/>
        <v>21.21212121212121</v>
      </c>
      <c r="AO51" s="117">
        <v>0</v>
      </c>
      <c r="AP51" s="118">
        <f t="shared" si="19"/>
        <v>0</v>
      </c>
      <c r="AQ51" s="389">
        <v>14</v>
      </c>
    </row>
    <row r="52" spans="2:43" s="22" customFormat="1" ht="21.75" customHeight="1">
      <c r="B52" s="192" t="s">
        <v>96</v>
      </c>
      <c r="C52" s="112">
        <f t="shared" si="0"/>
        <v>341</v>
      </c>
      <c r="D52" s="508">
        <v>31</v>
      </c>
      <c r="E52" s="508">
        <v>310</v>
      </c>
      <c r="F52" s="113">
        <f t="shared" si="1"/>
        <v>74</v>
      </c>
      <c r="G52" s="116">
        <v>100</v>
      </c>
      <c r="H52" s="117">
        <v>8</v>
      </c>
      <c r="I52" s="118">
        <f t="shared" si="24"/>
        <v>10.81081081081081</v>
      </c>
      <c r="J52" s="117">
        <v>63</v>
      </c>
      <c r="K52" s="118">
        <f t="shared" si="25"/>
        <v>85.13513513513513</v>
      </c>
      <c r="L52" s="117">
        <v>3</v>
      </c>
      <c r="M52" s="118">
        <f t="shared" si="26"/>
        <v>4.054054054054054</v>
      </c>
      <c r="N52" s="117">
        <v>0</v>
      </c>
      <c r="O52" s="118">
        <f t="shared" si="21"/>
        <v>0</v>
      </c>
      <c r="P52" s="113">
        <f t="shared" si="6"/>
        <v>74</v>
      </c>
      <c r="Q52" s="116">
        <v>100</v>
      </c>
      <c r="R52" s="117">
        <v>15</v>
      </c>
      <c r="S52" s="118">
        <f t="shared" si="7"/>
        <v>20.27027027027027</v>
      </c>
      <c r="T52" s="117">
        <v>27</v>
      </c>
      <c r="U52" s="118">
        <f t="shared" si="8"/>
        <v>36.486486486486484</v>
      </c>
      <c r="V52" s="117">
        <v>18</v>
      </c>
      <c r="W52" s="118">
        <f t="shared" si="9"/>
        <v>24.324324324324326</v>
      </c>
      <c r="X52" s="117">
        <v>9</v>
      </c>
      <c r="Y52" s="118">
        <f t="shared" si="10"/>
        <v>12.162162162162163</v>
      </c>
      <c r="Z52" s="117">
        <v>3</v>
      </c>
      <c r="AA52" s="118">
        <f t="shared" si="11"/>
        <v>4.054054054054054</v>
      </c>
      <c r="AB52" s="117">
        <v>2</v>
      </c>
      <c r="AC52" s="118">
        <f t="shared" si="12"/>
        <v>2.7027027027027026</v>
      </c>
      <c r="AD52" s="117">
        <v>0</v>
      </c>
      <c r="AE52" s="118">
        <f t="shared" si="13"/>
        <v>0</v>
      </c>
      <c r="AF52" s="117">
        <v>0</v>
      </c>
      <c r="AG52" s="493">
        <f t="shared" si="14"/>
        <v>0</v>
      </c>
      <c r="AH52" s="117">
        <v>0</v>
      </c>
      <c r="AI52" s="118">
        <f t="shared" si="15"/>
        <v>0</v>
      </c>
      <c r="AJ52" s="495">
        <f t="shared" si="16"/>
        <v>259</v>
      </c>
      <c r="AK52" s="117">
        <v>254</v>
      </c>
      <c r="AL52" s="118">
        <f t="shared" si="17"/>
        <v>98.06949806949807</v>
      </c>
      <c r="AM52" s="117">
        <v>2</v>
      </c>
      <c r="AN52" s="118">
        <f t="shared" si="18"/>
        <v>0.7722007722007722</v>
      </c>
      <c r="AO52" s="117">
        <v>3</v>
      </c>
      <c r="AP52" s="118">
        <f t="shared" si="19"/>
        <v>1.1583011583011582</v>
      </c>
      <c r="AQ52" s="389">
        <v>8</v>
      </c>
    </row>
    <row r="53" spans="2:43" s="22" customFormat="1" ht="21.75" customHeight="1" thickBot="1">
      <c r="B53" s="496" t="s">
        <v>97</v>
      </c>
      <c r="C53" s="244">
        <f t="shared" si="0"/>
        <v>190</v>
      </c>
      <c r="D53" s="696">
        <v>91</v>
      </c>
      <c r="E53" s="696">
        <v>99</v>
      </c>
      <c r="F53" s="261">
        <f t="shared" si="1"/>
        <v>90</v>
      </c>
      <c r="G53" s="497">
        <v>100</v>
      </c>
      <c r="H53" s="249">
        <v>21</v>
      </c>
      <c r="I53" s="498">
        <f t="shared" si="24"/>
        <v>23.333333333333332</v>
      </c>
      <c r="J53" s="249">
        <v>62</v>
      </c>
      <c r="K53" s="498">
        <f t="shared" si="25"/>
        <v>68.88888888888889</v>
      </c>
      <c r="L53" s="249">
        <v>6</v>
      </c>
      <c r="M53" s="498">
        <f t="shared" si="26"/>
        <v>6.666666666666667</v>
      </c>
      <c r="N53" s="249">
        <v>1</v>
      </c>
      <c r="O53" s="498">
        <f t="shared" si="21"/>
        <v>1.1111111111111112</v>
      </c>
      <c r="P53" s="261">
        <f t="shared" si="6"/>
        <v>90</v>
      </c>
      <c r="Q53" s="497">
        <v>100</v>
      </c>
      <c r="R53" s="249">
        <v>3</v>
      </c>
      <c r="S53" s="498">
        <f t="shared" si="7"/>
        <v>3.3333333333333335</v>
      </c>
      <c r="T53" s="249">
        <v>12</v>
      </c>
      <c r="U53" s="498">
        <f t="shared" si="8"/>
        <v>13.333333333333334</v>
      </c>
      <c r="V53" s="249">
        <v>20</v>
      </c>
      <c r="W53" s="498">
        <f t="shared" si="9"/>
        <v>22.22222222222222</v>
      </c>
      <c r="X53" s="249">
        <v>22</v>
      </c>
      <c r="Y53" s="498">
        <f t="shared" si="10"/>
        <v>24.444444444444443</v>
      </c>
      <c r="Z53" s="249">
        <v>17</v>
      </c>
      <c r="AA53" s="498">
        <f t="shared" si="11"/>
        <v>18.88888888888889</v>
      </c>
      <c r="AB53" s="249">
        <v>6</v>
      </c>
      <c r="AC53" s="498">
        <f t="shared" si="12"/>
        <v>6.666666666666667</v>
      </c>
      <c r="AD53" s="249">
        <v>7</v>
      </c>
      <c r="AE53" s="498">
        <f t="shared" si="13"/>
        <v>7.777777777777778</v>
      </c>
      <c r="AF53" s="249">
        <v>1</v>
      </c>
      <c r="AG53" s="498">
        <f t="shared" si="14"/>
        <v>1.1111111111111112</v>
      </c>
      <c r="AH53" s="249">
        <v>2</v>
      </c>
      <c r="AI53" s="498">
        <f t="shared" si="15"/>
        <v>2.2222222222222223</v>
      </c>
      <c r="AJ53" s="501">
        <f t="shared" si="16"/>
        <v>81</v>
      </c>
      <c r="AK53" s="249">
        <v>67</v>
      </c>
      <c r="AL53" s="497">
        <f t="shared" si="17"/>
        <v>82.71604938271605</v>
      </c>
      <c r="AM53" s="249">
        <v>13</v>
      </c>
      <c r="AN53" s="498">
        <f t="shared" si="18"/>
        <v>16.049382716049383</v>
      </c>
      <c r="AO53" s="249">
        <v>1</v>
      </c>
      <c r="AP53" s="498">
        <f t="shared" si="19"/>
        <v>1.2345679012345678</v>
      </c>
      <c r="AQ53" s="499">
        <v>19</v>
      </c>
    </row>
    <row r="54" spans="2:43" s="22" customFormat="1" ht="21.75" customHeight="1" thickBot="1" thickTop="1">
      <c r="B54" s="370" t="s">
        <v>2</v>
      </c>
      <c r="C54" s="371">
        <f t="shared" si="0"/>
        <v>20815</v>
      </c>
      <c r="D54" s="371">
        <f>SUM(D7:D53)</f>
        <v>5712</v>
      </c>
      <c r="E54" s="371">
        <f>SUM(E7:E53)</f>
        <v>15103</v>
      </c>
      <c r="F54" s="372">
        <f>SUM(H54+J54+L54+N54)</f>
        <v>8181</v>
      </c>
      <c r="G54" s="373">
        <v>100</v>
      </c>
      <c r="H54" s="374">
        <f>SUM(H7:H53)</f>
        <v>435</v>
      </c>
      <c r="I54" s="375">
        <f>H54/F54*100</f>
        <v>5.317198386505318</v>
      </c>
      <c r="J54" s="374">
        <f>SUM(J7:J53)</f>
        <v>6050</v>
      </c>
      <c r="K54" s="375">
        <f t="shared" si="25"/>
        <v>73.95183962840728</v>
      </c>
      <c r="L54" s="374">
        <f>SUM(L7:L53)</f>
        <v>1673</v>
      </c>
      <c r="M54" s="376">
        <f t="shared" si="26"/>
        <v>20.44982276005378</v>
      </c>
      <c r="N54" s="374">
        <f>SUM(N7:N53)</f>
        <v>23</v>
      </c>
      <c r="O54" s="375">
        <f>N54/F54*100</f>
        <v>0.2811392250336145</v>
      </c>
      <c r="P54" s="377">
        <f>SUM(P7:P53)</f>
        <v>8181</v>
      </c>
      <c r="Q54" s="378">
        <v>100</v>
      </c>
      <c r="R54" s="374">
        <f>SUM(R7:R53)</f>
        <v>1359</v>
      </c>
      <c r="S54" s="375">
        <f>R54/P54*100</f>
        <v>16.611661166116612</v>
      </c>
      <c r="T54" s="374">
        <f>SUM(T7:T53)</f>
        <v>2708</v>
      </c>
      <c r="U54" s="375">
        <f>T54/P54*100</f>
        <v>33.10108788656643</v>
      </c>
      <c r="V54" s="374">
        <f>SUM(V7:V53)</f>
        <v>1399</v>
      </c>
      <c r="W54" s="375">
        <f>V54/P54*100</f>
        <v>17.10059894878377</v>
      </c>
      <c r="X54" s="374">
        <f>SUM(X7:X53)</f>
        <v>1538</v>
      </c>
      <c r="Y54" s="379">
        <f>X54/P54*100</f>
        <v>18.799657743552135</v>
      </c>
      <c r="Z54" s="374">
        <f>SUM(Z7:Z53)</f>
        <v>414</v>
      </c>
      <c r="AA54" s="379">
        <f>Z54/P54*100</f>
        <v>5.060506050605061</v>
      </c>
      <c r="AB54" s="374">
        <f>SUM(AB7:AB53)</f>
        <v>383</v>
      </c>
      <c r="AC54" s="379">
        <f>AB54/P54*100</f>
        <v>4.681579269038015</v>
      </c>
      <c r="AD54" s="374">
        <f>SUM(AD7:AD53)</f>
        <v>148</v>
      </c>
      <c r="AE54" s="379">
        <f>AD54/P54*100</f>
        <v>1.8090697958684756</v>
      </c>
      <c r="AF54" s="374">
        <f>SUM(AF7:AF53)</f>
        <v>118</v>
      </c>
      <c r="AG54" s="379">
        <f>AF54/P54*100</f>
        <v>1.442366458868109</v>
      </c>
      <c r="AH54" s="374">
        <f>SUM(AH7:AH53)</f>
        <v>114</v>
      </c>
      <c r="AI54" s="379">
        <f>AH54/P54*100</f>
        <v>1.3934726806013935</v>
      </c>
      <c r="AJ54" s="371">
        <f>SUM(AJ7:AJ53)</f>
        <v>11903</v>
      </c>
      <c r="AK54" s="374">
        <f>SUM(AK7:AK53)</f>
        <v>10017</v>
      </c>
      <c r="AL54" s="379">
        <f>AK54/AJ54*100</f>
        <v>84.1552549777367</v>
      </c>
      <c r="AM54" s="374">
        <f>SUM(AM7:AM53)</f>
        <v>1157</v>
      </c>
      <c r="AN54" s="379">
        <f>AM54/AJ54*100</f>
        <v>9.720238595312106</v>
      </c>
      <c r="AO54" s="374">
        <f>SUM(AO7:AO53)</f>
        <v>729</v>
      </c>
      <c r="AP54" s="379">
        <f>AO54/AJ54*100</f>
        <v>6.124506426951188</v>
      </c>
      <c r="AQ54" s="380">
        <f>SUM(AQ7:AQ53)</f>
        <v>731</v>
      </c>
    </row>
    <row r="55" spans="2:43" s="22" customFormat="1" ht="21.75" customHeight="1">
      <c r="B55" s="232"/>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2:43" s="22" customFormat="1" ht="12.75">
      <c r="B56" s="232"/>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2:43" s="22" customFormat="1" ht="12.75">
      <c r="B57" s="232"/>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2:43" s="22" customFormat="1" ht="12.75">
      <c r="B58" s="232"/>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6:43" ht="12.75">
      <c r="F59" s="7"/>
      <c r="G59" s="7"/>
      <c r="H59" s="7"/>
      <c r="I59" s="7"/>
      <c r="J59" s="7"/>
      <c r="K59" s="7"/>
      <c r="L59" s="7"/>
      <c r="M59" s="7"/>
      <c r="N59" s="7"/>
      <c r="O59" s="7"/>
      <c r="P59" s="18"/>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row>
  </sheetData>
  <sheetProtection/>
  <mergeCells count="24">
    <mergeCell ref="B3:Q3"/>
    <mergeCell ref="F4:O4"/>
    <mergeCell ref="H5:I5"/>
    <mergeCell ref="J5:K5"/>
    <mergeCell ref="L5:M5"/>
    <mergeCell ref="AB5:AC5"/>
    <mergeCell ref="C4:E4"/>
    <mergeCell ref="AK5:AL5"/>
    <mergeCell ref="AM5:AN5"/>
    <mergeCell ref="AO5:AP5"/>
    <mergeCell ref="AJ4:AP4"/>
    <mergeCell ref="X5:Y5"/>
    <mergeCell ref="Z5:AA5"/>
    <mergeCell ref="AD5:AE5"/>
    <mergeCell ref="B2:AQ2"/>
    <mergeCell ref="P4:AI4"/>
    <mergeCell ref="R5:S5"/>
    <mergeCell ref="B4:B6"/>
    <mergeCell ref="N5:O5"/>
    <mergeCell ref="T5:U5"/>
    <mergeCell ref="V5:W5"/>
    <mergeCell ref="AH5:AI5"/>
    <mergeCell ref="AQ4:AQ5"/>
    <mergeCell ref="AF5:AG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38"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1:AQ55"/>
  <sheetViews>
    <sheetView view="pageBreakPreview" zoomScale="99" zoomScaleNormal="75" zoomScaleSheetLayoutView="99" zoomScalePageLayoutView="0" workbookViewId="0" topLeftCell="A1">
      <pane xSplit="5" ySplit="6" topLeftCell="F52" activePane="bottomRight" state="frozen"/>
      <selection pane="topLeft" activeCell="A1" sqref="A1"/>
      <selection pane="topRight" activeCell="F1" sqref="F1"/>
      <selection pane="bottomLeft" activeCell="A7" sqref="A7"/>
      <selection pane="bottomRight" activeCell="AI54" sqref="AI54"/>
    </sheetView>
  </sheetViews>
  <sheetFormatPr defaultColWidth="9.00390625" defaultRowHeight="13.5"/>
  <cols>
    <col min="1" max="1" width="2.875" style="6" customWidth="1"/>
    <col min="2" max="2" width="15.125" style="233" customWidth="1"/>
    <col min="3" max="5" width="10.25390625" style="6" customWidth="1"/>
    <col min="6" max="6" width="8.375" style="6" customWidth="1"/>
    <col min="7" max="7" width="7.125" style="6" customWidth="1"/>
    <col min="8" max="15" width="6.875" style="6" customWidth="1"/>
    <col min="16" max="35" width="6.50390625" style="6" customWidth="1"/>
    <col min="36" max="36" width="8.25390625" style="6" customWidth="1"/>
    <col min="37" max="42" width="6.375" style="6" customWidth="1"/>
    <col min="43" max="43" width="9.50390625" style="6" customWidth="1"/>
    <col min="44" max="16384" width="9.00390625" style="6" customWidth="1"/>
  </cols>
  <sheetData>
    <row r="1" spans="2:42" ht="18" customHeight="1">
      <c r="B1" s="231" t="s">
        <v>22</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2:43" s="466" customFormat="1" ht="18" customHeight="1">
      <c r="B2" s="853" t="s">
        <v>177</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row>
    <row r="3" spans="2:43" s="466" customFormat="1" ht="18" customHeight="1" thickBot="1">
      <c r="B3" s="880" t="s">
        <v>199</v>
      </c>
      <c r="C3" s="881"/>
      <c r="D3" s="881"/>
      <c r="E3" s="881"/>
      <c r="F3" s="881"/>
      <c r="G3" s="881"/>
      <c r="H3" s="881"/>
      <c r="I3" s="881"/>
      <c r="J3" s="881"/>
      <c r="K3" s="881"/>
      <c r="L3" s="7"/>
      <c r="M3" s="7"/>
      <c r="N3" s="7"/>
      <c r="O3" s="7"/>
      <c r="P3" s="18"/>
      <c r="Q3" s="7"/>
      <c r="R3" s="7"/>
      <c r="S3" s="7"/>
      <c r="T3" s="7"/>
      <c r="U3" s="7"/>
      <c r="V3" s="7"/>
      <c r="W3" s="7"/>
      <c r="X3" s="7"/>
      <c r="Y3" s="7"/>
      <c r="Z3" s="7"/>
      <c r="AA3" s="7"/>
      <c r="AB3" s="7"/>
      <c r="AC3" s="7"/>
      <c r="AD3" s="7"/>
      <c r="AE3" s="7"/>
      <c r="AF3" s="7"/>
      <c r="AG3" s="7"/>
      <c r="AH3" s="7"/>
      <c r="AI3" s="7"/>
      <c r="AJ3" s="7"/>
      <c r="AK3" s="7"/>
      <c r="AL3" s="7"/>
      <c r="AM3" s="7"/>
      <c r="AN3" s="7"/>
      <c r="AO3" s="7"/>
      <c r="AP3" s="7"/>
      <c r="AQ3" s="6"/>
    </row>
    <row r="4" spans="2:43" s="22" customFormat="1" ht="18" customHeight="1">
      <c r="B4" s="885" t="s">
        <v>4</v>
      </c>
      <c r="C4" s="905" t="s">
        <v>210</v>
      </c>
      <c r="D4" s="883"/>
      <c r="E4" s="884"/>
      <c r="F4" s="888" t="s">
        <v>25</v>
      </c>
      <c r="G4" s="889"/>
      <c r="H4" s="889"/>
      <c r="I4" s="889"/>
      <c r="J4" s="889"/>
      <c r="K4" s="889"/>
      <c r="L4" s="889"/>
      <c r="M4" s="889"/>
      <c r="N4" s="889"/>
      <c r="O4" s="890"/>
      <c r="P4" s="891" t="s">
        <v>25</v>
      </c>
      <c r="Q4" s="892"/>
      <c r="R4" s="892"/>
      <c r="S4" s="892"/>
      <c r="T4" s="892"/>
      <c r="U4" s="892"/>
      <c r="V4" s="892"/>
      <c r="W4" s="892"/>
      <c r="X4" s="892"/>
      <c r="Y4" s="892"/>
      <c r="Z4" s="892"/>
      <c r="AA4" s="892"/>
      <c r="AB4" s="892"/>
      <c r="AC4" s="892"/>
      <c r="AD4" s="892"/>
      <c r="AE4" s="892"/>
      <c r="AF4" s="892"/>
      <c r="AG4" s="892"/>
      <c r="AH4" s="892"/>
      <c r="AI4" s="892"/>
      <c r="AJ4" s="888" t="s">
        <v>19</v>
      </c>
      <c r="AK4" s="901"/>
      <c r="AL4" s="901"/>
      <c r="AM4" s="901"/>
      <c r="AN4" s="901"/>
      <c r="AO4" s="901"/>
      <c r="AP4" s="902"/>
      <c r="AQ4" s="893" t="s">
        <v>1</v>
      </c>
    </row>
    <row r="5" spans="2:43" s="22" customFormat="1" ht="24" customHeight="1">
      <c r="B5" s="886"/>
      <c r="C5" s="678"/>
      <c r="D5" s="698" t="s">
        <v>206</v>
      </c>
      <c r="E5" s="699" t="s">
        <v>209</v>
      </c>
      <c r="F5" s="663"/>
      <c r="G5" s="664"/>
      <c r="H5" s="895" t="s">
        <v>20</v>
      </c>
      <c r="I5" s="896"/>
      <c r="J5" s="895" t="s">
        <v>10</v>
      </c>
      <c r="K5" s="896"/>
      <c r="L5" s="895" t="s">
        <v>11</v>
      </c>
      <c r="M5" s="896"/>
      <c r="N5" s="895" t="s">
        <v>12</v>
      </c>
      <c r="O5" s="896"/>
      <c r="P5" s="260"/>
      <c r="Q5" s="665"/>
      <c r="R5" s="906" t="s">
        <v>29</v>
      </c>
      <c r="S5" s="904"/>
      <c r="T5" s="903" t="s">
        <v>43</v>
      </c>
      <c r="U5" s="904"/>
      <c r="V5" s="903" t="s">
        <v>44</v>
      </c>
      <c r="W5" s="904"/>
      <c r="X5" s="903" t="s">
        <v>45</v>
      </c>
      <c r="Y5" s="904"/>
      <c r="Z5" s="903" t="s">
        <v>30</v>
      </c>
      <c r="AA5" s="904"/>
      <c r="AB5" s="903" t="s">
        <v>49</v>
      </c>
      <c r="AC5" s="904"/>
      <c r="AD5" s="903" t="s">
        <v>31</v>
      </c>
      <c r="AE5" s="904"/>
      <c r="AF5" s="903" t="s">
        <v>32</v>
      </c>
      <c r="AG5" s="904"/>
      <c r="AH5" s="903" t="s">
        <v>33</v>
      </c>
      <c r="AI5" s="904"/>
      <c r="AJ5" s="243"/>
      <c r="AK5" s="899" t="s">
        <v>34</v>
      </c>
      <c r="AL5" s="900"/>
      <c r="AM5" s="897" t="s">
        <v>47</v>
      </c>
      <c r="AN5" s="898"/>
      <c r="AO5" s="899" t="s">
        <v>36</v>
      </c>
      <c r="AP5" s="900"/>
      <c r="AQ5" s="894"/>
    </row>
    <row r="6" spans="2:43" s="22" customFormat="1" ht="19.5" customHeight="1" thickBot="1">
      <c r="B6" s="887"/>
      <c r="C6" s="679"/>
      <c r="D6" s="697" t="s">
        <v>207</v>
      </c>
      <c r="E6" s="679" t="s">
        <v>207</v>
      </c>
      <c r="F6" s="666" t="s">
        <v>5</v>
      </c>
      <c r="G6" s="667" t="s">
        <v>6</v>
      </c>
      <c r="H6" s="400" t="s">
        <v>5</v>
      </c>
      <c r="I6" s="668" t="s">
        <v>6</v>
      </c>
      <c r="J6" s="666" t="s">
        <v>5</v>
      </c>
      <c r="K6" s="667" t="s">
        <v>6</v>
      </c>
      <c r="L6" s="400" t="s">
        <v>5</v>
      </c>
      <c r="M6" s="668" t="s">
        <v>6</v>
      </c>
      <c r="N6" s="400" t="s">
        <v>5</v>
      </c>
      <c r="O6" s="667" t="s">
        <v>6</v>
      </c>
      <c r="P6" s="383" t="s">
        <v>5</v>
      </c>
      <c r="Q6" s="669" t="s">
        <v>6</v>
      </c>
      <c r="R6" s="670" t="s">
        <v>5</v>
      </c>
      <c r="S6" s="671" t="s">
        <v>6</v>
      </c>
      <c r="T6" s="383" t="s">
        <v>5</v>
      </c>
      <c r="U6" s="669" t="s">
        <v>6</v>
      </c>
      <c r="V6" s="383" t="s">
        <v>5</v>
      </c>
      <c r="W6" s="669" t="s">
        <v>6</v>
      </c>
      <c r="X6" s="670" t="s">
        <v>5</v>
      </c>
      <c r="Y6" s="671" t="s">
        <v>6</v>
      </c>
      <c r="Z6" s="383" t="s">
        <v>5</v>
      </c>
      <c r="AA6" s="669" t="s">
        <v>6</v>
      </c>
      <c r="AB6" s="383" t="s">
        <v>5</v>
      </c>
      <c r="AC6" s="669" t="s">
        <v>6</v>
      </c>
      <c r="AD6" s="383" t="s">
        <v>5</v>
      </c>
      <c r="AE6" s="669" t="s">
        <v>6</v>
      </c>
      <c r="AF6" s="383" t="s">
        <v>5</v>
      </c>
      <c r="AG6" s="669" t="s">
        <v>6</v>
      </c>
      <c r="AH6" s="670" t="s">
        <v>5</v>
      </c>
      <c r="AI6" s="671" t="s">
        <v>6</v>
      </c>
      <c r="AJ6" s="399" t="s">
        <v>5</v>
      </c>
      <c r="AK6" s="400" t="s">
        <v>5</v>
      </c>
      <c r="AL6" s="672" t="s">
        <v>6</v>
      </c>
      <c r="AM6" s="400" t="s">
        <v>5</v>
      </c>
      <c r="AN6" s="672" t="s">
        <v>6</v>
      </c>
      <c r="AO6" s="400" t="s">
        <v>5</v>
      </c>
      <c r="AP6" s="668" t="s">
        <v>6</v>
      </c>
      <c r="AQ6" s="673" t="s">
        <v>5</v>
      </c>
    </row>
    <row r="7" spans="2:43" s="22" customFormat="1" ht="21.75" customHeight="1">
      <c r="B7" s="477" t="s">
        <v>51</v>
      </c>
      <c r="C7" s="128">
        <f aca="true" t="shared" si="0" ref="C7:C54">SUM(F7+AJ7+AQ7)</f>
        <v>1276</v>
      </c>
      <c r="D7" s="535">
        <v>65</v>
      </c>
      <c r="E7" s="535">
        <v>1211</v>
      </c>
      <c r="F7" s="245">
        <f>SUM(H7+J7+L7+N7)</f>
        <v>130</v>
      </c>
      <c r="G7" s="478">
        <v>100</v>
      </c>
      <c r="H7" s="251">
        <v>11</v>
      </c>
      <c r="I7" s="479">
        <f aca="true" t="shared" si="1" ref="I7:I53">IF($F7&lt;&gt;0,H7/$F7*100,0)</f>
        <v>8.461538461538462</v>
      </c>
      <c r="J7" s="252">
        <v>101</v>
      </c>
      <c r="K7" s="480">
        <f aca="true" t="shared" si="2" ref="K7:K53">IF($F7&lt;&gt;0,J7/$F7*100,0)</f>
        <v>77.6923076923077</v>
      </c>
      <c r="L7" s="253">
        <v>17</v>
      </c>
      <c r="M7" s="479">
        <f aca="true" t="shared" si="3" ref="M7:M53">IF($F7&lt;&gt;0,L7/$F7*100,0)</f>
        <v>13.076923076923078</v>
      </c>
      <c r="N7" s="253">
        <v>1</v>
      </c>
      <c r="O7" s="480">
        <f aca="true" t="shared" si="4" ref="O7:O53">IF($F7&lt;&gt;0,N7/$F7*100,0)</f>
        <v>0.7692307692307693</v>
      </c>
      <c r="P7" s="245">
        <f aca="true" t="shared" si="5" ref="P7:P53">SUM(R7+T7+V7+X7+Z7+AB7+AD7+AF7+AH7)</f>
        <v>130</v>
      </c>
      <c r="Q7" s="478">
        <v>100</v>
      </c>
      <c r="R7" s="251">
        <v>15</v>
      </c>
      <c r="S7" s="479">
        <f aca="true" t="shared" si="6" ref="S7:S53">IF($P7&lt;&gt;0,R7/$P7*100,0)</f>
        <v>11.538461538461538</v>
      </c>
      <c r="T7" s="252">
        <v>59</v>
      </c>
      <c r="U7" s="480">
        <f aca="true" t="shared" si="7" ref="U7:U53">IF($P7&lt;&gt;0,T7/$P7*100,0)</f>
        <v>45.38461538461539</v>
      </c>
      <c r="V7" s="252">
        <v>24</v>
      </c>
      <c r="W7" s="480">
        <f aca="true" t="shared" si="8" ref="W7:W53">IF($P7&lt;&gt;0,V7/$P7*100,0)</f>
        <v>18.461538461538463</v>
      </c>
      <c r="X7" s="251">
        <v>13</v>
      </c>
      <c r="Y7" s="479">
        <f aca="true" t="shared" si="9" ref="Y7:Y53">IF($P7&lt;&gt;0,X7/$P7*100,0)</f>
        <v>10</v>
      </c>
      <c r="Z7" s="252">
        <v>14</v>
      </c>
      <c r="AA7" s="480">
        <f aca="true" t="shared" si="10" ref="AA7:AA53">IF($P7&lt;&gt;0,Z7/$P7*100,0)</f>
        <v>10.76923076923077</v>
      </c>
      <c r="AB7" s="252">
        <v>3</v>
      </c>
      <c r="AC7" s="480">
        <f aca="true" t="shared" si="11" ref="AC7:AC53">IF($P7&lt;&gt;0,AB7/$P7*100,0)</f>
        <v>2.307692307692308</v>
      </c>
      <c r="AD7" s="252">
        <v>2</v>
      </c>
      <c r="AE7" s="480">
        <f aca="true" t="shared" si="12" ref="AE7:AE53">IF($P7&lt;&gt;0,AD7/$P7*100,0)</f>
        <v>1.5384615384615385</v>
      </c>
      <c r="AF7" s="252">
        <v>0</v>
      </c>
      <c r="AG7" s="480">
        <f aca="true" t="shared" si="13" ref="AG7:AG53">IF($P7&lt;&gt;0,AF7/$P7*100,0)</f>
        <v>0</v>
      </c>
      <c r="AH7" s="253">
        <v>0</v>
      </c>
      <c r="AI7" s="479">
        <f aca="true" t="shared" si="14" ref="AI7:AI53">IF($P7&lt;&gt;0,AH7/$P7*100,0)</f>
        <v>0</v>
      </c>
      <c r="AJ7" s="245">
        <f aca="true" t="shared" si="15" ref="AJ7:AJ53">SUM(AK7+AM7+AO7)</f>
        <v>1118</v>
      </c>
      <c r="AK7" s="253">
        <v>1104</v>
      </c>
      <c r="AL7" s="479">
        <f aca="true" t="shared" si="16" ref="AL7:AL54">AK7/AJ7*100</f>
        <v>98.74776386404294</v>
      </c>
      <c r="AM7" s="253">
        <v>13</v>
      </c>
      <c r="AN7" s="479">
        <f aca="true" t="shared" si="17" ref="AN7:AN54">AM7/AJ7*100</f>
        <v>1.1627906976744187</v>
      </c>
      <c r="AO7" s="253">
        <v>1</v>
      </c>
      <c r="AP7" s="479">
        <f aca="true" t="shared" si="18" ref="AP7:AP54">AO7/AJ7*100</f>
        <v>0.08944543828264759</v>
      </c>
      <c r="AQ7" s="413">
        <v>28</v>
      </c>
    </row>
    <row r="8" spans="2:43" s="22" customFormat="1" ht="21.75" customHeight="1">
      <c r="B8" s="477" t="s">
        <v>54</v>
      </c>
      <c r="C8" s="112">
        <f t="shared" si="0"/>
        <v>136</v>
      </c>
      <c r="D8" s="508">
        <v>17</v>
      </c>
      <c r="E8" s="508">
        <v>119</v>
      </c>
      <c r="F8" s="113">
        <f aca="true" t="shared" si="19" ref="F8:F33">SUM(H8+J8+L8+N8)</f>
        <v>22</v>
      </c>
      <c r="G8" s="116">
        <v>100</v>
      </c>
      <c r="H8" s="117">
        <v>6</v>
      </c>
      <c r="I8" s="118">
        <f t="shared" si="1"/>
        <v>27.27272727272727</v>
      </c>
      <c r="J8" s="119">
        <v>13</v>
      </c>
      <c r="K8" s="116">
        <f t="shared" si="2"/>
        <v>59.09090909090909</v>
      </c>
      <c r="L8" s="117">
        <v>3</v>
      </c>
      <c r="M8" s="118">
        <f t="shared" si="3"/>
        <v>13.636363636363635</v>
      </c>
      <c r="N8" s="117">
        <v>0</v>
      </c>
      <c r="O8" s="116">
        <f t="shared" si="4"/>
        <v>0</v>
      </c>
      <c r="P8" s="113">
        <f t="shared" si="5"/>
        <v>22</v>
      </c>
      <c r="Q8" s="120">
        <v>100</v>
      </c>
      <c r="R8" s="117">
        <v>3</v>
      </c>
      <c r="S8" s="118">
        <f t="shared" si="6"/>
        <v>13.636363636363635</v>
      </c>
      <c r="T8" s="119">
        <v>5</v>
      </c>
      <c r="U8" s="116">
        <f t="shared" si="7"/>
        <v>22.727272727272727</v>
      </c>
      <c r="V8" s="119">
        <v>2</v>
      </c>
      <c r="W8" s="116">
        <f t="shared" si="8"/>
        <v>9.090909090909092</v>
      </c>
      <c r="X8" s="117">
        <v>4</v>
      </c>
      <c r="Y8" s="118">
        <f t="shared" si="9"/>
        <v>18.181818181818183</v>
      </c>
      <c r="Z8" s="119">
        <v>3</v>
      </c>
      <c r="AA8" s="116">
        <f t="shared" si="10"/>
        <v>13.636363636363635</v>
      </c>
      <c r="AB8" s="119">
        <v>3</v>
      </c>
      <c r="AC8" s="116">
        <f t="shared" si="11"/>
        <v>13.636363636363635</v>
      </c>
      <c r="AD8" s="119">
        <v>1</v>
      </c>
      <c r="AE8" s="116">
        <f t="shared" si="12"/>
        <v>4.545454545454546</v>
      </c>
      <c r="AF8" s="119">
        <v>1</v>
      </c>
      <c r="AG8" s="116">
        <f t="shared" si="13"/>
        <v>4.545454545454546</v>
      </c>
      <c r="AH8" s="117">
        <v>0</v>
      </c>
      <c r="AI8" s="118">
        <f t="shared" si="14"/>
        <v>0</v>
      </c>
      <c r="AJ8" s="113">
        <f t="shared" si="15"/>
        <v>112</v>
      </c>
      <c r="AK8" s="117">
        <v>112</v>
      </c>
      <c r="AL8" s="118">
        <f t="shared" si="16"/>
        <v>100</v>
      </c>
      <c r="AM8" s="117">
        <v>0</v>
      </c>
      <c r="AN8" s="118">
        <f t="shared" si="17"/>
        <v>0</v>
      </c>
      <c r="AO8" s="117">
        <v>0</v>
      </c>
      <c r="AP8" s="118">
        <f t="shared" si="18"/>
        <v>0</v>
      </c>
      <c r="AQ8" s="389">
        <v>2</v>
      </c>
    </row>
    <row r="9" spans="2:43" s="22" customFormat="1" ht="21.75" customHeight="1">
      <c r="B9" s="477" t="s">
        <v>52</v>
      </c>
      <c r="C9" s="112">
        <f t="shared" si="0"/>
        <v>39</v>
      </c>
      <c r="D9" s="508">
        <v>6</v>
      </c>
      <c r="E9" s="508">
        <v>33</v>
      </c>
      <c r="F9" s="113">
        <f t="shared" si="19"/>
        <v>15</v>
      </c>
      <c r="G9" s="116">
        <v>100</v>
      </c>
      <c r="H9" s="117">
        <v>0</v>
      </c>
      <c r="I9" s="118">
        <f t="shared" si="1"/>
        <v>0</v>
      </c>
      <c r="J9" s="119">
        <v>9</v>
      </c>
      <c r="K9" s="116">
        <f t="shared" si="2"/>
        <v>60</v>
      </c>
      <c r="L9" s="117">
        <v>6</v>
      </c>
      <c r="M9" s="118">
        <f t="shared" si="3"/>
        <v>40</v>
      </c>
      <c r="N9" s="117">
        <v>0</v>
      </c>
      <c r="O9" s="116">
        <f t="shared" si="4"/>
        <v>0</v>
      </c>
      <c r="P9" s="113">
        <f t="shared" si="5"/>
        <v>15</v>
      </c>
      <c r="Q9" s="120">
        <v>100</v>
      </c>
      <c r="R9" s="117">
        <v>2</v>
      </c>
      <c r="S9" s="118">
        <f t="shared" si="6"/>
        <v>13.333333333333334</v>
      </c>
      <c r="T9" s="119">
        <v>7</v>
      </c>
      <c r="U9" s="116">
        <f t="shared" si="7"/>
        <v>46.666666666666664</v>
      </c>
      <c r="V9" s="119">
        <v>4</v>
      </c>
      <c r="W9" s="116">
        <f t="shared" si="8"/>
        <v>26.666666666666668</v>
      </c>
      <c r="X9" s="117">
        <v>2</v>
      </c>
      <c r="Y9" s="118">
        <f t="shared" si="9"/>
        <v>13.333333333333334</v>
      </c>
      <c r="Z9" s="119">
        <v>0</v>
      </c>
      <c r="AA9" s="116">
        <f t="shared" si="10"/>
        <v>0</v>
      </c>
      <c r="AB9" s="119">
        <v>0</v>
      </c>
      <c r="AC9" s="116">
        <f t="shared" si="11"/>
        <v>0</v>
      </c>
      <c r="AD9" s="119">
        <v>0</v>
      </c>
      <c r="AE9" s="116">
        <f t="shared" si="12"/>
        <v>0</v>
      </c>
      <c r="AF9" s="119">
        <v>0</v>
      </c>
      <c r="AG9" s="116">
        <f t="shared" si="13"/>
        <v>0</v>
      </c>
      <c r="AH9" s="117">
        <v>0</v>
      </c>
      <c r="AI9" s="118">
        <f t="shared" si="14"/>
        <v>0</v>
      </c>
      <c r="AJ9" s="113">
        <f t="shared" si="15"/>
        <v>21</v>
      </c>
      <c r="AK9" s="117">
        <v>20</v>
      </c>
      <c r="AL9" s="118">
        <f t="shared" si="16"/>
        <v>95.23809523809523</v>
      </c>
      <c r="AM9" s="117">
        <v>1</v>
      </c>
      <c r="AN9" s="118">
        <f t="shared" si="17"/>
        <v>4.761904761904762</v>
      </c>
      <c r="AO9" s="117">
        <v>0</v>
      </c>
      <c r="AP9" s="118">
        <f t="shared" si="18"/>
        <v>0</v>
      </c>
      <c r="AQ9" s="389">
        <v>3</v>
      </c>
    </row>
    <row r="10" spans="2:43" s="22" customFormat="1" ht="21.75" customHeight="1">
      <c r="B10" s="481" t="s">
        <v>53</v>
      </c>
      <c r="C10" s="112">
        <f t="shared" si="0"/>
        <v>154</v>
      </c>
      <c r="D10" s="508">
        <v>36</v>
      </c>
      <c r="E10" s="508">
        <v>118</v>
      </c>
      <c r="F10" s="113">
        <f t="shared" si="19"/>
        <v>49</v>
      </c>
      <c r="G10" s="116">
        <v>100</v>
      </c>
      <c r="H10" s="117">
        <v>10</v>
      </c>
      <c r="I10" s="118">
        <f t="shared" si="1"/>
        <v>20.408163265306122</v>
      </c>
      <c r="J10" s="119">
        <v>26</v>
      </c>
      <c r="K10" s="116">
        <f t="shared" si="2"/>
        <v>53.06122448979592</v>
      </c>
      <c r="L10" s="117">
        <v>13</v>
      </c>
      <c r="M10" s="118">
        <f t="shared" si="3"/>
        <v>26.53061224489796</v>
      </c>
      <c r="N10" s="117">
        <v>0</v>
      </c>
      <c r="O10" s="116">
        <f t="shared" si="4"/>
        <v>0</v>
      </c>
      <c r="P10" s="113">
        <f t="shared" si="5"/>
        <v>49</v>
      </c>
      <c r="Q10" s="120">
        <v>100</v>
      </c>
      <c r="R10" s="117">
        <v>19</v>
      </c>
      <c r="S10" s="118">
        <f t="shared" si="6"/>
        <v>38.775510204081634</v>
      </c>
      <c r="T10" s="119">
        <v>14</v>
      </c>
      <c r="U10" s="116">
        <f t="shared" si="7"/>
        <v>28.57142857142857</v>
      </c>
      <c r="V10" s="119">
        <v>5</v>
      </c>
      <c r="W10" s="116">
        <f t="shared" si="8"/>
        <v>10.204081632653061</v>
      </c>
      <c r="X10" s="117">
        <v>6</v>
      </c>
      <c r="Y10" s="118">
        <f t="shared" si="9"/>
        <v>12.244897959183673</v>
      </c>
      <c r="Z10" s="119">
        <v>2</v>
      </c>
      <c r="AA10" s="116">
        <f t="shared" si="10"/>
        <v>4.081632653061225</v>
      </c>
      <c r="AB10" s="119">
        <v>3</v>
      </c>
      <c r="AC10" s="116">
        <f t="shared" si="11"/>
        <v>6.122448979591836</v>
      </c>
      <c r="AD10" s="119">
        <v>0</v>
      </c>
      <c r="AE10" s="116">
        <f t="shared" si="12"/>
        <v>0</v>
      </c>
      <c r="AF10" s="119">
        <v>0</v>
      </c>
      <c r="AG10" s="116">
        <f t="shared" si="13"/>
        <v>0</v>
      </c>
      <c r="AH10" s="117">
        <v>0</v>
      </c>
      <c r="AI10" s="118">
        <f t="shared" si="14"/>
        <v>0</v>
      </c>
      <c r="AJ10" s="113">
        <f t="shared" si="15"/>
        <v>92</v>
      </c>
      <c r="AK10" s="117">
        <v>85</v>
      </c>
      <c r="AL10" s="118">
        <f t="shared" si="16"/>
        <v>92.3913043478261</v>
      </c>
      <c r="AM10" s="117">
        <v>7</v>
      </c>
      <c r="AN10" s="118">
        <f t="shared" si="17"/>
        <v>7.608695652173914</v>
      </c>
      <c r="AO10" s="117">
        <v>0</v>
      </c>
      <c r="AP10" s="118">
        <f t="shared" si="18"/>
        <v>0</v>
      </c>
      <c r="AQ10" s="389">
        <v>13</v>
      </c>
    </row>
    <row r="11" spans="2:43" s="22" customFormat="1" ht="21.75" customHeight="1">
      <c r="B11" s="176" t="s">
        <v>55</v>
      </c>
      <c r="C11" s="112">
        <f t="shared" si="0"/>
        <v>114</v>
      </c>
      <c r="D11" s="508">
        <v>7</v>
      </c>
      <c r="E11" s="508">
        <v>107</v>
      </c>
      <c r="F11" s="113">
        <f t="shared" si="19"/>
        <v>16</v>
      </c>
      <c r="G11" s="116">
        <v>100</v>
      </c>
      <c r="H11" s="117">
        <v>3</v>
      </c>
      <c r="I11" s="118">
        <f t="shared" si="1"/>
        <v>18.75</v>
      </c>
      <c r="J11" s="119">
        <v>8</v>
      </c>
      <c r="K11" s="116">
        <f t="shared" si="2"/>
        <v>50</v>
      </c>
      <c r="L11" s="117">
        <v>5</v>
      </c>
      <c r="M11" s="118">
        <f t="shared" si="3"/>
        <v>31.25</v>
      </c>
      <c r="N11" s="117">
        <v>0</v>
      </c>
      <c r="O11" s="116">
        <f t="shared" si="4"/>
        <v>0</v>
      </c>
      <c r="P11" s="113">
        <f t="shared" si="5"/>
        <v>16</v>
      </c>
      <c r="Q11" s="120">
        <v>100</v>
      </c>
      <c r="R11" s="117">
        <v>6</v>
      </c>
      <c r="S11" s="118">
        <f t="shared" si="6"/>
        <v>37.5</v>
      </c>
      <c r="T11" s="119">
        <v>7</v>
      </c>
      <c r="U11" s="116">
        <f t="shared" si="7"/>
        <v>43.75</v>
      </c>
      <c r="V11" s="119">
        <v>1</v>
      </c>
      <c r="W11" s="116">
        <f t="shared" si="8"/>
        <v>6.25</v>
      </c>
      <c r="X11" s="117">
        <v>1</v>
      </c>
      <c r="Y11" s="118">
        <f t="shared" si="9"/>
        <v>6.25</v>
      </c>
      <c r="Z11" s="119">
        <v>0</v>
      </c>
      <c r="AA11" s="116">
        <f t="shared" si="10"/>
        <v>0</v>
      </c>
      <c r="AB11" s="119">
        <v>1</v>
      </c>
      <c r="AC11" s="116">
        <f t="shared" si="11"/>
        <v>6.25</v>
      </c>
      <c r="AD11" s="119">
        <v>0</v>
      </c>
      <c r="AE11" s="116">
        <f t="shared" si="12"/>
        <v>0</v>
      </c>
      <c r="AF11" s="119">
        <v>0</v>
      </c>
      <c r="AG11" s="116">
        <f t="shared" si="13"/>
        <v>0</v>
      </c>
      <c r="AH11" s="117">
        <v>0</v>
      </c>
      <c r="AI11" s="118">
        <f t="shared" si="14"/>
        <v>0</v>
      </c>
      <c r="AJ11" s="113">
        <f t="shared" si="15"/>
        <v>95</v>
      </c>
      <c r="AK11" s="117">
        <v>94</v>
      </c>
      <c r="AL11" s="118">
        <f t="shared" si="16"/>
        <v>98.94736842105263</v>
      </c>
      <c r="AM11" s="117">
        <v>1</v>
      </c>
      <c r="AN11" s="118">
        <f t="shared" si="17"/>
        <v>1.0526315789473684</v>
      </c>
      <c r="AO11" s="117">
        <v>0</v>
      </c>
      <c r="AP11" s="118">
        <f t="shared" si="18"/>
        <v>0</v>
      </c>
      <c r="AQ11" s="389">
        <v>3</v>
      </c>
    </row>
    <row r="12" spans="2:43" s="22" customFormat="1" ht="21.75" customHeight="1">
      <c r="B12" s="176" t="s">
        <v>56</v>
      </c>
      <c r="C12" s="112">
        <f t="shared" si="0"/>
        <v>31</v>
      </c>
      <c r="D12" s="508">
        <v>12</v>
      </c>
      <c r="E12" s="508">
        <v>19</v>
      </c>
      <c r="F12" s="113">
        <f t="shared" si="19"/>
        <v>20</v>
      </c>
      <c r="G12" s="116">
        <v>100</v>
      </c>
      <c r="H12" s="117">
        <v>5</v>
      </c>
      <c r="I12" s="118">
        <f t="shared" si="1"/>
        <v>25</v>
      </c>
      <c r="J12" s="119">
        <v>15</v>
      </c>
      <c r="K12" s="116">
        <f t="shared" si="2"/>
        <v>75</v>
      </c>
      <c r="L12" s="117">
        <v>0</v>
      </c>
      <c r="M12" s="118">
        <f t="shared" si="3"/>
        <v>0</v>
      </c>
      <c r="N12" s="117">
        <v>0</v>
      </c>
      <c r="O12" s="116">
        <f t="shared" si="4"/>
        <v>0</v>
      </c>
      <c r="P12" s="113">
        <f t="shared" si="5"/>
        <v>20</v>
      </c>
      <c r="Q12" s="120">
        <v>100</v>
      </c>
      <c r="R12" s="117">
        <v>3</v>
      </c>
      <c r="S12" s="118">
        <f t="shared" si="6"/>
        <v>15</v>
      </c>
      <c r="T12" s="119">
        <v>4</v>
      </c>
      <c r="U12" s="116">
        <f t="shared" si="7"/>
        <v>20</v>
      </c>
      <c r="V12" s="119">
        <v>8</v>
      </c>
      <c r="W12" s="116">
        <f t="shared" si="8"/>
        <v>40</v>
      </c>
      <c r="X12" s="117">
        <v>4</v>
      </c>
      <c r="Y12" s="118">
        <f t="shared" si="9"/>
        <v>20</v>
      </c>
      <c r="Z12" s="119">
        <v>1</v>
      </c>
      <c r="AA12" s="116">
        <f t="shared" si="10"/>
        <v>5</v>
      </c>
      <c r="AB12" s="119">
        <v>0</v>
      </c>
      <c r="AC12" s="116">
        <f t="shared" si="11"/>
        <v>0</v>
      </c>
      <c r="AD12" s="119">
        <v>0</v>
      </c>
      <c r="AE12" s="116">
        <f t="shared" si="12"/>
        <v>0</v>
      </c>
      <c r="AF12" s="119">
        <v>0</v>
      </c>
      <c r="AG12" s="116">
        <f t="shared" si="13"/>
        <v>0</v>
      </c>
      <c r="AH12" s="117">
        <v>0</v>
      </c>
      <c r="AI12" s="118">
        <f t="shared" si="14"/>
        <v>0</v>
      </c>
      <c r="AJ12" s="113">
        <f t="shared" si="15"/>
        <v>9</v>
      </c>
      <c r="AK12" s="117">
        <v>8</v>
      </c>
      <c r="AL12" s="118">
        <f t="shared" si="16"/>
        <v>88.88888888888889</v>
      </c>
      <c r="AM12" s="117">
        <v>1</v>
      </c>
      <c r="AN12" s="118">
        <f t="shared" si="17"/>
        <v>11.11111111111111</v>
      </c>
      <c r="AO12" s="117">
        <v>0</v>
      </c>
      <c r="AP12" s="118">
        <f t="shared" si="18"/>
        <v>0</v>
      </c>
      <c r="AQ12" s="389">
        <v>2</v>
      </c>
    </row>
    <row r="13" spans="2:43" s="22" customFormat="1" ht="21.75" customHeight="1">
      <c r="B13" s="176" t="s">
        <v>57</v>
      </c>
      <c r="C13" s="112">
        <f t="shared" si="0"/>
        <v>101</v>
      </c>
      <c r="D13" s="508">
        <v>19</v>
      </c>
      <c r="E13" s="508">
        <v>82</v>
      </c>
      <c r="F13" s="113">
        <f t="shared" si="19"/>
        <v>27</v>
      </c>
      <c r="G13" s="116">
        <v>100</v>
      </c>
      <c r="H13" s="117">
        <v>1</v>
      </c>
      <c r="I13" s="118">
        <f t="shared" si="1"/>
        <v>3.7037037037037033</v>
      </c>
      <c r="J13" s="119">
        <v>21</v>
      </c>
      <c r="K13" s="116">
        <f t="shared" si="2"/>
        <v>77.77777777777779</v>
      </c>
      <c r="L13" s="117">
        <v>5</v>
      </c>
      <c r="M13" s="118">
        <f t="shared" si="3"/>
        <v>18.51851851851852</v>
      </c>
      <c r="N13" s="117">
        <v>0</v>
      </c>
      <c r="O13" s="116">
        <f t="shared" si="4"/>
        <v>0</v>
      </c>
      <c r="P13" s="113">
        <f t="shared" si="5"/>
        <v>27</v>
      </c>
      <c r="Q13" s="120">
        <v>100</v>
      </c>
      <c r="R13" s="117">
        <v>2</v>
      </c>
      <c r="S13" s="118">
        <f t="shared" si="6"/>
        <v>7.4074074074074066</v>
      </c>
      <c r="T13" s="119">
        <v>12</v>
      </c>
      <c r="U13" s="116">
        <f t="shared" si="7"/>
        <v>44.44444444444444</v>
      </c>
      <c r="V13" s="119">
        <v>7</v>
      </c>
      <c r="W13" s="116">
        <f t="shared" si="8"/>
        <v>25.925925925925924</v>
      </c>
      <c r="X13" s="117">
        <v>3</v>
      </c>
      <c r="Y13" s="118">
        <f t="shared" si="9"/>
        <v>11.11111111111111</v>
      </c>
      <c r="Z13" s="119">
        <v>1</v>
      </c>
      <c r="AA13" s="116">
        <f t="shared" si="10"/>
        <v>3.7037037037037033</v>
      </c>
      <c r="AB13" s="119">
        <v>1</v>
      </c>
      <c r="AC13" s="116">
        <f t="shared" si="11"/>
        <v>3.7037037037037033</v>
      </c>
      <c r="AD13" s="119">
        <v>0</v>
      </c>
      <c r="AE13" s="116">
        <f t="shared" si="12"/>
        <v>0</v>
      </c>
      <c r="AF13" s="119">
        <v>0</v>
      </c>
      <c r="AG13" s="116">
        <f t="shared" si="13"/>
        <v>0</v>
      </c>
      <c r="AH13" s="117">
        <v>1</v>
      </c>
      <c r="AI13" s="118">
        <f t="shared" si="14"/>
        <v>3.7037037037037033</v>
      </c>
      <c r="AJ13" s="113">
        <f t="shared" si="15"/>
        <v>69</v>
      </c>
      <c r="AK13" s="117">
        <v>64</v>
      </c>
      <c r="AL13" s="118">
        <f t="shared" si="16"/>
        <v>92.7536231884058</v>
      </c>
      <c r="AM13" s="117">
        <v>4</v>
      </c>
      <c r="AN13" s="118">
        <f t="shared" si="17"/>
        <v>5.797101449275362</v>
      </c>
      <c r="AO13" s="117">
        <v>1</v>
      </c>
      <c r="AP13" s="118">
        <f t="shared" si="18"/>
        <v>1.4492753623188406</v>
      </c>
      <c r="AQ13" s="389">
        <v>5</v>
      </c>
    </row>
    <row r="14" spans="2:43" s="22" customFormat="1" ht="21.75" customHeight="1">
      <c r="B14" s="176" t="s">
        <v>58</v>
      </c>
      <c r="C14" s="112">
        <f t="shared" si="0"/>
        <v>107</v>
      </c>
      <c r="D14" s="508">
        <v>52</v>
      </c>
      <c r="E14" s="508">
        <v>55</v>
      </c>
      <c r="F14" s="113">
        <f t="shared" si="19"/>
        <v>55</v>
      </c>
      <c r="G14" s="116">
        <v>100</v>
      </c>
      <c r="H14" s="117">
        <v>8</v>
      </c>
      <c r="I14" s="118">
        <f t="shared" si="1"/>
        <v>14.545454545454545</v>
      </c>
      <c r="J14" s="119">
        <v>39</v>
      </c>
      <c r="K14" s="116">
        <f t="shared" si="2"/>
        <v>70.9090909090909</v>
      </c>
      <c r="L14" s="117">
        <v>8</v>
      </c>
      <c r="M14" s="118">
        <f t="shared" si="3"/>
        <v>14.545454545454545</v>
      </c>
      <c r="N14" s="117">
        <v>0</v>
      </c>
      <c r="O14" s="116">
        <f t="shared" si="4"/>
        <v>0</v>
      </c>
      <c r="P14" s="113">
        <f t="shared" si="5"/>
        <v>55</v>
      </c>
      <c r="Q14" s="120">
        <v>100</v>
      </c>
      <c r="R14" s="117">
        <v>4</v>
      </c>
      <c r="S14" s="118">
        <f t="shared" si="6"/>
        <v>7.2727272727272725</v>
      </c>
      <c r="T14" s="119">
        <v>8</v>
      </c>
      <c r="U14" s="116">
        <f t="shared" si="7"/>
        <v>14.545454545454545</v>
      </c>
      <c r="V14" s="119">
        <v>17</v>
      </c>
      <c r="W14" s="116">
        <f t="shared" si="8"/>
        <v>30.909090909090907</v>
      </c>
      <c r="X14" s="117">
        <v>9</v>
      </c>
      <c r="Y14" s="118">
        <f t="shared" si="9"/>
        <v>16.363636363636363</v>
      </c>
      <c r="Z14" s="119">
        <v>5</v>
      </c>
      <c r="AA14" s="116">
        <f t="shared" si="10"/>
        <v>9.090909090909092</v>
      </c>
      <c r="AB14" s="119">
        <v>7</v>
      </c>
      <c r="AC14" s="116">
        <f t="shared" si="11"/>
        <v>12.727272727272727</v>
      </c>
      <c r="AD14" s="119">
        <v>3</v>
      </c>
      <c r="AE14" s="116">
        <f t="shared" si="12"/>
        <v>5.454545454545454</v>
      </c>
      <c r="AF14" s="119">
        <v>1</v>
      </c>
      <c r="AG14" s="116">
        <f t="shared" si="13"/>
        <v>1.8181818181818181</v>
      </c>
      <c r="AH14" s="117">
        <v>1</v>
      </c>
      <c r="AI14" s="118">
        <f t="shared" si="14"/>
        <v>1.8181818181818181</v>
      </c>
      <c r="AJ14" s="113">
        <f t="shared" si="15"/>
        <v>44</v>
      </c>
      <c r="AK14" s="117">
        <v>28</v>
      </c>
      <c r="AL14" s="118">
        <f t="shared" si="16"/>
        <v>63.63636363636363</v>
      </c>
      <c r="AM14" s="117">
        <v>9</v>
      </c>
      <c r="AN14" s="118">
        <f t="shared" si="17"/>
        <v>20.454545454545457</v>
      </c>
      <c r="AO14" s="117">
        <v>7</v>
      </c>
      <c r="AP14" s="118">
        <f t="shared" si="18"/>
        <v>15.909090909090908</v>
      </c>
      <c r="AQ14" s="389">
        <v>8</v>
      </c>
    </row>
    <row r="15" spans="2:43" s="22" customFormat="1" ht="21.75" customHeight="1">
      <c r="B15" s="176" t="s">
        <v>59</v>
      </c>
      <c r="C15" s="112">
        <f t="shared" si="0"/>
        <v>65</v>
      </c>
      <c r="D15" s="508">
        <v>22</v>
      </c>
      <c r="E15" s="508">
        <v>43</v>
      </c>
      <c r="F15" s="113">
        <f t="shared" si="19"/>
        <v>35</v>
      </c>
      <c r="G15" s="116">
        <v>100</v>
      </c>
      <c r="H15" s="117">
        <v>4</v>
      </c>
      <c r="I15" s="118">
        <f t="shared" si="1"/>
        <v>11.428571428571429</v>
      </c>
      <c r="J15" s="119">
        <v>23</v>
      </c>
      <c r="K15" s="116">
        <f t="shared" si="2"/>
        <v>65.71428571428571</v>
      </c>
      <c r="L15" s="117">
        <v>8</v>
      </c>
      <c r="M15" s="118">
        <f t="shared" si="3"/>
        <v>22.857142857142858</v>
      </c>
      <c r="N15" s="117">
        <v>0</v>
      </c>
      <c r="O15" s="116">
        <f t="shared" si="4"/>
        <v>0</v>
      </c>
      <c r="P15" s="113">
        <f t="shared" si="5"/>
        <v>35</v>
      </c>
      <c r="Q15" s="120">
        <v>100</v>
      </c>
      <c r="R15" s="117">
        <v>1</v>
      </c>
      <c r="S15" s="118">
        <f t="shared" si="6"/>
        <v>2.857142857142857</v>
      </c>
      <c r="T15" s="119">
        <v>3</v>
      </c>
      <c r="U15" s="116">
        <f t="shared" si="7"/>
        <v>8.571428571428571</v>
      </c>
      <c r="V15" s="119">
        <v>26</v>
      </c>
      <c r="W15" s="116">
        <f t="shared" si="8"/>
        <v>74.28571428571429</v>
      </c>
      <c r="X15" s="117">
        <v>1</v>
      </c>
      <c r="Y15" s="118">
        <f t="shared" si="9"/>
        <v>2.857142857142857</v>
      </c>
      <c r="Z15" s="119">
        <v>2</v>
      </c>
      <c r="AA15" s="116">
        <f t="shared" si="10"/>
        <v>5.714285714285714</v>
      </c>
      <c r="AB15" s="119">
        <v>1</v>
      </c>
      <c r="AC15" s="116">
        <f t="shared" si="11"/>
        <v>2.857142857142857</v>
      </c>
      <c r="AD15" s="119">
        <v>1</v>
      </c>
      <c r="AE15" s="116">
        <f t="shared" si="12"/>
        <v>2.857142857142857</v>
      </c>
      <c r="AF15" s="119">
        <v>0</v>
      </c>
      <c r="AG15" s="116">
        <f t="shared" si="13"/>
        <v>0</v>
      </c>
      <c r="AH15" s="117">
        <v>0</v>
      </c>
      <c r="AI15" s="118">
        <f t="shared" si="14"/>
        <v>0</v>
      </c>
      <c r="AJ15" s="113">
        <f t="shared" si="15"/>
        <v>25</v>
      </c>
      <c r="AK15" s="117">
        <v>22</v>
      </c>
      <c r="AL15" s="118">
        <f t="shared" si="16"/>
        <v>88</v>
      </c>
      <c r="AM15" s="117">
        <v>3</v>
      </c>
      <c r="AN15" s="118">
        <f t="shared" si="17"/>
        <v>12</v>
      </c>
      <c r="AO15" s="117">
        <v>0</v>
      </c>
      <c r="AP15" s="118">
        <f t="shared" si="18"/>
        <v>0</v>
      </c>
      <c r="AQ15" s="389">
        <v>5</v>
      </c>
    </row>
    <row r="16" spans="2:43" s="22" customFormat="1" ht="21.75" customHeight="1">
      <c r="B16" s="487" t="s">
        <v>60</v>
      </c>
      <c r="C16" s="112">
        <f t="shared" si="0"/>
        <v>147</v>
      </c>
      <c r="D16" s="508">
        <v>105</v>
      </c>
      <c r="E16" s="508">
        <v>42</v>
      </c>
      <c r="F16" s="113">
        <f t="shared" si="19"/>
        <v>115</v>
      </c>
      <c r="G16" s="116">
        <v>100</v>
      </c>
      <c r="H16" s="117">
        <v>21</v>
      </c>
      <c r="I16" s="118">
        <f t="shared" si="1"/>
        <v>18.26086956521739</v>
      </c>
      <c r="J16" s="119">
        <v>88</v>
      </c>
      <c r="K16" s="116">
        <f t="shared" si="2"/>
        <v>76.52173913043478</v>
      </c>
      <c r="L16" s="117">
        <v>6</v>
      </c>
      <c r="M16" s="118">
        <f t="shared" si="3"/>
        <v>5.217391304347826</v>
      </c>
      <c r="N16" s="117">
        <v>0</v>
      </c>
      <c r="O16" s="116">
        <f t="shared" si="4"/>
        <v>0</v>
      </c>
      <c r="P16" s="113">
        <f t="shared" si="5"/>
        <v>115</v>
      </c>
      <c r="Q16" s="120">
        <v>100</v>
      </c>
      <c r="R16" s="117">
        <v>2</v>
      </c>
      <c r="S16" s="118">
        <f t="shared" si="6"/>
        <v>1.7391304347826086</v>
      </c>
      <c r="T16" s="119">
        <v>11</v>
      </c>
      <c r="U16" s="116">
        <f t="shared" si="7"/>
        <v>9.565217391304348</v>
      </c>
      <c r="V16" s="119">
        <v>17</v>
      </c>
      <c r="W16" s="116">
        <f t="shared" si="8"/>
        <v>14.782608695652174</v>
      </c>
      <c r="X16" s="117">
        <v>20</v>
      </c>
      <c r="Y16" s="118">
        <f t="shared" si="9"/>
        <v>17.391304347826086</v>
      </c>
      <c r="Z16" s="119">
        <v>3</v>
      </c>
      <c r="AA16" s="116">
        <f t="shared" si="10"/>
        <v>2.608695652173913</v>
      </c>
      <c r="AB16" s="119">
        <v>53</v>
      </c>
      <c r="AC16" s="116">
        <f t="shared" si="11"/>
        <v>46.08695652173913</v>
      </c>
      <c r="AD16" s="119">
        <v>3</v>
      </c>
      <c r="AE16" s="116">
        <f t="shared" si="12"/>
        <v>2.608695652173913</v>
      </c>
      <c r="AF16" s="119">
        <v>2</v>
      </c>
      <c r="AG16" s="116">
        <f t="shared" si="13"/>
        <v>1.7391304347826086</v>
      </c>
      <c r="AH16" s="117">
        <v>4</v>
      </c>
      <c r="AI16" s="118">
        <f t="shared" si="14"/>
        <v>3.4782608695652173</v>
      </c>
      <c r="AJ16" s="113">
        <f t="shared" si="15"/>
        <v>27</v>
      </c>
      <c r="AK16" s="117">
        <v>19</v>
      </c>
      <c r="AL16" s="118">
        <f t="shared" si="16"/>
        <v>70.37037037037037</v>
      </c>
      <c r="AM16" s="117">
        <v>6</v>
      </c>
      <c r="AN16" s="118">
        <f t="shared" si="17"/>
        <v>22.22222222222222</v>
      </c>
      <c r="AO16" s="117">
        <v>2</v>
      </c>
      <c r="AP16" s="118">
        <f t="shared" si="18"/>
        <v>7.4074074074074066</v>
      </c>
      <c r="AQ16" s="389">
        <v>5</v>
      </c>
    </row>
    <row r="17" spans="2:43" s="22" customFormat="1" ht="21.75" customHeight="1">
      <c r="B17" s="176" t="s">
        <v>61</v>
      </c>
      <c r="C17" s="112">
        <f t="shared" si="0"/>
        <v>786</v>
      </c>
      <c r="D17" s="508">
        <v>213</v>
      </c>
      <c r="E17" s="508">
        <v>573</v>
      </c>
      <c r="F17" s="113">
        <f t="shared" si="19"/>
        <v>239</v>
      </c>
      <c r="G17" s="116">
        <v>100</v>
      </c>
      <c r="H17" s="117">
        <v>12</v>
      </c>
      <c r="I17" s="118">
        <f t="shared" si="1"/>
        <v>5.02092050209205</v>
      </c>
      <c r="J17" s="119">
        <v>188</v>
      </c>
      <c r="K17" s="116">
        <f t="shared" si="2"/>
        <v>78.66108786610879</v>
      </c>
      <c r="L17" s="117">
        <v>37</v>
      </c>
      <c r="M17" s="118">
        <f t="shared" si="3"/>
        <v>15.481171548117153</v>
      </c>
      <c r="N17" s="117">
        <v>2</v>
      </c>
      <c r="O17" s="116">
        <f t="shared" si="4"/>
        <v>0.8368200836820083</v>
      </c>
      <c r="P17" s="113">
        <f t="shared" si="5"/>
        <v>239</v>
      </c>
      <c r="Q17" s="120">
        <v>100</v>
      </c>
      <c r="R17" s="117">
        <v>14</v>
      </c>
      <c r="S17" s="118">
        <f t="shared" si="6"/>
        <v>5.857740585774058</v>
      </c>
      <c r="T17" s="119">
        <v>21</v>
      </c>
      <c r="U17" s="116">
        <f t="shared" si="7"/>
        <v>8.786610878661087</v>
      </c>
      <c r="V17" s="119">
        <v>94</v>
      </c>
      <c r="W17" s="116">
        <f t="shared" si="8"/>
        <v>39.33054393305439</v>
      </c>
      <c r="X17" s="117">
        <v>78</v>
      </c>
      <c r="Y17" s="118">
        <f t="shared" si="9"/>
        <v>32.63598326359833</v>
      </c>
      <c r="Z17" s="119">
        <v>13</v>
      </c>
      <c r="AA17" s="116">
        <f t="shared" si="10"/>
        <v>5.439330543933055</v>
      </c>
      <c r="AB17" s="119">
        <v>4</v>
      </c>
      <c r="AC17" s="116">
        <f t="shared" si="11"/>
        <v>1.6736401673640167</v>
      </c>
      <c r="AD17" s="119">
        <v>8</v>
      </c>
      <c r="AE17" s="116">
        <f t="shared" si="12"/>
        <v>3.3472803347280333</v>
      </c>
      <c r="AF17" s="119">
        <v>4</v>
      </c>
      <c r="AG17" s="116">
        <f t="shared" si="13"/>
        <v>1.6736401673640167</v>
      </c>
      <c r="AH17" s="117">
        <v>3</v>
      </c>
      <c r="AI17" s="118">
        <f t="shared" si="14"/>
        <v>1.2552301255230125</v>
      </c>
      <c r="AJ17" s="113">
        <f t="shared" si="15"/>
        <v>528</v>
      </c>
      <c r="AK17" s="117">
        <v>485</v>
      </c>
      <c r="AL17" s="118">
        <f t="shared" si="16"/>
        <v>91.85606060606061</v>
      </c>
      <c r="AM17" s="117">
        <v>41</v>
      </c>
      <c r="AN17" s="118">
        <f t="shared" si="17"/>
        <v>7.765151515151516</v>
      </c>
      <c r="AO17" s="117">
        <v>2</v>
      </c>
      <c r="AP17" s="118">
        <f t="shared" si="18"/>
        <v>0.3787878787878788</v>
      </c>
      <c r="AQ17" s="389">
        <v>19</v>
      </c>
    </row>
    <row r="18" spans="2:43" s="22" customFormat="1" ht="21.75" customHeight="1">
      <c r="B18" s="176" t="s">
        <v>62</v>
      </c>
      <c r="C18" s="112">
        <f t="shared" si="0"/>
        <v>1321</v>
      </c>
      <c r="D18" s="508">
        <v>859</v>
      </c>
      <c r="E18" s="508">
        <v>462</v>
      </c>
      <c r="F18" s="113">
        <f t="shared" si="19"/>
        <v>289</v>
      </c>
      <c r="G18" s="116">
        <v>100</v>
      </c>
      <c r="H18" s="117">
        <v>61</v>
      </c>
      <c r="I18" s="118">
        <f t="shared" si="1"/>
        <v>21.10726643598616</v>
      </c>
      <c r="J18" s="119">
        <v>159</v>
      </c>
      <c r="K18" s="116">
        <f t="shared" si="2"/>
        <v>55.017301038062286</v>
      </c>
      <c r="L18" s="117">
        <v>68</v>
      </c>
      <c r="M18" s="118">
        <f t="shared" si="3"/>
        <v>23.52941176470588</v>
      </c>
      <c r="N18" s="117">
        <v>1</v>
      </c>
      <c r="O18" s="116">
        <f t="shared" si="4"/>
        <v>0.34602076124567477</v>
      </c>
      <c r="P18" s="113">
        <f t="shared" si="5"/>
        <v>289</v>
      </c>
      <c r="Q18" s="120">
        <v>100</v>
      </c>
      <c r="R18" s="117">
        <v>57</v>
      </c>
      <c r="S18" s="118">
        <f t="shared" si="6"/>
        <v>19.72318339100346</v>
      </c>
      <c r="T18" s="119">
        <v>52</v>
      </c>
      <c r="U18" s="116">
        <f t="shared" si="7"/>
        <v>17.99307958477509</v>
      </c>
      <c r="V18" s="119">
        <v>73</v>
      </c>
      <c r="W18" s="116">
        <f t="shared" si="8"/>
        <v>25.259515570934255</v>
      </c>
      <c r="X18" s="117">
        <v>29</v>
      </c>
      <c r="Y18" s="118">
        <f t="shared" si="9"/>
        <v>10.034602076124568</v>
      </c>
      <c r="Z18" s="119">
        <v>44</v>
      </c>
      <c r="AA18" s="116">
        <f t="shared" si="10"/>
        <v>15.22491349480969</v>
      </c>
      <c r="AB18" s="119">
        <v>9</v>
      </c>
      <c r="AC18" s="116">
        <f t="shared" si="11"/>
        <v>3.1141868512110724</v>
      </c>
      <c r="AD18" s="119">
        <v>2</v>
      </c>
      <c r="AE18" s="116">
        <f t="shared" si="12"/>
        <v>0.6920415224913495</v>
      </c>
      <c r="AF18" s="119">
        <v>5</v>
      </c>
      <c r="AG18" s="116">
        <f t="shared" si="13"/>
        <v>1.7301038062283738</v>
      </c>
      <c r="AH18" s="117">
        <v>18</v>
      </c>
      <c r="AI18" s="118">
        <f t="shared" si="14"/>
        <v>6.228373702422145</v>
      </c>
      <c r="AJ18" s="113">
        <f t="shared" si="15"/>
        <v>1006</v>
      </c>
      <c r="AK18" s="117">
        <v>328</v>
      </c>
      <c r="AL18" s="118">
        <f t="shared" si="16"/>
        <v>32.60437375745527</v>
      </c>
      <c r="AM18" s="117">
        <v>290</v>
      </c>
      <c r="AN18" s="118">
        <f t="shared" si="17"/>
        <v>28.82703777335984</v>
      </c>
      <c r="AO18" s="117">
        <v>388</v>
      </c>
      <c r="AP18" s="118">
        <f t="shared" si="18"/>
        <v>38.56858846918489</v>
      </c>
      <c r="AQ18" s="389">
        <v>26</v>
      </c>
    </row>
    <row r="19" spans="2:43" s="22" customFormat="1" ht="21.75" customHeight="1">
      <c r="B19" s="176" t="s">
        <v>63</v>
      </c>
      <c r="C19" s="112">
        <f t="shared" si="0"/>
        <v>2413</v>
      </c>
      <c r="D19" s="508">
        <v>650</v>
      </c>
      <c r="E19" s="508">
        <v>1763</v>
      </c>
      <c r="F19" s="113">
        <f t="shared" si="19"/>
        <v>998</v>
      </c>
      <c r="G19" s="116">
        <v>100</v>
      </c>
      <c r="H19" s="117">
        <v>25</v>
      </c>
      <c r="I19" s="118">
        <f t="shared" si="1"/>
        <v>2.50501002004008</v>
      </c>
      <c r="J19" s="119">
        <v>679</v>
      </c>
      <c r="K19" s="116">
        <f t="shared" si="2"/>
        <v>68.03607214428857</v>
      </c>
      <c r="L19" s="117">
        <v>289</v>
      </c>
      <c r="M19" s="118">
        <f t="shared" si="3"/>
        <v>28.95791583166333</v>
      </c>
      <c r="N19" s="117">
        <v>5</v>
      </c>
      <c r="O19" s="116">
        <f t="shared" si="4"/>
        <v>0.501002004008016</v>
      </c>
      <c r="P19" s="113">
        <f t="shared" si="5"/>
        <v>998</v>
      </c>
      <c r="Q19" s="120">
        <v>100</v>
      </c>
      <c r="R19" s="117">
        <v>263</v>
      </c>
      <c r="S19" s="118">
        <f t="shared" si="6"/>
        <v>26.352705410821642</v>
      </c>
      <c r="T19" s="119">
        <v>296</v>
      </c>
      <c r="U19" s="116">
        <f t="shared" si="7"/>
        <v>29.659318637274552</v>
      </c>
      <c r="V19" s="119">
        <v>187</v>
      </c>
      <c r="W19" s="116">
        <f t="shared" si="8"/>
        <v>18.7374749498998</v>
      </c>
      <c r="X19" s="117">
        <v>79</v>
      </c>
      <c r="Y19" s="118">
        <f t="shared" si="9"/>
        <v>7.915831663326653</v>
      </c>
      <c r="Z19" s="119">
        <v>57</v>
      </c>
      <c r="AA19" s="116">
        <f t="shared" si="10"/>
        <v>5.7114228456913825</v>
      </c>
      <c r="AB19" s="119">
        <v>30</v>
      </c>
      <c r="AC19" s="116">
        <f t="shared" si="11"/>
        <v>3.006012024048096</v>
      </c>
      <c r="AD19" s="119">
        <v>37</v>
      </c>
      <c r="AE19" s="116">
        <f t="shared" si="12"/>
        <v>3.707414829659319</v>
      </c>
      <c r="AF19" s="119">
        <v>39</v>
      </c>
      <c r="AG19" s="116">
        <f t="shared" si="13"/>
        <v>3.9078156312625247</v>
      </c>
      <c r="AH19" s="117">
        <v>10</v>
      </c>
      <c r="AI19" s="118">
        <f t="shared" si="14"/>
        <v>1.002004008016032</v>
      </c>
      <c r="AJ19" s="113">
        <f t="shared" si="15"/>
        <v>1300</v>
      </c>
      <c r="AK19" s="117">
        <v>1214</v>
      </c>
      <c r="AL19" s="118">
        <f t="shared" si="16"/>
        <v>93.38461538461539</v>
      </c>
      <c r="AM19" s="117">
        <v>75</v>
      </c>
      <c r="AN19" s="118">
        <f t="shared" si="17"/>
        <v>5.769230769230769</v>
      </c>
      <c r="AO19" s="117">
        <v>11</v>
      </c>
      <c r="AP19" s="118">
        <f t="shared" si="18"/>
        <v>0.8461538461538461</v>
      </c>
      <c r="AQ19" s="389">
        <v>115</v>
      </c>
    </row>
    <row r="20" spans="2:43" s="22" customFormat="1" ht="21.75" customHeight="1">
      <c r="B20" s="176" t="s">
        <v>64</v>
      </c>
      <c r="C20" s="112">
        <f t="shared" si="0"/>
        <v>1047</v>
      </c>
      <c r="D20" s="508">
        <v>236</v>
      </c>
      <c r="E20" s="508">
        <v>811</v>
      </c>
      <c r="F20" s="113">
        <f t="shared" si="19"/>
        <v>536</v>
      </c>
      <c r="G20" s="116">
        <v>100</v>
      </c>
      <c r="H20" s="117">
        <v>43</v>
      </c>
      <c r="I20" s="118">
        <f t="shared" si="1"/>
        <v>8.022388059701493</v>
      </c>
      <c r="J20" s="119">
        <v>450</v>
      </c>
      <c r="K20" s="116">
        <f t="shared" si="2"/>
        <v>83.95522388059702</v>
      </c>
      <c r="L20" s="117">
        <v>43</v>
      </c>
      <c r="M20" s="118">
        <f t="shared" si="3"/>
        <v>8.022388059701493</v>
      </c>
      <c r="N20" s="117">
        <v>0</v>
      </c>
      <c r="O20" s="116">
        <f t="shared" si="4"/>
        <v>0</v>
      </c>
      <c r="P20" s="113">
        <f t="shared" si="5"/>
        <v>536</v>
      </c>
      <c r="Q20" s="120">
        <v>100</v>
      </c>
      <c r="R20" s="117">
        <v>26</v>
      </c>
      <c r="S20" s="118">
        <f t="shared" si="6"/>
        <v>4.850746268656716</v>
      </c>
      <c r="T20" s="119">
        <v>341</v>
      </c>
      <c r="U20" s="116">
        <f t="shared" si="7"/>
        <v>63.61940298507462</v>
      </c>
      <c r="V20" s="119">
        <v>40</v>
      </c>
      <c r="W20" s="116">
        <f t="shared" si="8"/>
        <v>7.462686567164178</v>
      </c>
      <c r="X20" s="117">
        <v>55</v>
      </c>
      <c r="Y20" s="118">
        <f t="shared" si="9"/>
        <v>10.261194029850747</v>
      </c>
      <c r="Z20" s="119">
        <v>31</v>
      </c>
      <c r="AA20" s="116">
        <f t="shared" si="10"/>
        <v>5.7835820895522385</v>
      </c>
      <c r="AB20" s="119">
        <v>14</v>
      </c>
      <c r="AC20" s="116">
        <f t="shared" si="11"/>
        <v>2.6119402985074625</v>
      </c>
      <c r="AD20" s="119">
        <v>11</v>
      </c>
      <c r="AE20" s="116">
        <f t="shared" si="12"/>
        <v>2.0522388059701493</v>
      </c>
      <c r="AF20" s="119">
        <v>9</v>
      </c>
      <c r="AG20" s="116">
        <f t="shared" si="13"/>
        <v>1.6791044776119404</v>
      </c>
      <c r="AH20" s="117">
        <v>9</v>
      </c>
      <c r="AI20" s="118">
        <f t="shared" si="14"/>
        <v>1.6791044776119404</v>
      </c>
      <c r="AJ20" s="113">
        <f t="shared" si="15"/>
        <v>469</v>
      </c>
      <c r="AK20" s="117">
        <v>413</v>
      </c>
      <c r="AL20" s="118">
        <f t="shared" si="16"/>
        <v>88.05970149253731</v>
      </c>
      <c r="AM20" s="117">
        <v>45</v>
      </c>
      <c r="AN20" s="118">
        <f t="shared" si="17"/>
        <v>9.594882729211088</v>
      </c>
      <c r="AO20" s="117">
        <v>11</v>
      </c>
      <c r="AP20" s="118">
        <f t="shared" si="18"/>
        <v>2.345415778251599</v>
      </c>
      <c r="AQ20" s="389">
        <v>42</v>
      </c>
    </row>
    <row r="21" spans="2:43" s="22" customFormat="1" ht="21.75" customHeight="1">
      <c r="B21" s="176" t="s">
        <v>65</v>
      </c>
      <c r="C21" s="112">
        <f t="shared" si="0"/>
        <v>367</v>
      </c>
      <c r="D21" s="508">
        <v>33</v>
      </c>
      <c r="E21" s="508">
        <v>334</v>
      </c>
      <c r="F21" s="113">
        <f t="shared" si="19"/>
        <v>29</v>
      </c>
      <c r="G21" s="116">
        <v>100</v>
      </c>
      <c r="H21" s="117">
        <v>7</v>
      </c>
      <c r="I21" s="118">
        <f t="shared" si="1"/>
        <v>24.137931034482758</v>
      </c>
      <c r="J21" s="119">
        <v>17</v>
      </c>
      <c r="K21" s="116">
        <f t="shared" si="2"/>
        <v>58.620689655172406</v>
      </c>
      <c r="L21" s="117">
        <v>5</v>
      </c>
      <c r="M21" s="118">
        <f t="shared" si="3"/>
        <v>17.24137931034483</v>
      </c>
      <c r="N21" s="117">
        <v>0</v>
      </c>
      <c r="O21" s="116">
        <f t="shared" si="4"/>
        <v>0</v>
      </c>
      <c r="P21" s="113">
        <f t="shared" si="5"/>
        <v>29</v>
      </c>
      <c r="Q21" s="120">
        <v>100</v>
      </c>
      <c r="R21" s="117">
        <v>3</v>
      </c>
      <c r="S21" s="118">
        <f t="shared" si="6"/>
        <v>10.344827586206897</v>
      </c>
      <c r="T21" s="119">
        <v>2</v>
      </c>
      <c r="U21" s="116">
        <f t="shared" si="7"/>
        <v>6.896551724137931</v>
      </c>
      <c r="V21" s="119">
        <v>12</v>
      </c>
      <c r="W21" s="116">
        <f t="shared" si="8"/>
        <v>41.37931034482759</v>
      </c>
      <c r="X21" s="117">
        <v>7</v>
      </c>
      <c r="Y21" s="118">
        <f t="shared" si="9"/>
        <v>24.137931034482758</v>
      </c>
      <c r="Z21" s="119">
        <v>2</v>
      </c>
      <c r="AA21" s="116">
        <f t="shared" si="10"/>
        <v>6.896551724137931</v>
      </c>
      <c r="AB21" s="119">
        <v>0</v>
      </c>
      <c r="AC21" s="116">
        <f t="shared" si="11"/>
        <v>0</v>
      </c>
      <c r="AD21" s="119">
        <v>3</v>
      </c>
      <c r="AE21" s="116">
        <f t="shared" si="12"/>
        <v>10.344827586206897</v>
      </c>
      <c r="AF21" s="119">
        <v>0</v>
      </c>
      <c r="AG21" s="116">
        <f t="shared" si="13"/>
        <v>0</v>
      </c>
      <c r="AH21" s="117">
        <v>0</v>
      </c>
      <c r="AI21" s="118">
        <f t="shared" si="14"/>
        <v>0</v>
      </c>
      <c r="AJ21" s="113">
        <f t="shared" si="15"/>
        <v>329</v>
      </c>
      <c r="AK21" s="117">
        <v>323</v>
      </c>
      <c r="AL21" s="118">
        <f t="shared" si="16"/>
        <v>98.17629179331307</v>
      </c>
      <c r="AM21" s="117">
        <v>6</v>
      </c>
      <c r="AN21" s="118">
        <f t="shared" si="17"/>
        <v>1.82370820668693</v>
      </c>
      <c r="AO21" s="117">
        <v>0</v>
      </c>
      <c r="AP21" s="118">
        <f t="shared" si="18"/>
        <v>0</v>
      </c>
      <c r="AQ21" s="389">
        <v>9</v>
      </c>
    </row>
    <row r="22" spans="2:43" s="22" customFormat="1" ht="21.75" customHeight="1">
      <c r="B22" s="176" t="s">
        <v>66</v>
      </c>
      <c r="C22" s="112">
        <f t="shared" si="0"/>
        <v>17</v>
      </c>
      <c r="D22" s="508">
        <v>6</v>
      </c>
      <c r="E22" s="508">
        <v>11</v>
      </c>
      <c r="F22" s="113">
        <f t="shared" si="19"/>
        <v>11</v>
      </c>
      <c r="G22" s="116">
        <v>100</v>
      </c>
      <c r="H22" s="117">
        <v>0</v>
      </c>
      <c r="I22" s="118">
        <f t="shared" si="1"/>
        <v>0</v>
      </c>
      <c r="J22" s="119">
        <v>10</v>
      </c>
      <c r="K22" s="116">
        <f t="shared" si="2"/>
        <v>90.9090909090909</v>
      </c>
      <c r="L22" s="117">
        <v>1</v>
      </c>
      <c r="M22" s="118">
        <f t="shared" si="3"/>
        <v>9.090909090909092</v>
      </c>
      <c r="N22" s="117">
        <v>0</v>
      </c>
      <c r="O22" s="116">
        <f t="shared" si="4"/>
        <v>0</v>
      </c>
      <c r="P22" s="113">
        <f t="shared" si="5"/>
        <v>11</v>
      </c>
      <c r="Q22" s="120">
        <v>100</v>
      </c>
      <c r="R22" s="117">
        <v>0</v>
      </c>
      <c r="S22" s="118">
        <f t="shared" si="6"/>
        <v>0</v>
      </c>
      <c r="T22" s="119">
        <v>6</v>
      </c>
      <c r="U22" s="116">
        <f t="shared" si="7"/>
        <v>54.54545454545454</v>
      </c>
      <c r="V22" s="119">
        <v>2</v>
      </c>
      <c r="W22" s="116">
        <f t="shared" si="8"/>
        <v>18.181818181818183</v>
      </c>
      <c r="X22" s="117">
        <v>3</v>
      </c>
      <c r="Y22" s="118">
        <f t="shared" si="9"/>
        <v>27.27272727272727</v>
      </c>
      <c r="Z22" s="119">
        <v>0</v>
      </c>
      <c r="AA22" s="116">
        <f t="shared" si="10"/>
        <v>0</v>
      </c>
      <c r="AB22" s="119">
        <v>0</v>
      </c>
      <c r="AC22" s="116">
        <f t="shared" si="11"/>
        <v>0</v>
      </c>
      <c r="AD22" s="119">
        <v>0</v>
      </c>
      <c r="AE22" s="116">
        <f t="shared" si="12"/>
        <v>0</v>
      </c>
      <c r="AF22" s="119">
        <v>0</v>
      </c>
      <c r="AG22" s="116">
        <f t="shared" si="13"/>
        <v>0</v>
      </c>
      <c r="AH22" s="117">
        <v>0</v>
      </c>
      <c r="AI22" s="118">
        <f t="shared" si="14"/>
        <v>0</v>
      </c>
      <c r="AJ22" s="113">
        <f t="shared" si="15"/>
        <v>6</v>
      </c>
      <c r="AK22" s="117">
        <v>4</v>
      </c>
      <c r="AL22" s="118">
        <f t="shared" si="16"/>
        <v>66.66666666666666</v>
      </c>
      <c r="AM22" s="117">
        <v>2</v>
      </c>
      <c r="AN22" s="118">
        <f t="shared" si="17"/>
        <v>33.33333333333333</v>
      </c>
      <c r="AO22" s="117">
        <v>0</v>
      </c>
      <c r="AP22" s="118">
        <f t="shared" si="18"/>
        <v>0</v>
      </c>
      <c r="AQ22" s="389">
        <v>0</v>
      </c>
    </row>
    <row r="23" spans="2:43" s="22" customFormat="1" ht="21.75" customHeight="1">
      <c r="B23" s="176" t="s">
        <v>67</v>
      </c>
      <c r="C23" s="112">
        <f t="shared" si="0"/>
        <v>175</v>
      </c>
      <c r="D23" s="508">
        <v>81</v>
      </c>
      <c r="E23" s="508">
        <v>94</v>
      </c>
      <c r="F23" s="113">
        <f t="shared" si="19"/>
        <v>92</v>
      </c>
      <c r="G23" s="116">
        <v>100</v>
      </c>
      <c r="H23" s="117">
        <v>1</v>
      </c>
      <c r="I23" s="118">
        <f t="shared" si="1"/>
        <v>1.0869565217391304</v>
      </c>
      <c r="J23" s="119">
        <v>87</v>
      </c>
      <c r="K23" s="116">
        <f t="shared" si="2"/>
        <v>94.56521739130434</v>
      </c>
      <c r="L23" s="117">
        <v>4</v>
      </c>
      <c r="M23" s="118">
        <f t="shared" si="3"/>
        <v>4.3478260869565215</v>
      </c>
      <c r="N23" s="117">
        <v>0</v>
      </c>
      <c r="O23" s="116">
        <f t="shared" si="4"/>
        <v>0</v>
      </c>
      <c r="P23" s="113">
        <f t="shared" si="5"/>
        <v>92</v>
      </c>
      <c r="Q23" s="120">
        <v>100</v>
      </c>
      <c r="R23" s="117">
        <v>9</v>
      </c>
      <c r="S23" s="118">
        <f t="shared" si="6"/>
        <v>9.782608695652174</v>
      </c>
      <c r="T23" s="119">
        <v>4</v>
      </c>
      <c r="U23" s="116">
        <f t="shared" si="7"/>
        <v>4.3478260869565215</v>
      </c>
      <c r="V23" s="119">
        <v>2</v>
      </c>
      <c r="W23" s="116">
        <f t="shared" si="8"/>
        <v>2.1739130434782608</v>
      </c>
      <c r="X23" s="117">
        <v>75</v>
      </c>
      <c r="Y23" s="118">
        <f t="shared" si="9"/>
        <v>81.52173913043478</v>
      </c>
      <c r="Z23" s="119">
        <v>2</v>
      </c>
      <c r="AA23" s="116">
        <f t="shared" si="10"/>
        <v>2.1739130434782608</v>
      </c>
      <c r="AB23" s="119">
        <v>0</v>
      </c>
      <c r="AC23" s="116">
        <f t="shared" si="11"/>
        <v>0</v>
      </c>
      <c r="AD23" s="119">
        <v>0</v>
      </c>
      <c r="AE23" s="116">
        <f t="shared" si="12"/>
        <v>0</v>
      </c>
      <c r="AF23" s="119">
        <v>0</v>
      </c>
      <c r="AG23" s="116">
        <f t="shared" si="13"/>
        <v>0</v>
      </c>
      <c r="AH23" s="117">
        <v>0</v>
      </c>
      <c r="AI23" s="118">
        <f t="shared" si="14"/>
        <v>0</v>
      </c>
      <c r="AJ23" s="113">
        <f t="shared" si="15"/>
        <v>82</v>
      </c>
      <c r="AK23" s="117">
        <v>82</v>
      </c>
      <c r="AL23" s="118">
        <f t="shared" si="16"/>
        <v>100</v>
      </c>
      <c r="AM23" s="117">
        <v>0</v>
      </c>
      <c r="AN23" s="118">
        <f t="shared" si="17"/>
        <v>0</v>
      </c>
      <c r="AO23" s="117">
        <v>0</v>
      </c>
      <c r="AP23" s="118">
        <f t="shared" si="18"/>
        <v>0</v>
      </c>
      <c r="AQ23" s="389">
        <v>1</v>
      </c>
    </row>
    <row r="24" spans="2:43" s="22" customFormat="1" ht="21.75" customHeight="1">
      <c r="B24" s="176" t="s">
        <v>68</v>
      </c>
      <c r="C24" s="112">
        <f t="shared" si="0"/>
        <v>30</v>
      </c>
      <c r="D24" s="508">
        <v>19</v>
      </c>
      <c r="E24" s="508">
        <v>11</v>
      </c>
      <c r="F24" s="113">
        <f t="shared" si="19"/>
        <v>23</v>
      </c>
      <c r="G24" s="116">
        <v>100</v>
      </c>
      <c r="H24" s="117">
        <v>1</v>
      </c>
      <c r="I24" s="118">
        <f t="shared" si="1"/>
        <v>4.3478260869565215</v>
      </c>
      <c r="J24" s="119">
        <v>19</v>
      </c>
      <c r="K24" s="116">
        <f t="shared" si="2"/>
        <v>82.6086956521739</v>
      </c>
      <c r="L24" s="117">
        <v>3</v>
      </c>
      <c r="M24" s="118">
        <f t="shared" si="3"/>
        <v>13.043478260869565</v>
      </c>
      <c r="N24" s="117">
        <v>0</v>
      </c>
      <c r="O24" s="116">
        <f t="shared" si="4"/>
        <v>0</v>
      </c>
      <c r="P24" s="113">
        <f t="shared" si="5"/>
        <v>23</v>
      </c>
      <c r="Q24" s="120">
        <v>100</v>
      </c>
      <c r="R24" s="117">
        <v>2</v>
      </c>
      <c r="S24" s="118">
        <f t="shared" si="6"/>
        <v>8.695652173913043</v>
      </c>
      <c r="T24" s="119">
        <v>0</v>
      </c>
      <c r="U24" s="116">
        <f t="shared" si="7"/>
        <v>0</v>
      </c>
      <c r="V24" s="119">
        <v>5</v>
      </c>
      <c r="W24" s="116">
        <f t="shared" si="8"/>
        <v>21.73913043478261</v>
      </c>
      <c r="X24" s="117">
        <v>1</v>
      </c>
      <c r="Y24" s="118">
        <f t="shared" si="9"/>
        <v>4.3478260869565215</v>
      </c>
      <c r="Z24" s="119">
        <v>7</v>
      </c>
      <c r="AA24" s="116">
        <f t="shared" si="10"/>
        <v>30.434782608695656</v>
      </c>
      <c r="AB24" s="119">
        <v>0</v>
      </c>
      <c r="AC24" s="116">
        <f t="shared" si="11"/>
        <v>0</v>
      </c>
      <c r="AD24" s="119">
        <v>4</v>
      </c>
      <c r="AE24" s="116">
        <f t="shared" si="12"/>
        <v>17.391304347826086</v>
      </c>
      <c r="AF24" s="119">
        <v>1</v>
      </c>
      <c r="AG24" s="116">
        <f t="shared" si="13"/>
        <v>4.3478260869565215</v>
      </c>
      <c r="AH24" s="117">
        <v>3</v>
      </c>
      <c r="AI24" s="118">
        <f t="shared" si="14"/>
        <v>13.043478260869565</v>
      </c>
      <c r="AJ24" s="113">
        <f t="shared" si="15"/>
        <v>6</v>
      </c>
      <c r="AK24" s="117">
        <v>5</v>
      </c>
      <c r="AL24" s="118">
        <f t="shared" si="16"/>
        <v>83.33333333333334</v>
      </c>
      <c r="AM24" s="117">
        <v>1</v>
      </c>
      <c r="AN24" s="118">
        <f t="shared" si="17"/>
        <v>16.666666666666664</v>
      </c>
      <c r="AO24" s="117">
        <v>0</v>
      </c>
      <c r="AP24" s="118">
        <f t="shared" si="18"/>
        <v>0</v>
      </c>
      <c r="AQ24" s="389">
        <v>1</v>
      </c>
    </row>
    <row r="25" spans="2:43" s="22" customFormat="1" ht="21.75" customHeight="1">
      <c r="B25" s="176" t="s">
        <v>69</v>
      </c>
      <c r="C25" s="112">
        <f t="shared" si="0"/>
        <v>62</v>
      </c>
      <c r="D25" s="508">
        <v>15</v>
      </c>
      <c r="E25" s="508">
        <v>47</v>
      </c>
      <c r="F25" s="113">
        <f t="shared" si="19"/>
        <v>26</v>
      </c>
      <c r="G25" s="116">
        <v>100</v>
      </c>
      <c r="H25" s="117">
        <v>7</v>
      </c>
      <c r="I25" s="118">
        <f t="shared" si="1"/>
        <v>26.923076923076923</v>
      </c>
      <c r="J25" s="119">
        <v>13</v>
      </c>
      <c r="K25" s="116">
        <f t="shared" si="2"/>
        <v>50</v>
      </c>
      <c r="L25" s="117">
        <v>5</v>
      </c>
      <c r="M25" s="118">
        <f t="shared" si="3"/>
        <v>19.230769230769234</v>
      </c>
      <c r="N25" s="117">
        <v>1</v>
      </c>
      <c r="O25" s="116">
        <f t="shared" si="4"/>
        <v>3.8461538461538463</v>
      </c>
      <c r="P25" s="113">
        <f t="shared" si="5"/>
        <v>26</v>
      </c>
      <c r="Q25" s="120">
        <v>100</v>
      </c>
      <c r="R25" s="117">
        <v>6</v>
      </c>
      <c r="S25" s="118">
        <f t="shared" si="6"/>
        <v>23.076923076923077</v>
      </c>
      <c r="T25" s="119">
        <v>5</v>
      </c>
      <c r="U25" s="116">
        <f t="shared" si="7"/>
        <v>19.230769230769234</v>
      </c>
      <c r="V25" s="119">
        <v>4</v>
      </c>
      <c r="W25" s="116">
        <f t="shared" si="8"/>
        <v>15.384615384615385</v>
      </c>
      <c r="X25" s="117">
        <v>4</v>
      </c>
      <c r="Y25" s="118">
        <f t="shared" si="9"/>
        <v>15.384615384615385</v>
      </c>
      <c r="Z25" s="119">
        <v>3</v>
      </c>
      <c r="AA25" s="116">
        <f t="shared" si="10"/>
        <v>11.538461538461538</v>
      </c>
      <c r="AB25" s="119">
        <v>1</v>
      </c>
      <c r="AC25" s="116">
        <f t="shared" si="11"/>
        <v>3.8461538461538463</v>
      </c>
      <c r="AD25" s="119">
        <v>3</v>
      </c>
      <c r="AE25" s="116">
        <f t="shared" si="12"/>
        <v>11.538461538461538</v>
      </c>
      <c r="AF25" s="119">
        <v>0</v>
      </c>
      <c r="AG25" s="116">
        <f t="shared" si="13"/>
        <v>0</v>
      </c>
      <c r="AH25" s="117">
        <v>0</v>
      </c>
      <c r="AI25" s="118">
        <f t="shared" si="14"/>
        <v>0</v>
      </c>
      <c r="AJ25" s="113">
        <f t="shared" si="15"/>
        <v>35</v>
      </c>
      <c r="AK25" s="117">
        <v>35</v>
      </c>
      <c r="AL25" s="118">
        <f t="shared" si="16"/>
        <v>100</v>
      </c>
      <c r="AM25" s="117">
        <v>0</v>
      </c>
      <c r="AN25" s="118">
        <f t="shared" si="17"/>
        <v>0</v>
      </c>
      <c r="AO25" s="117">
        <v>0</v>
      </c>
      <c r="AP25" s="118">
        <f t="shared" si="18"/>
        <v>0</v>
      </c>
      <c r="AQ25" s="389">
        <v>1</v>
      </c>
    </row>
    <row r="26" spans="2:43" s="22" customFormat="1" ht="21.75" customHeight="1">
      <c r="B26" s="176" t="s">
        <v>70</v>
      </c>
      <c r="C26" s="112">
        <f t="shared" si="0"/>
        <v>104</v>
      </c>
      <c r="D26" s="508">
        <v>15</v>
      </c>
      <c r="E26" s="508">
        <v>89</v>
      </c>
      <c r="F26" s="113">
        <f t="shared" si="19"/>
        <v>81</v>
      </c>
      <c r="G26" s="116">
        <v>100</v>
      </c>
      <c r="H26" s="117">
        <v>4</v>
      </c>
      <c r="I26" s="118">
        <f t="shared" si="1"/>
        <v>4.938271604938271</v>
      </c>
      <c r="J26" s="119">
        <v>58</v>
      </c>
      <c r="K26" s="116">
        <f t="shared" si="2"/>
        <v>71.60493827160494</v>
      </c>
      <c r="L26" s="117">
        <v>19</v>
      </c>
      <c r="M26" s="118">
        <f t="shared" si="3"/>
        <v>23.456790123456788</v>
      </c>
      <c r="N26" s="117">
        <v>0</v>
      </c>
      <c r="O26" s="116">
        <f t="shared" si="4"/>
        <v>0</v>
      </c>
      <c r="P26" s="113">
        <f t="shared" si="5"/>
        <v>81</v>
      </c>
      <c r="Q26" s="120">
        <v>100</v>
      </c>
      <c r="R26" s="117">
        <v>39</v>
      </c>
      <c r="S26" s="118">
        <f t="shared" si="6"/>
        <v>48.148148148148145</v>
      </c>
      <c r="T26" s="119">
        <v>31</v>
      </c>
      <c r="U26" s="116">
        <f t="shared" si="7"/>
        <v>38.2716049382716</v>
      </c>
      <c r="V26" s="119">
        <v>4</v>
      </c>
      <c r="W26" s="116">
        <f t="shared" si="8"/>
        <v>4.938271604938271</v>
      </c>
      <c r="X26" s="117">
        <v>3</v>
      </c>
      <c r="Y26" s="118">
        <f t="shared" si="9"/>
        <v>3.7037037037037033</v>
      </c>
      <c r="Z26" s="119">
        <v>1</v>
      </c>
      <c r="AA26" s="116">
        <f t="shared" si="10"/>
        <v>1.2345679012345678</v>
      </c>
      <c r="AB26" s="119">
        <v>3</v>
      </c>
      <c r="AC26" s="116">
        <f t="shared" si="11"/>
        <v>3.7037037037037033</v>
      </c>
      <c r="AD26" s="119">
        <v>0</v>
      </c>
      <c r="AE26" s="116">
        <f t="shared" si="12"/>
        <v>0</v>
      </c>
      <c r="AF26" s="119">
        <v>0</v>
      </c>
      <c r="AG26" s="116">
        <f t="shared" si="13"/>
        <v>0</v>
      </c>
      <c r="AH26" s="117">
        <v>0</v>
      </c>
      <c r="AI26" s="118">
        <f t="shared" si="14"/>
        <v>0</v>
      </c>
      <c r="AJ26" s="113">
        <f t="shared" si="15"/>
        <v>20</v>
      </c>
      <c r="AK26" s="117">
        <v>19</v>
      </c>
      <c r="AL26" s="118">
        <f t="shared" si="16"/>
        <v>95</v>
      </c>
      <c r="AM26" s="117">
        <v>0</v>
      </c>
      <c r="AN26" s="118">
        <f t="shared" si="17"/>
        <v>0</v>
      </c>
      <c r="AO26" s="117">
        <v>1</v>
      </c>
      <c r="AP26" s="118">
        <f t="shared" si="18"/>
        <v>5</v>
      </c>
      <c r="AQ26" s="389">
        <v>3</v>
      </c>
    </row>
    <row r="27" spans="2:43" s="22" customFormat="1" ht="21.75" customHeight="1">
      <c r="B27" s="176" t="s">
        <v>71</v>
      </c>
      <c r="C27" s="112">
        <f t="shared" si="0"/>
        <v>66</v>
      </c>
      <c r="D27" s="508">
        <v>22</v>
      </c>
      <c r="E27" s="508">
        <v>44</v>
      </c>
      <c r="F27" s="113">
        <f t="shared" si="19"/>
        <v>33</v>
      </c>
      <c r="G27" s="116">
        <v>100</v>
      </c>
      <c r="H27" s="117">
        <v>1</v>
      </c>
      <c r="I27" s="118">
        <f t="shared" si="1"/>
        <v>3.0303030303030303</v>
      </c>
      <c r="J27" s="119">
        <v>28</v>
      </c>
      <c r="K27" s="116">
        <f t="shared" si="2"/>
        <v>84.84848484848484</v>
      </c>
      <c r="L27" s="117">
        <v>4</v>
      </c>
      <c r="M27" s="118">
        <f t="shared" si="3"/>
        <v>12.121212121212121</v>
      </c>
      <c r="N27" s="117">
        <v>0</v>
      </c>
      <c r="O27" s="116">
        <f t="shared" si="4"/>
        <v>0</v>
      </c>
      <c r="P27" s="113">
        <f t="shared" si="5"/>
        <v>33</v>
      </c>
      <c r="Q27" s="120">
        <v>100</v>
      </c>
      <c r="R27" s="117">
        <v>2</v>
      </c>
      <c r="S27" s="118">
        <f t="shared" si="6"/>
        <v>6.0606060606060606</v>
      </c>
      <c r="T27" s="119">
        <v>19</v>
      </c>
      <c r="U27" s="116">
        <f t="shared" si="7"/>
        <v>57.57575757575758</v>
      </c>
      <c r="V27" s="119">
        <v>6</v>
      </c>
      <c r="W27" s="116">
        <f t="shared" si="8"/>
        <v>18.181818181818183</v>
      </c>
      <c r="X27" s="117">
        <v>2</v>
      </c>
      <c r="Y27" s="118">
        <f t="shared" si="9"/>
        <v>6.0606060606060606</v>
      </c>
      <c r="Z27" s="119">
        <v>1</v>
      </c>
      <c r="AA27" s="116">
        <f t="shared" si="10"/>
        <v>3.0303030303030303</v>
      </c>
      <c r="AB27" s="119">
        <v>0</v>
      </c>
      <c r="AC27" s="116">
        <f t="shared" si="11"/>
        <v>0</v>
      </c>
      <c r="AD27" s="119">
        <v>1</v>
      </c>
      <c r="AE27" s="116">
        <f t="shared" si="12"/>
        <v>3.0303030303030303</v>
      </c>
      <c r="AF27" s="119">
        <v>2</v>
      </c>
      <c r="AG27" s="116">
        <f t="shared" si="13"/>
        <v>6.0606060606060606</v>
      </c>
      <c r="AH27" s="117">
        <v>0</v>
      </c>
      <c r="AI27" s="118">
        <f t="shared" si="14"/>
        <v>0</v>
      </c>
      <c r="AJ27" s="113">
        <f t="shared" si="15"/>
        <v>24</v>
      </c>
      <c r="AK27" s="117">
        <v>23</v>
      </c>
      <c r="AL27" s="118">
        <f t="shared" si="16"/>
        <v>95.83333333333334</v>
      </c>
      <c r="AM27" s="117">
        <v>1</v>
      </c>
      <c r="AN27" s="118">
        <f t="shared" si="17"/>
        <v>4.166666666666666</v>
      </c>
      <c r="AO27" s="117">
        <v>0</v>
      </c>
      <c r="AP27" s="118">
        <f t="shared" si="18"/>
        <v>0</v>
      </c>
      <c r="AQ27" s="389">
        <v>9</v>
      </c>
    </row>
    <row r="28" spans="2:43" s="22" customFormat="1" ht="21.75" customHeight="1">
      <c r="B28" s="176" t="s">
        <v>72</v>
      </c>
      <c r="C28" s="112">
        <f t="shared" si="0"/>
        <v>287</v>
      </c>
      <c r="D28" s="508">
        <v>41</v>
      </c>
      <c r="E28" s="508">
        <v>246</v>
      </c>
      <c r="F28" s="113">
        <f t="shared" si="19"/>
        <v>62</v>
      </c>
      <c r="G28" s="116">
        <v>100</v>
      </c>
      <c r="H28" s="117">
        <v>4</v>
      </c>
      <c r="I28" s="118">
        <f t="shared" si="1"/>
        <v>6.451612903225806</v>
      </c>
      <c r="J28" s="119">
        <v>43</v>
      </c>
      <c r="K28" s="116">
        <f t="shared" si="2"/>
        <v>69.35483870967742</v>
      </c>
      <c r="L28" s="117">
        <v>13</v>
      </c>
      <c r="M28" s="118">
        <f t="shared" si="3"/>
        <v>20.967741935483872</v>
      </c>
      <c r="N28" s="117">
        <v>2</v>
      </c>
      <c r="O28" s="116">
        <f t="shared" si="4"/>
        <v>3.225806451612903</v>
      </c>
      <c r="P28" s="113">
        <f t="shared" si="5"/>
        <v>62</v>
      </c>
      <c r="Q28" s="120">
        <v>100</v>
      </c>
      <c r="R28" s="117">
        <v>12</v>
      </c>
      <c r="S28" s="118">
        <f t="shared" si="6"/>
        <v>19.35483870967742</v>
      </c>
      <c r="T28" s="119">
        <v>28</v>
      </c>
      <c r="U28" s="116">
        <f t="shared" si="7"/>
        <v>45.16129032258064</v>
      </c>
      <c r="V28" s="119">
        <v>7</v>
      </c>
      <c r="W28" s="116">
        <f t="shared" si="8"/>
        <v>11.29032258064516</v>
      </c>
      <c r="X28" s="117">
        <v>13</v>
      </c>
      <c r="Y28" s="118">
        <f t="shared" si="9"/>
        <v>20.967741935483872</v>
      </c>
      <c r="Z28" s="119">
        <v>1</v>
      </c>
      <c r="AA28" s="116">
        <f t="shared" si="10"/>
        <v>1.6129032258064515</v>
      </c>
      <c r="AB28" s="119">
        <v>0</v>
      </c>
      <c r="AC28" s="116">
        <f t="shared" si="11"/>
        <v>0</v>
      </c>
      <c r="AD28" s="119">
        <v>0</v>
      </c>
      <c r="AE28" s="116">
        <f t="shared" si="12"/>
        <v>0</v>
      </c>
      <c r="AF28" s="119">
        <v>1</v>
      </c>
      <c r="AG28" s="116">
        <f t="shared" si="13"/>
        <v>1.6129032258064515</v>
      </c>
      <c r="AH28" s="117">
        <v>0</v>
      </c>
      <c r="AI28" s="118">
        <f t="shared" si="14"/>
        <v>0</v>
      </c>
      <c r="AJ28" s="113">
        <f t="shared" si="15"/>
        <v>216</v>
      </c>
      <c r="AK28" s="117">
        <v>201</v>
      </c>
      <c r="AL28" s="118">
        <f t="shared" si="16"/>
        <v>93.05555555555556</v>
      </c>
      <c r="AM28" s="117">
        <v>15</v>
      </c>
      <c r="AN28" s="118">
        <f t="shared" si="17"/>
        <v>6.944444444444445</v>
      </c>
      <c r="AO28" s="117">
        <v>0</v>
      </c>
      <c r="AP28" s="118">
        <f t="shared" si="18"/>
        <v>0</v>
      </c>
      <c r="AQ28" s="389">
        <v>9</v>
      </c>
    </row>
    <row r="29" spans="2:43" s="22" customFormat="1" ht="21.75" customHeight="1">
      <c r="B29" s="176" t="s">
        <v>73</v>
      </c>
      <c r="C29" s="112">
        <f t="shared" si="0"/>
        <v>2010</v>
      </c>
      <c r="D29" s="508">
        <v>1179</v>
      </c>
      <c r="E29" s="508">
        <v>831</v>
      </c>
      <c r="F29" s="113">
        <f t="shared" si="19"/>
        <v>943</v>
      </c>
      <c r="G29" s="116">
        <v>100</v>
      </c>
      <c r="H29" s="248">
        <v>18</v>
      </c>
      <c r="I29" s="118">
        <f t="shared" si="1"/>
        <v>1.9088016967126193</v>
      </c>
      <c r="J29" s="248">
        <v>882</v>
      </c>
      <c r="K29" s="116">
        <f t="shared" si="2"/>
        <v>93.53128313891834</v>
      </c>
      <c r="L29" s="247">
        <v>43</v>
      </c>
      <c r="M29" s="118">
        <f t="shared" si="3"/>
        <v>4.559915164369035</v>
      </c>
      <c r="N29" s="248">
        <v>0</v>
      </c>
      <c r="O29" s="116">
        <f t="shared" si="4"/>
        <v>0</v>
      </c>
      <c r="P29" s="113">
        <f t="shared" si="5"/>
        <v>943</v>
      </c>
      <c r="Q29" s="120">
        <v>100</v>
      </c>
      <c r="R29" s="248">
        <v>33</v>
      </c>
      <c r="S29" s="118">
        <f t="shared" si="6"/>
        <v>3.4994697773064685</v>
      </c>
      <c r="T29" s="247">
        <v>29</v>
      </c>
      <c r="U29" s="116">
        <f t="shared" si="7"/>
        <v>3.0752916224814424</v>
      </c>
      <c r="V29" s="248">
        <v>67</v>
      </c>
      <c r="W29" s="116">
        <f t="shared" si="8"/>
        <v>7.104984093319194</v>
      </c>
      <c r="X29" s="248">
        <v>764</v>
      </c>
      <c r="Y29" s="118">
        <f t="shared" si="9"/>
        <v>81.01802757158006</v>
      </c>
      <c r="Z29" s="247">
        <v>21</v>
      </c>
      <c r="AA29" s="116">
        <f t="shared" si="10"/>
        <v>2.2269353128313893</v>
      </c>
      <c r="AB29" s="248">
        <v>16</v>
      </c>
      <c r="AC29" s="116">
        <f t="shared" si="11"/>
        <v>1.6967126193001063</v>
      </c>
      <c r="AD29" s="248">
        <v>9</v>
      </c>
      <c r="AE29" s="116">
        <f t="shared" si="12"/>
        <v>0.9544008483563097</v>
      </c>
      <c r="AF29" s="248">
        <v>4</v>
      </c>
      <c r="AG29" s="116">
        <f t="shared" si="13"/>
        <v>0.4241781548250266</v>
      </c>
      <c r="AH29" s="248">
        <v>0</v>
      </c>
      <c r="AI29" s="118">
        <f t="shared" si="14"/>
        <v>0</v>
      </c>
      <c r="AJ29" s="113">
        <f t="shared" si="15"/>
        <v>1005</v>
      </c>
      <c r="AK29" s="117">
        <v>707</v>
      </c>
      <c r="AL29" s="118">
        <f t="shared" si="16"/>
        <v>70.34825870646766</v>
      </c>
      <c r="AM29" s="248">
        <v>148</v>
      </c>
      <c r="AN29" s="118">
        <f t="shared" si="17"/>
        <v>14.72636815920398</v>
      </c>
      <c r="AO29" s="248">
        <v>150</v>
      </c>
      <c r="AP29" s="118">
        <f t="shared" si="18"/>
        <v>14.925373134328357</v>
      </c>
      <c r="AQ29" s="507">
        <v>62</v>
      </c>
    </row>
    <row r="30" spans="2:43" s="22" customFormat="1" ht="21.75" customHeight="1">
      <c r="B30" s="176" t="s">
        <v>74</v>
      </c>
      <c r="C30" s="112">
        <f t="shared" si="0"/>
        <v>103</v>
      </c>
      <c r="D30" s="508">
        <v>31</v>
      </c>
      <c r="E30" s="508">
        <v>72</v>
      </c>
      <c r="F30" s="113">
        <f t="shared" si="19"/>
        <v>40</v>
      </c>
      <c r="G30" s="116">
        <v>100</v>
      </c>
      <c r="H30" s="248">
        <v>9</v>
      </c>
      <c r="I30" s="118">
        <f t="shared" si="1"/>
        <v>22.5</v>
      </c>
      <c r="J30" s="248">
        <v>21</v>
      </c>
      <c r="K30" s="116">
        <f t="shared" si="2"/>
        <v>52.5</v>
      </c>
      <c r="L30" s="247">
        <v>8</v>
      </c>
      <c r="M30" s="118">
        <f t="shared" si="3"/>
        <v>20</v>
      </c>
      <c r="N30" s="248">
        <v>2</v>
      </c>
      <c r="O30" s="116">
        <f t="shared" si="4"/>
        <v>5</v>
      </c>
      <c r="P30" s="113">
        <f t="shared" si="5"/>
        <v>40</v>
      </c>
      <c r="Q30" s="120">
        <v>100</v>
      </c>
      <c r="R30" s="248">
        <v>5</v>
      </c>
      <c r="S30" s="118">
        <f t="shared" si="6"/>
        <v>12.5</v>
      </c>
      <c r="T30" s="247">
        <v>14</v>
      </c>
      <c r="U30" s="116">
        <f t="shared" si="7"/>
        <v>35</v>
      </c>
      <c r="V30" s="248">
        <v>13</v>
      </c>
      <c r="W30" s="116">
        <f t="shared" si="8"/>
        <v>32.5</v>
      </c>
      <c r="X30" s="248">
        <v>3</v>
      </c>
      <c r="Y30" s="118">
        <f t="shared" si="9"/>
        <v>7.5</v>
      </c>
      <c r="Z30" s="247">
        <v>0</v>
      </c>
      <c r="AA30" s="116">
        <f t="shared" si="10"/>
        <v>0</v>
      </c>
      <c r="AB30" s="248">
        <v>3</v>
      </c>
      <c r="AC30" s="116">
        <f t="shared" si="11"/>
        <v>7.5</v>
      </c>
      <c r="AD30" s="248">
        <v>1</v>
      </c>
      <c r="AE30" s="116">
        <f t="shared" si="12"/>
        <v>2.5</v>
      </c>
      <c r="AF30" s="248">
        <v>1</v>
      </c>
      <c r="AG30" s="116">
        <f t="shared" si="13"/>
        <v>2.5</v>
      </c>
      <c r="AH30" s="248">
        <v>0</v>
      </c>
      <c r="AI30" s="118">
        <f t="shared" si="14"/>
        <v>0</v>
      </c>
      <c r="AJ30" s="113">
        <f t="shared" si="15"/>
        <v>58</v>
      </c>
      <c r="AK30" s="117">
        <v>51</v>
      </c>
      <c r="AL30" s="118">
        <f t="shared" si="16"/>
        <v>87.93103448275862</v>
      </c>
      <c r="AM30" s="248">
        <v>5</v>
      </c>
      <c r="AN30" s="118">
        <f t="shared" si="17"/>
        <v>8.620689655172415</v>
      </c>
      <c r="AO30" s="248">
        <v>2</v>
      </c>
      <c r="AP30" s="118">
        <f t="shared" si="18"/>
        <v>3.4482758620689653</v>
      </c>
      <c r="AQ30" s="507">
        <v>5</v>
      </c>
    </row>
    <row r="31" spans="2:43" s="22" customFormat="1" ht="21.75" customHeight="1">
      <c r="B31" s="176" t="s">
        <v>75</v>
      </c>
      <c r="C31" s="112">
        <f t="shared" si="0"/>
        <v>383</v>
      </c>
      <c r="D31" s="508">
        <v>173</v>
      </c>
      <c r="E31" s="508">
        <v>210</v>
      </c>
      <c r="F31" s="113">
        <f t="shared" si="19"/>
        <v>174</v>
      </c>
      <c r="G31" s="116">
        <v>100</v>
      </c>
      <c r="H31" s="248">
        <v>11</v>
      </c>
      <c r="I31" s="118">
        <f t="shared" si="1"/>
        <v>6.321839080459771</v>
      </c>
      <c r="J31" s="248">
        <v>161</v>
      </c>
      <c r="K31" s="116">
        <f t="shared" si="2"/>
        <v>92.52873563218391</v>
      </c>
      <c r="L31" s="247">
        <v>2</v>
      </c>
      <c r="M31" s="118">
        <f>IF($F31&lt;&gt;0,L31/$F31*100,0)+0.1</f>
        <v>1.2494252873563219</v>
      </c>
      <c r="N31" s="248">
        <v>0</v>
      </c>
      <c r="O31" s="116">
        <f t="shared" si="4"/>
        <v>0</v>
      </c>
      <c r="P31" s="113">
        <f t="shared" si="5"/>
        <v>174</v>
      </c>
      <c r="Q31" s="120">
        <v>100</v>
      </c>
      <c r="R31" s="248">
        <v>5</v>
      </c>
      <c r="S31" s="118">
        <f t="shared" si="6"/>
        <v>2.8735632183908044</v>
      </c>
      <c r="T31" s="247">
        <v>13</v>
      </c>
      <c r="U31" s="116">
        <f t="shared" si="7"/>
        <v>7.471264367816093</v>
      </c>
      <c r="V31" s="248">
        <v>2</v>
      </c>
      <c r="W31" s="116">
        <f t="shared" si="8"/>
        <v>1.1494252873563218</v>
      </c>
      <c r="X31" s="248">
        <v>7</v>
      </c>
      <c r="Y31" s="118">
        <f t="shared" si="9"/>
        <v>4.022988505747127</v>
      </c>
      <c r="Z31" s="247">
        <v>3</v>
      </c>
      <c r="AA31" s="116">
        <f t="shared" si="10"/>
        <v>1.7241379310344827</v>
      </c>
      <c r="AB31" s="248">
        <v>142</v>
      </c>
      <c r="AC31" s="116">
        <f t="shared" si="11"/>
        <v>81.60919540229885</v>
      </c>
      <c r="AD31" s="248">
        <v>1</v>
      </c>
      <c r="AE31" s="116">
        <f t="shared" si="12"/>
        <v>0.5747126436781609</v>
      </c>
      <c r="AF31" s="248">
        <v>0</v>
      </c>
      <c r="AG31" s="116">
        <f t="shared" si="13"/>
        <v>0</v>
      </c>
      <c r="AH31" s="248">
        <v>1</v>
      </c>
      <c r="AI31" s="118">
        <f t="shared" si="14"/>
        <v>0.5747126436781609</v>
      </c>
      <c r="AJ31" s="113">
        <f t="shared" si="15"/>
        <v>195</v>
      </c>
      <c r="AK31" s="117">
        <v>190</v>
      </c>
      <c r="AL31" s="118">
        <f t="shared" si="16"/>
        <v>97.43589743589743</v>
      </c>
      <c r="AM31" s="248">
        <v>5</v>
      </c>
      <c r="AN31" s="118">
        <f t="shared" si="17"/>
        <v>2.564102564102564</v>
      </c>
      <c r="AO31" s="248">
        <v>0</v>
      </c>
      <c r="AP31" s="118">
        <f t="shared" si="18"/>
        <v>0</v>
      </c>
      <c r="AQ31" s="507">
        <v>14</v>
      </c>
    </row>
    <row r="32" spans="2:43" s="22" customFormat="1" ht="21.75" customHeight="1">
      <c r="B32" s="176" t="s">
        <v>76</v>
      </c>
      <c r="C32" s="112">
        <f t="shared" si="0"/>
        <v>716</v>
      </c>
      <c r="D32" s="508">
        <v>210</v>
      </c>
      <c r="E32" s="508">
        <v>506</v>
      </c>
      <c r="F32" s="113">
        <f t="shared" si="19"/>
        <v>153</v>
      </c>
      <c r="G32" s="116">
        <v>100</v>
      </c>
      <c r="H32" s="248">
        <v>5</v>
      </c>
      <c r="I32" s="118">
        <f t="shared" si="1"/>
        <v>3.2679738562091507</v>
      </c>
      <c r="J32" s="248">
        <v>129</v>
      </c>
      <c r="K32" s="116">
        <f t="shared" si="2"/>
        <v>84.31372549019608</v>
      </c>
      <c r="L32" s="247">
        <v>19</v>
      </c>
      <c r="M32" s="118">
        <f t="shared" si="3"/>
        <v>12.418300653594772</v>
      </c>
      <c r="N32" s="248">
        <v>0</v>
      </c>
      <c r="O32" s="116">
        <f t="shared" si="4"/>
        <v>0</v>
      </c>
      <c r="P32" s="113">
        <f t="shared" si="5"/>
        <v>153</v>
      </c>
      <c r="Q32" s="120">
        <v>100</v>
      </c>
      <c r="R32" s="248">
        <v>4</v>
      </c>
      <c r="S32" s="118">
        <f t="shared" si="6"/>
        <v>2.6143790849673203</v>
      </c>
      <c r="T32" s="247">
        <v>32</v>
      </c>
      <c r="U32" s="116">
        <f t="shared" si="7"/>
        <v>20.915032679738562</v>
      </c>
      <c r="V32" s="248">
        <v>22</v>
      </c>
      <c r="W32" s="116">
        <f t="shared" si="8"/>
        <v>14.37908496732026</v>
      </c>
      <c r="X32" s="248">
        <v>73</v>
      </c>
      <c r="Y32" s="118">
        <f t="shared" si="9"/>
        <v>47.712418300653596</v>
      </c>
      <c r="Z32" s="247">
        <v>8</v>
      </c>
      <c r="AA32" s="116">
        <f t="shared" si="10"/>
        <v>5.228758169934641</v>
      </c>
      <c r="AB32" s="248">
        <v>5</v>
      </c>
      <c r="AC32" s="116">
        <f t="shared" si="11"/>
        <v>3.2679738562091507</v>
      </c>
      <c r="AD32" s="248">
        <v>3</v>
      </c>
      <c r="AE32" s="116">
        <f t="shared" si="12"/>
        <v>1.9607843137254901</v>
      </c>
      <c r="AF32" s="248">
        <v>3</v>
      </c>
      <c r="AG32" s="116">
        <f t="shared" si="13"/>
        <v>1.9607843137254901</v>
      </c>
      <c r="AH32" s="248">
        <v>3</v>
      </c>
      <c r="AI32" s="118">
        <f t="shared" si="14"/>
        <v>1.9607843137254901</v>
      </c>
      <c r="AJ32" s="113">
        <f t="shared" si="15"/>
        <v>539</v>
      </c>
      <c r="AK32" s="117">
        <v>447</v>
      </c>
      <c r="AL32" s="118">
        <f t="shared" si="16"/>
        <v>82.93135435992579</v>
      </c>
      <c r="AM32" s="248">
        <v>54</v>
      </c>
      <c r="AN32" s="118">
        <f t="shared" si="17"/>
        <v>10.018552875695732</v>
      </c>
      <c r="AO32" s="248">
        <v>38</v>
      </c>
      <c r="AP32" s="118">
        <f t="shared" si="18"/>
        <v>7.050092764378478</v>
      </c>
      <c r="AQ32" s="507">
        <v>24</v>
      </c>
    </row>
    <row r="33" spans="2:43" s="22" customFormat="1" ht="21.75" customHeight="1">
      <c r="B33" s="192" t="s">
        <v>77</v>
      </c>
      <c r="C33" s="112">
        <f t="shared" si="0"/>
        <v>3371</v>
      </c>
      <c r="D33" s="508">
        <v>420</v>
      </c>
      <c r="E33" s="508">
        <v>2951</v>
      </c>
      <c r="F33" s="115">
        <f t="shared" si="19"/>
        <v>1842</v>
      </c>
      <c r="G33" s="118">
        <v>100</v>
      </c>
      <c r="H33" s="248">
        <v>40</v>
      </c>
      <c r="I33" s="118">
        <f t="shared" si="1"/>
        <v>2.1715526601520088</v>
      </c>
      <c r="J33" s="508">
        <v>1000</v>
      </c>
      <c r="K33" s="116">
        <f t="shared" si="2"/>
        <v>54.28881650380022</v>
      </c>
      <c r="L33" s="508">
        <v>801</v>
      </c>
      <c r="M33" s="116">
        <f t="shared" si="3"/>
        <v>43.48534201954398</v>
      </c>
      <c r="N33" s="508">
        <v>1</v>
      </c>
      <c r="O33" s="116">
        <f t="shared" si="4"/>
        <v>0.05428881650380022</v>
      </c>
      <c r="P33" s="113">
        <f t="shared" si="5"/>
        <v>1842</v>
      </c>
      <c r="Q33" s="120">
        <v>100</v>
      </c>
      <c r="R33" s="508">
        <v>588</v>
      </c>
      <c r="S33" s="116">
        <f t="shared" si="6"/>
        <v>31.921824104234524</v>
      </c>
      <c r="T33" s="508">
        <v>839</v>
      </c>
      <c r="U33" s="116">
        <f t="shared" si="7"/>
        <v>45.54831704668838</v>
      </c>
      <c r="V33" s="508">
        <v>239</v>
      </c>
      <c r="W33" s="116">
        <f t="shared" si="8"/>
        <v>12.975027144408251</v>
      </c>
      <c r="X33" s="508">
        <v>70</v>
      </c>
      <c r="Y33" s="116">
        <f t="shared" si="9"/>
        <v>3.8002171552660156</v>
      </c>
      <c r="Z33" s="248">
        <v>50</v>
      </c>
      <c r="AA33" s="118">
        <f t="shared" si="10"/>
        <v>2.714440825190011</v>
      </c>
      <c r="AB33" s="248">
        <v>28</v>
      </c>
      <c r="AC33" s="118">
        <f t="shared" si="11"/>
        <v>1.520086862106406</v>
      </c>
      <c r="AD33" s="248">
        <v>14</v>
      </c>
      <c r="AE33" s="118">
        <f t="shared" si="12"/>
        <v>0.760043431053203</v>
      </c>
      <c r="AF33" s="508">
        <v>4</v>
      </c>
      <c r="AG33" s="116">
        <f t="shared" si="13"/>
        <v>0.21715526601520088</v>
      </c>
      <c r="AH33" s="248">
        <v>10</v>
      </c>
      <c r="AI33" s="118">
        <f t="shared" si="14"/>
        <v>0.5428881650380022</v>
      </c>
      <c r="AJ33" s="113">
        <f t="shared" si="15"/>
        <v>1447</v>
      </c>
      <c r="AK33" s="117">
        <v>1344</v>
      </c>
      <c r="AL33" s="118">
        <f t="shared" si="16"/>
        <v>92.88182446440912</v>
      </c>
      <c r="AM33" s="248">
        <v>85</v>
      </c>
      <c r="AN33" s="118">
        <f t="shared" si="17"/>
        <v>5.874222529371113</v>
      </c>
      <c r="AO33" s="508">
        <v>18</v>
      </c>
      <c r="AP33" s="116">
        <f t="shared" si="18"/>
        <v>1.243953006219765</v>
      </c>
      <c r="AQ33" s="507">
        <v>82</v>
      </c>
    </row>
    <row r="34" spans="2:43" s="22" customFormat="1" ht="21.75" customHeight="1">
      <c r="B34" s="192" t="s">
        <v>78</v>
      </c>
      <c r="C34" s="112">
        <f t="shared" si="0"/>
        <v>1323</v>
      </c>
      <c r="D34" s="508">
        <v>142</v>
      </c>
      <c r="E34" s="508">
        <v>1181</v>
      </c>
      <c r="F34" s="115">
        <f>SUM(H34+J34+L34+N34)</f>
        <v>797</v>
      </c>
      <c r="G34" s="120">
        <v>100</v>
      </c>
      <c r="H34" s="251">
        <v>24</v>
      </c>
      <c r="I34" s="118">
        <f t="shared" si="1"/>
        <v>3.0112923462986196</v>
      </c>
      <c r="J34" s="119">
        <v>689</v>
      </c>
      <c r="K34" s="116">
        <f t="shared" si="2"/>
        <v>86.44918444165621</v>
      </c>
      <c r="L34" s="117">
        <v>83</v>
      </c>
      <c r="M34" s="118">
        <f t="shared" si="3"/>
        <v>10.41405269761606</v>
      </c>
      <c r="N34" s="117">
        <v>1</v>
      </c>
      <c r="O34" s="116">
        <f t="shared" si="4"/>
        <v>0.12547051442910914</v>
      </c>
      <c r="P34" s="113">
        <f t="shared" si="5"/>
        <v>797</v>
      </c>
      <c r="Q34" s="120">
        <v>100</v>
      </c>
      <c r="R34" s="251">
        <v>109</v>
      </c>
      <c r="S34" s="118">
        <f t="shared" si="6"/>
        <v>13.676286072772898</v>
      </c>
      <c r="T34" s="119">
        <v>432</v>
      </c>
      <c r="U34" s="116">
        <f t="shared" si="7"/>
        <v>54.20326223337516</v>
      </c>
      <c r="V34" s="119">
        <v>206</v>
      </c>
      <c r="W34" s="116">
        <f t="shared" si="8"/>
        <v>25.84692597239649</v>
      </c>
      <c r="X34" s="251">
        <v>18</v>
      </c>
      <c r="Y34" s="118">
        <f t="shared" si="9"/>
        <v>2.258469259723965</v>
      </c>
      <c r="Z34" s="119">
        <v>6</v>
      </c>
      <c r="AA34" s="116">
        <f t="shared" si="10"/>
        <v>0.7528230865746549</v>
      </c>
      <c r="AB34" s="119">
        <v>10</v>
      </c>
      <c r="AC34" s="116">
        <f t="shared" si="11"/>
        <v>1.2547051442910917</v>
      </c>
      <c r="AD34" s="119">
        <v>4</v>
      </c>
      <c r="AE34" s="116">
        <f t="shared" si="12"/>
        <v>0.5018820577164366</v>
      </c>
      <c r="AF34" s="119">
        <v>7</v>
      </c>
      <c r="AG34" s="116">
        <f t="shared" si="13"/>
        <v>0.8782936010037641</v>
      </c>
      <c r="AH34" s="117">
        <v>5</v>
      </c>
      <c r="AI34" s="118">
        <f t="shared" si="14"/>
        <v>0.6273525721455459</v>
      </c>
      <c r="AJ34" s="113">
        <f t="shared" si="15"/>
        <v>470</v>
      </c>
      <c r="AK34" s="117">
        <v>404</v>
      </c>
      <c r="AL34" s="118">
        <f t="shared" si="16"/>
        <v>85.95744680851064</v>
      </c>
      <c r="AM34" s="117">
        <v>50</v>
      </c>
      <c r="AN34" s="118">
        <f t="shared" si="17"/>
        <v>10.638297872340425</v>
      </c>
      <c r="AO34" s="117">
        <v>16</v>
      </c>
      <c r="AP34" s="118">
        <f t="shared" si="18"/>
        <v>3.404255319148936</v>
      </c>
      <c r="AQ34" s="413">
        <v>56</v>
      </c>
    </row>
    <row r="35" spans="2:43" s="22" customFormat="1" ht="21.75" customHeight="1">
      <c r="B35" s="192" t="s">
        <v>79</v>
      </c>
      <c r="C35" s="112">
        <f t="shared" si="0"/>
        <v>358</v>
      </c>
      <c r="D35" s="508">
        <v>63</v>
      </c>
      <c r="E35" s="508">
        <v>295</v>
      </c>
      <c r="F35" s="115">
        <f>SUM(H35+J35+L35+N35)</f>
        <v>180</v>
      </c>
      <c r="G35" s="116">
        <v>100</v>
      </c>
      <c r="H35" s="117">
        <v>1</v>
      </c>
      <c r="I35" s="118">
        <f t="shared" si="1"/>
        <v>0.5555555555555556</v>
      </c>
      <c r="J35" s="119">
        <v>159</v>
      </c>
      <c r="K35" s="116">
        <f t="shared" si="2"/>
        <v>88.33333333333333</v>
      </c>
      <c r="L35" s="117">
        <v>19</v>
      </c>
      <c r="M35" s="118">
        <f t="shared" si="3"/>
        <v>10.555555555555555</v>
      </c>
      <c r="N35" s="117">
        <v>1</v>
      </c>
      <c r="O35" s="116">
        <f t="shared" si="4"/>
        <v>0.5555555555555556</v>
      </c>
      <c r="P35" s="113">
        <f t="shared" si="5"/>
        <v>180</v>
      </c>
      <c r="Q35" s="120">
        <v>100</v>
      </c>
      <c r="R35" s="117">
        <v>8</v>
      </c>
      <c r="S35" s="118">
        <f t="shared" si="6"/>
        <v>4.444444444444445</v>
      </c>
      <c r="T35" s="119">
        <v>47</v>
      </c>
      <c r="U35" s="116">
        <f t="shared" si="7"/>
        <v>26.111111111111114</v>
      </c>
      <c r="V35" s="119">
        <v>112</v>
      </c>
      <c r="W35" s="116">
        <f t="shared" si="8"/>
        <v>62.22222222222222</v>
      </c>
      <c r="X35" s="117">
        <v>5</v>
      </c>
      <c r="Y35" s="118">
        <f t="shared" si="9"/>
        <v>2.7777777777777777</v>
      </c>
      <c r="Z35" s="119">
        <v>3</v>
      </c>
      <c r="AA35" s="116">
        <f t="shared" si="10"/>
        <v>1.6666666666666667</v>
      </c>
      <c r="AB35" s="119">
        <v>1</v>
      </c>
      <c r="AC35" s="116">
        <f t="shared" si="11"/>
        <v>0.5555555555555556</v>
      </c>
      <c r="AD35" s="119">
        <v>2</v>
      </c>
      <c r="AE35" s="116">
        <f t="shared" si="12"/>
        <v>1.1111111111111112</v>
      </c>
      <c r="AF35" s="119">
        <v>2</v>
      </c>
      <c r="AG35" s="116">
        <f t="shared" si="13"/>
        <v>1.1111111111111112</v>
      </c>
      <c r="AH35" s="117">
        <v>0</v>
      </c>
      <c r="AI35" s="118">
        <f t="shared" si="14"/>
        <v>0</v>
      </c>
      <c r="AJ35" s="113">
        <f t="shared" si="15"/>
        <v>151</v>
      </c>
      <c r="AK35" s="117">
        <v>117</v>
      </c>
      <c r="AL35" s="118">
        <f t="shared" si="16"/>
        <v>77.48344370860927</v>
      </c>
      <c r="AM35" s="117">
        <v>26</v>
      </c>
      <c r="AN35" s="118">
        <f t="shared" si="17"/>
        <v>17.218543046357617</v>
      </c>
      <c r="AO35" s="117">
        <v>8</v>
      </c>
      <c r="AP35" s="118">
        <f t="shared" si="18"/>
        <v>5.298013245033113</v>
      </c>
      <c r="AQ35" s="389">
        <v>27</v>
      </c>
    </row>
    <row r="36" spans="2:43" s="22" customFormat="1" ht="21.75" customHeight="1">
      <c r="B36" s="192" t="s">
        <v>80</v>
      </c>
      <c r="C36" s="112">
        <f t="shared" si="0"/>
        <v>177</v>
      </c>
      <c r="D36" s="508">
        <v>18</v>
      </c>
      <c r="E36" s="508">
        <v>159</v>
      </c>
      <c r="F36" s="115">
        <f aca="true" t="shared" si="20" ref="F36:F53">SUM(H36+J36+L36+N36)</f>
        <v>119</v>
      </c>
      <c r="G36" s="116">
        <v>100</v>
      </c>
      <c r="H36" s="117">
        <v>3</v>
      </c>
      <c r="I36" s="118">
        <f t="shared" si="1"/>
        <v>2.5210084033613445</v>
      </c>
      <c r="J36" s="119">
        <v>110</v>
      </c>
      <c r="K36" s="116">
        <f t="shared" si="2"/>
        <v>92.43697478991596</v>
      </c>
      <c r="L36" s="117">
        <v>6</v>
      </c>
      <c r="M36" s="118">
        <f t="shared" si="3"/>
        <v>5.042016806722689</v>
      </c>
      <c r="N36" s="117">
        <v>0</v>
      </c>
      <c r="O36" s="116">
        <f t="shared" si="4"/>
        <v>0</v>
      </c>
      <c r="P36" s="113">
        <f t="shared" si="5"/>
        <v>119</v>
      </c>
      <c r="Q36" s="120">
        <v>100</v>
      </c>
      <c r="R36" s="117">
        <v>9</v>
      </c>
      <c r="S36" s="118">
        <f t="shared" si="6"/>
        <v>7.563025210084033</v>
      </c>
      <c r="T36" s="119">
        <v>74</v>
      </c>
      <c r="U36" s="116">
        <f t="shared" si="7"/>
        <v>62.18487394957983</v>
      </c>
      <c r="V36" s="119">
        <v>30</v>
      </c>
      <c r="W36" s="116">
        <f t="shared" si="8"/>
        <v>25.210084033613445</v>
      </c>
      <c r="X36" s="117">
        <v>3</v>
      </c>
      <c r="Y36" s="118">
        <f t="shared" si="9"/>
        <v>2.5210084033613445</v>
      </c>
      <c r="Z36" s="119">
        <v>3</v>
      </c>
      <c r="AA36" s="116">
        <f t="shared" si="10"/>
        <v>2.5210084033613445</v>
      </c>
      <c r="AB36" s="119">
        <v>0</v>
      </c>
      <c r="AC36" s="116">
        <f t="shared" si="11"/>
        <v>0</v>
      </c>
      <c r="AD36" s="119">
        <v>0</v>
      </c>
      <c r="AE36" s="116">
        <f t="shared" si="12"/>
        <v>0</v>
      </c>
      <c r="AF36" s="119">
        <v>0</v>
      </c>
      <c r="AG36" s="116">
        <f t="shared" si="13"/>
        <v>0</v>
      </c>
      <c r="AH36" s="117">
        <v>0</v>
      </c>
      <c r="AI36" s="118">
        <f t="shared" si="14"/>
        <v>0</v>
      </c>
      <c r="AJ36" s="113">
        <f t="shared" si="15"/>
        <v>48</v>
      </c>
      <c r="AK36" s="117">
        <v>44</v>
      </c>
      <c r="AL36" s="118">
        <f t="shared" si="16"/>
        <v>91.66666666666666</v>
      </c>
      <c r="AM36" s="117">
        <v>4</v>
      </c>
      <c r="AN36" s="118">
        <f t="shared" si="17"/>
        <v>8.333333333333332</v>
      </c>
      <c r="AO36" s="117">
        <v>0</v>
      </c>
      <c r="AP36" s="118">
        <f t="shared" si="18"/>
        <v>0</v>
      </c>
      <c r="AQ36" s="389">
        <v>10</v>
      </c>
    </row>
    <row r="37" spans="2:43" s="22" customFormat="1" ht="21.75" customHeight="1">
      <c r="B37" s="192" t="s">
        <v>81</v>
      </c>
      <c r="C37" s="112">
        <f t="shared" si="0"/>
        <v>45</v>
      </c>
      <c r="D37" s="508">
        <v>17</v>
      </c>
      <c r="E37" s="508">
        <v>28</v>
      </c>
      <c r="F37" s="115">
        <f t="shared" si="20"/>
        <v>22</v>
      </c>
      <c r="G37" s="116">
        <v>100</v>
      </c>
      <c r="H37" s="117">
        <v>4</v>
      </c>
      <c r="I37" s="118">
        <f t="shared" si="1"/>
        <v>18.181818181818183</v>
      </c>
      <c r="J37" s="119">
        <v>13</v>
      </c>
      <c r="K37" s="116">
        <f t="shared" si="2"/>
        <v>59.09090909090909</v>
      </c>
      <c r="L37" s="117">
        <v>4</v>
      </c>
      <c r="M37" s="118">
        <f t="shared" si="3"/>
        <v>18.181818181818183</v>
      </c>
      <c r="N37" s="117">
        <v>1</v>
      </c>
      <c r="O37" s="116">
        <f t="shared" si="4"/>
        <v>4.545454545454546</v>
      </c>
      <c r="P37" s="113">
        <f t="shared" si="5"/>
        <v>22</v>
      </c>
      <c r="Q37" s="120">
        <v>100</v>
      </c>
      <c r="R37" s="117">
        <v>6</v>
      </c>
      <c r="S37" s="118">
        <f t="shared" si="6"/>
        <v>27.27272727272727</v>
      </c>
      <c r="T37" s="119">
        <v>6</v>
      </c>
      <c r="U37" s="116">
        <f t="shared" si="7"/>
        <v>27.27272727272727</v>
      </c>
      <c r="V37" s="119">
        <v>0</v>
      </c>
      <c r="W37" s="116">
        <f t="shared" si="8"/>
        <v>0</v>
      </c>
      <c r="X37" s="117">
        <v>2</v>
      </c>
      <c r="Y37" s="118">
        <f t="shared" si="9"/>
        <v>9.090909090909092</v>
      </c>
      <c r="Z37" s="119">
        <v>1</v>
      </c>
      <c r="AA37" s="116">
        <f t="shared" si="10"/>
        <v>4.545454545454546</v>
      </c>
      <c r="AB37" s="119">
        <v>2</v>
      </c>
      <c r="AC37" s="116">
        <f t="shared" si="11"/>
        <v>9.090909090909092</v>
      </c>
      <c r="AD37" s="119">
        <v>5</v>
      </c>
      <c r="AE37" s="116">
        <f t="shared" si="12"/>
        <v>22.727272727272727</v>
      </c>
      <c r="AF37" s="119">
        <v>0</v>
      </c>
      <c r="AG37" s="116">
        <f t="shared" si="13"/>
        <v>0</v>
      </c>
      <c r="AH37" s="117">
        <v>0</v>
      </c>
      <c r="AI37" s="118">
        <f t="shared" si="14"/>
        <v>0</v>
      </c>
      <c r="AJ37" s="113">
        <f t="shared" si="15"/>
        <v>20</v>
      </c>
      <c r="AK37" s="117">
        <v>20</v>
      </c>
      <c r="AL37" s="118">
        <f t="shared" si="16"/>
        <v>100</v>
      </c>
      <c r="AM37" s="117">
        <v>0</v>
      </c>
      <c r="AN37" s="118">
        <f t="shared" si="17"/>
        <v>0</v>
      </c>
      <c r="AO37" s="117">
        <v>0</v>
      </c>
      <c r="AP37" s="118">
        <f t="shared" si="18"/>
        <v>0</v>
      </c>
      <c r="AQ37" s="389">
        <v>3</v>
      </c>
    </row>
    <row r="38" spans="2:43" s="22" customFormat="1" ht="21.75" customHeight="1">
      <c r="B38" s="192" t="s">
        <v>82</v>
      </c>
      <c r="C38" s="112">
        <f t="shared" si="0"/>
        <v>65</v>
      </c>
      <c r="D38" s="508">
        <v>36</v>
      </c>
      <c r="E38" s="508">
        <v>29</v>
      </c>
      <c r="F38" s="115">
        <f t="shared" si="20"/>
        <v>21</v>
      </c>
      <c r="G38" s="116">
        <v>100</v>
      </c>
      <c r="H38" s="117">
        <v>3</v>
      </c>
      <c r="I38" s="118">
        <f t="shared" si="1"/>
        <v>14.285714285714285</v>
      </c>
      <c r="J38" s="119">
        <v>17</v>
      </c>
      <c r="K38" s="116">
        <f t="shared" si="2"/>
        <v>80.95238095238095</v>
      </c>
      <c r="L38" s="117">
        <v>1</v>
      </c>
      <c r="M38" s="118">
        <f t="shared" si="3"/>
        <v>4.761904761904762</v>
      </c>
      <c r="N38" s="117">
        <v>0</v>
      </c>
      <c r="O38" s="116">
        <f t="shared" si="4"/>
        <v>0</v>
      </c>
      <c r="P38" s="113">
        <f t="shared" si="5"/>
        <v>21</v>
      </c>
      <c r="Q38" s="120">
        <v>100</v>
      </c>
      <c r="R38" s="117">
        <v>3</v>
      </c>
      <c r="S38" s="118">
        <f t="shared" si="6"/>
        <v>14.285714285714285</v>
      </c>
      <c r="T38" s="119">
        <v>8</v>
      </c>
      <c r="U38" s="116">
        <f t="shared" si="7"/>
        <v>38.095238095238095</v>
      </c>
      <c r="V38" s="119">
        <v>0</v>
      </c>
      <c r="W38" s="116">
        <f t="shared" si="8"/>
        <v>0</v>
      </c>
      <c r="X38" s="117">
        <v>0</v>
      </c>
      <c r="Y38" s="118">
        <f t="shared" si="9"/>
        <v>0</v>
      </c>
      <c r="Z38" s="119">
        <v>0</v>
      </c>
      <c r="AA38" s="116">
        <f t="shared" si="10"/>
        <v>0</v>
      </c>
      <c r="AB38" s="119">
        <v>1</v>
      </c>
      <c r="AC38" s="116">
        <f t="shared" si="11"/>
        <v>4.761904761904762</v>
      </c>
      <c r="AD38" s="119">
        <v>0</v>
      </c>
      <c r="AE38" s="116">
        <f t="shared" si="12"/>
        <v>0</v>
      </c>
      <c r="AF38" s="119">
        <v>0</v>
      </c>
      <c r="AG38" s="116">
        <f t="shared" si="13"/>
        <v>0</v>
      </c>
      <c r="AH38" s="117">
        <v>9</v>
      </c>
      <c r="AI38" s="118">
        <f t="shared" si="14"/>
        <v>42.857142857142854</v>
      </c>
      <c r="AJ38" s="113">
        <f t="shared" si="15"/>
        <v>41</v>
      </c>
      <c r="AK38" s="117">
        <v>15</v>
      </c>
      <c r="AL38" s="118">
        <f t="shared" si="16"/>
        <v>36.58536585365854</v>
      </c>
      <c r="AM38" s="117">
        <v>14</v>
      </c>
      <c r="AN38" s="118">
        <f t="shared" si="17"/>
        <v>34.146341463414636</v>
      </c>
      <c r="AO38" s="117">
        <v>12</v>
      </c>
      <c r="AP38" s="118">
        <f t="shared" si="18"/>
        <v>29.268292682926827</v>
      </c>
      <c r="AQ38" s="389">
        <v>3</v>
      </c>
    </row>
    <row r="39" spans="2:43" s="22" customFormat="1" ht="21.75" customHeight="1">
      <c r="B39" s="192" t="s">
        <v>83</v>
      </c>
      <c r="C39" s="112">
        <f t="shared" si="0"/>
        <v>403</v>
      </c>
      <c r="D39" s="508">
        <v>36</v>
      </c>
      <c r="E39" s="508">
        <v>367</v>
      </c>
      <c r="F39" s="115">
        <f t="shared" si="20"/>
        <v>70</v>
      </c>
      <c r="G39" s="116">
        <v>100</v>
      </c>
      <c r="H39" s="117">
        <v>4</v>
      </c>
      <c r="I39" s="118">
        <f t="shared" si="1"/>
        <v>5.714285714285714</v>
      </c>
      <c r="J39" s="119">
        <v>55</v>
      </c>
      <c r="K39" s="116">
        <f t="shared" si="2"/>
        <v>78.57142857142857</v>
      </c>
      <c r="L39" s="117">
        <v>11</v>
      </c>
      <c r="M39" s="118">
        <f t="shared" si="3"/>
        <v>15.714285714285714</v>
      </c>
      <c r="N39" s="117">
        <v>0</v>
      </c>
      <c r="O39" s="116">
        <f t="shared" si="4"/>
        <v>0</v>
      </c>
      <c r="P39" s="113">
        <f t="shared" si="5"/>
        <v>70</v>
      </c>
      <c r="Q39" s="120">
        <v>100</v>
      </c>
      <c r="R39" s="117">
        <v>7</v>
      </c>
      <c r="S39" s="118">
        <f t="shared" si="6"/>
        <v>10</v>
      </c>
      <c r="T39" s="119">
        <v>25</v>
      </c>
      <c r="U39" s="116">
        <f t="shared" si="7"/>
        <v>35.714285714285715</v>
      </c>
      <c r="V39" s="119">
        <v>32</v>
      </c>
      <c r="W39" s="116">
        <f t="shared" si="8"/>
        <v>45.714285714285715</v>
      </c>
      <c r="X39" s="117">
        <v>5</v>
      </c>
      <c r="Y39" s="118">
        <f t="shared" si="9"/>
        <v>7.142857142857142</v>
      </c>
      <c r="Z39" s="119">
        <v>1</v>
      </c>
      <c r="AA39" s="116">
        <f t="shared" si="10"/>
        <v>1.4285714285714286</v>
      </c>
      <c r="AB39" s="119">
        <v>0</v>
      </c>
      <c r="AC39" s="116">
        <f t="shared" si="11"/>
        <v>0</v>
      </c>
      <c r="AD39" s="119">
        <v>0</v>
      </c>
      <c r="AE39" s="116">
        <f t="shared" si="12"/>
        <v>0</v>
      </c>
      <c r="AF39" s="119">
        <v>0</v>
      </c>
      <c r="AG39" s="116">
        <f t="shared" si="13"/>
        <v>0</v>
      </c>
      <c r="AH39" s="117">
        <v>0</v>
      </c>
      <c r="AI39" s="118">
        <f t="shared" si="14"/>
        <v>0</v>
      </c>
      <c r="AJ39" s="113">
        <f t="shared" si="15"/>
        <v>316</v>
      </c>
      <c r="AK39" s="117">
        <v>316</v>
      </c>
      <c r="AL39" s="118">
        <f t="shared" si="16"/>
        <v>100</v>
      </c>
      <c r="AM39" s="117">
        <v>0</v>
      </c>
      <c r="AN39" s="118">
        <f t="shared" si="17"/>
        <v>0</v>
      </c>
      <c r="AO39" s="117">
        <v>0</v>
      </c>
      <c r="AP39" s="118">
        <f t="shared" si="18"/>
        <v>0</v>
      </c>
      <c r="AQ39" s="389">
        <v>17</v>
      </c>
    </row>
    <row r="40" spans="2:43" s="22" customFormat="1" ht="21.75" customHeight="1">
      <c r="B40" s="192" t="s">
        <v>84</v>
      </c>
      <c r="C40" s="112">
        <f t="shared" si="0"/>
        <v>529</v>
      </c>
      <c r="D40" s="508">
        <v>131</v>
      </c>
      <c r="E40" s="508">
        <v>398</v>
      </c>
      <c r="F40" s="115">
        <f t="shared" si="20"/>
        <v>105</v>
      </c>
      <c r="G40" s="116">
        <v>100</v>
      </c>
      <c r="H40" s="117">
        <v>9</v>
      </c>
      <c r="I40" s="118">
        <f t="shared" si="1"/>
        <v>8.571428571428571</v>
      </c>
      <c r="J40" s="119">
        <v>91</v>
      </c>
      <c r="K40" s="116">
        <f t="shared" si="2"/>
        <v>86.66666666666667</v>
      </c>
      <c r="L40" s="117">
        <v>4</v>
      </c>
      <c r="M40" s="118">
        <f t="shared" si="3"/>
        <v>3.8095238095238098</v>
      </c>
      <c r="N40" s="117">
        <v>1</v>
      </c>
      <c r="O40" s="116">
        <f t="shared" si="4"/>
        <v>0.9523809523809524</v>
      </c>
      <c r="P40" s="113">
        <f t="shared" si="5"/>
        <v>105</v>
      </c>
      <c r="Q40" s="120">
        <v>100</v>
      </c>
      <c r="R40" s="117">
        <v>1</v>
      </c>
      <c r="S40" s="118">
        <f t="shared" si="6"/>
        <v>0.9523809523809524</v>
      </c>
      <c r="T40" s="119">
        <v>2</v>
      </c>
      <c r="U40" s="116">
        <f t="shared" si="7"/>
        <v>1.9047619047619049</v>
      </c>
      <c r="V40" s="119">
        <v>3</v>
      </c>
      <c r="W40" s="116">
        <f t="shared" si="8"/>
        <v>2.857142857142857</v>
      </c>
      <c r="X40" s="117">
        <v>47</v>
      </c>
      <c r="Y40" s="118">
        <f t="shared" si="9"/>
        <v>44.761904761904766</v>
      </c>
      <c r="Z40" s="119">
        <v>26</v>
      </c>
      <c r="AA40" s="116">
        <f t="shared" si="10"/>
        <v>24.761904761904763</v>
      </c>
      <c r="AB40" s="119">
        <v>6</v>
      </c>
      <c r="AC40" s="116">
        <f t="shared" si="11"/>
        <v>5.714285714285714</v>
      </c>
      <c r="AD40" s="119">
        <v>5</v>
      </c>
      <c r="AE40" s="116">
        <f t="shared" si="12"/>
        <v>4.761904761904762</v>
      </c>
      <c r="AF40" s="119">
        <v>8</v>
      </c>
      <c r="AG40" s="116">
        <f t="shared" si="13"/>
        <v>7.6190476190476195</v>
      </c>
      <c r="AH40" s="117">
        <v>7</v>
      </c>
      <c r="AI40" s="118">
        <f t="shared" si="14"/>
        <v>6.666666666666667</v>
      </c>
      <c r="AJ40" s="113">
        <f t="shared" si="15"/>
        <v>410</v>
      </c>
      <c r="AK40" s="117">
        <v>376</v>
      </c>
      <c r="AL40" s="118">
        <f t="shared" si="16"/>
        <v>91.70731707317074</v>
      </c>
      <c r="AM40" s="117">
        <v>18</v>
      </c>
      <c r="AN40" s="118">
        <f t="shared" si="17"/>
        <v>4.390243902439024</v>
      </c>
      <c r="AO40" s="117">
        <v>16</v>
      </c>
      <c r="AP40" s="118">
        <f t="shared" si="18"/>
        <v>3.902439024390244</v>
      </c>
      <c r="AQ40" s="389">
        <v>14</v>
      </c>
    </row>
    <row r="41" spans="2:43" s="22" customFormat="1" ht="21.75" customHeight="1">
      <c r="B41" s="192" t="s">
        <v>85</v>
      </c>
      <c r="C41" s="112">
        <f t="shared" si="0"/>
        <v>56</v>
      </c>
      <c r="D41" s="508">
        <v>24</v>
      </c>
      <c r="E41" s="508">
        <v>32</v>
      </c>
      <c r="F41" s="115">
        <f t="shared" si="20"/>
        <v>35</v>
      </c>
      <c r="G41" s="116">
        <v>100</v>
      </c>
      <c r="H41" s="117">
        <v>1</v>
      </c>
      <c r="I41" s="118">
        <f t="shared" si="1"/>
        <v>2.857142857142857</v>
      </c>
      <c r="J41" s="119">
        <v>30</v>
      </c>
      <c r="K41" s="116">
        <f t="shared" si="2"/>
        <v>85.71428571428571</v>
      </c>
      <c r="L41" s="117">
        <v>4</v>
      </c>
      <c r="M41" s="118">
        <f t="shared" si="3"/>
        <v>11.428571428571429</v>
      </c>
      <c r="N41" s="117">
        <v>0</v>
      </c>
      <c r="O41" s="116">
        <f t="shared" si="4"/>
        <v>0</v>
      </c>
      <c r="P41" s="113">
        <f t="shared" si="5"/>
        <v>35</v>
      </c>
      <c r="Q41" s="120">
        <v>100</v>
      </c>
      <c r="R41" s="117">
        <v>4</v>
      </c>
      <c r="S41" s="118">
        <f t="shared" si="6"/>
        <v>11.428571428571429</v>
      </c>
      <c r="T41" s="119">
        <v>11</v>
      </c>
      <c r="U41" s="116">
        <f t="shared" si="7"/>
        <v>31.428571428571427</v>
      </c>
      <c r="V41" s="119">
        <v>3</v>
      </c>
      <c r="W41" s="116">
        <f t="shared" si="8"/>
        <v>8.571428571428571</v>
      </c>
      <c r="X41" s="117">
        <v>2</v>
      </c>
      <c r="Y41" s="118">
        <f t="shared" si="9"/>
        <v>5.714285714285714</v>
      </c>
      <c r="Z41" s="119">
        <v>0</v>
      </c>
      <c r="AA41" s="116">
        <f t="shared" si="10"/>
        <v>0</v>
      </c>
      <c r="AB41" s="119">
        <v>1</v>
      </c>
      <c r="AC41" s="116">
        <f t="shared" si="11"/>
        <v>2.857142857142857</v>
      </c>
      <c r="AD41" s="119">
        <v>0</v>
      </c>
      <c r="AE41" s="116">
        <f t="shared" si="12"/>
        <v>0</v>
      </c>
      <c r="AF41" s="119">
        <v>1</v>
      </c>
      <c r="AG41" s="116">
        <f t="shared" si="13"/>
        <v>2.857142857142857</v>
      </c>
      <c r="AH41" s="117">
        <v>13</v>
      </c>
      <c r="AI41" s="118">
        <f t="shared" si="14"/>
        <v>37.142857142857146</v>
      </c>
      <c r="AJ41" s="113">
        <f t="shared" si="15"/>
        <v>20</v>
      </c>
      <c r="AK41" s="117">
        <v>16</v>
      </c>
      <c r="AL41" s="118">
        <f t="shared" si="16"/>
        <v>80</v>
      </c>
      <c r="AM41" s="117">
        <v>4</v>
      </c>
      <c r="AN41" s="118">
        <f t="shared" si="17"/>
        <v>20</v>
      </c>
      <c r="AO41" s="117">
        <v>0</v>
      </c>
      <c r="AP41" s="118">
        <f t="shared" si="18"/>
        <v>0</v>
      </c>
      <c r="AQ41" s="389">
        <v>1</v>
      </c>
    </row>
    <row r="42" spans="2:43" s="22" customFormat="1" ht="21.75" customHeight="1">
      <c r="B42" s="192" t="s">
        <v>86</v>
      </c>
      <c r="C42" s="112">
        <f t="shared" si="0"/>
        <v>309</v>
      </c>
      <c r="D42" s="508">
        <v>151</v>
      </c>
      <c r="E42" s="508">
        <v>158</v>
      </c>
      <c r="F42" s="115">
        <f t="shared" si="20"/>
        <v>68</v>
      </c>
      <c r="G42" s="116">
        <v>100</v>
      </c>
      <c r="H42" s="117">
        <v>1</v>
      </c>
      <c r="I42" s="118">
        <f t="shared" si="1"/>
        <v>1.4705882352941175</v>
      </c>
      <c r="J42" s="119">
        <v>42</v>
      </c>
      <c r="K42" s="116">
        <f t="shared" si="2"/>
        <v>61.76470588235294</v>
      </c>
      <c r="L42" s="117">
        <v>25</v>
      </c>
      <c r="M42" s="118">
        <f t="shared" si="3"/>
        <v>36.76470588235294</v>
      </c>
      <c r="N42" s="117">
        <v>0</v>
      </c>
      <c r="O42" s="116">
        <f t="shared" si="4"/>
        <v>0</v>
      </c>
      <c r="P42" s="113">
        <f t="shared" si="5"/>
        <v>68</v>
      </c>
      <c r="Q42" s="120">
        <v>100</v>
      </c>
      <c r="R42" s="117">
        <v>16</v>
      </c>
      <c r="S42" s="118">
        <f t="shared" si="6"/>
        <v>23.52941176470588</v>
      </c>
      <c r="T42" s="119">
        <v>4</v>
      </c>
      <c r="U42" s="116">
        <f t="shared" si="7"/>
        <v>5.88235294117647</v>
      </c>
      <c r="V42" s="119">
        <v>6</v>
      </c>
      <c r="W42" s="116">
        <f t="shared" si="8"/>
        <v>8.823529411764707</v>
      </c>
      <c r="X42" s="117">
        <v>4</v>
      </c>
      <c r="Y42" s="118">
        <f t="shared" si="9"/>
        <v>5.88235294117647</v>
      </c>
      <c r="Z42" s="119">
        <v>8</v>
      </c>
      <c r="AA42" s="116">
        <f t="shared" si="10"/>
        <v>11.76470588235294</v>
      </c>
      <c r="AB42" s="119">
        <v>1</v>
      </c>
      <c r="AC42" s="116">
        <f t="shared" si="11"/>
        <v>1.4705882352941175</v>
      </c>
      <c r="AD42" s="119">
        <v>8</v>
      </c>
      <c r="AE42" s="116">
        <f t="shared" si="12"/>
        <v>11.76470588235294</v>
      </c>
      <c r="AF42" s="119">
        <v>14</v>
      </c>
      <c r="AG42" s="116">
        <f t="shared" si="13"/>
        <v>20.588235294117645</v>
      </c>
      <c r="AH42" s="117">
        <v>7</v>
      </c>
      <c r="AI42" s="118">
        <f t="shared" si="14"/>
        <v>10.294117647058822</v>
      </c>
      <c r="AJ42" s="113">
        <f t="shared" si="15"/>
        <v>240</v>
      </c>
      <c r="AK42" s="117">
        <v>140</v>
      </c>
      <c r="AL42" s="118">
        <f t="shared" si="16"/>
        <v>58.333333333333336</v>
      </c>
      <c r="AM42" s="117">
        <v>70</v>
      </c>
      <c r="AN42" s="118">
        <f t="shared" si="17"/>
        <v>29.166666666666668</v>
      </c>
      <c r="AO42" s="117">
        <v>30</v>
      </c>
      <c r="AP42" s="118">
        <f t="shared" si="18"/>
        <v>12.5</v>
      </c>
      <c r="AQ42" s="389">
        <v>1</v>
      </c>
    </row>
    <row r="43" spans="2:43" s="22" customFormat="1" ht="21.75" customHeight="1">
      <c r="B43" s="192" t="s">
        <v>87</v>
      </c>
      <c r="C43" s="112">
        <f t="shared" si="0"/>
        <v>33</v>
      </c>
      <c r="D43" s="508">
        <v>13</v>
      </c>
      <c r="E43" s="508">
        <v>20</v>
      </c>
      <c r="F43" s="115">
        <f t="shared" si="20"/>
        <v>16</v>
      </c>
      <c r="G43" s="116">
        <v>100</v>
      </c>
      <c r="H43" s="117">
        <v>4</v>
      </c>
      <c r="I43" s="118">
        <f t="shared" si="1"/>
        <v>25</v>
      </c>
      <c r="J43" s="119">
        <v>11</v>
      </c>
      <c r="K43" s="116">
        <f t="shared" si="2"/>
        <v>68.75</v>
      </c>
      <c r="L43" s="117">
        <v>1</v>
      </c>
      <c r="M43" s="118">
        <f t="shared" si="3"/>
        <v>6.25</v>
      </c>
      <c r="N43" s="117">
        <v>0</v>
      </c>
      <c r="O43" s="116">
        <f t="shared" si="4"/>
        <v>0</v>
      </c>
      <c r="P43" s="113">
        <f t="shared" si="5"/>
        <v>16</v>
      </c>
      <c r="Q43" s="120">
        <v>100</v>
      </c>
      <c r="R43" s="117">
        <v>0</v>
      </c>
      <c r="S43" s="118">
        <f t="shared" si="6"/>
        <v>0</v>
      </c>
      <c r="T43" s="119">
        <v>0</v>
      </c>
      <c r="U43" s="116">
        <f t="shared" si="7"/>
        <v>0</v>
      </c>
      <c r="V43" s="119">
        <v>5</v>
      </c>
      <c r="W43" s="116">
        <f t="shared" si="8"/>
        <v>31.25</v>
      </c>
      <c r="X43" s="117">
        <v>7</v>
      </c>
      <c r="Y43" s="118">
        <f t="shared" si="9"/>
        <v>43.75</v>
      </c>
      <c r="Z43" s="119">
        <v>1</v>
      </c>
      <c r="AA43" s="116">
        <f t="shared" si="10"/>
        <v>6.25</v>
      </c>
      <c r="AB43" s="119">
        <v>0</v>
      </c>
      <c r="AC43" s="116">
        <f t="shared" si="11"/>
        <v>0</v>
      </c>
      <c r="AD43" s="119">
        <v>0</v>
      </c>
      <c r="AE43" s="116">
        <f t="shared" si="12"/>
        <v>0</v>
      </c>
      <c r="AF43" s="119">
        <v>1</v>
      </c>
      <c r="AG43" s="116">
        <f t="shared" si="13"/>
        <v>6.25</v>
      </c>
      <c r="AH43" s="117">
        <v>2</v>
      </c>
      <c r="AI43" s="118">
        <f t="shared" si="14"/>
        <v>12.5</v>
      </c>
      <c r="AJ43" s="113">
        <f t="shared" si="15"/>
        <v>15</v>
      </c>
      <c r="AK43" s="117">
        <v>15</v>
      </c>
      <c r="AL43" s="118">
        <f t="shared" si="16"/>
        <v>100</v>
      </c>
      <c r="AM43" s="117">
        <v>0</v>
      </c>
      <c r="AN43" s="118">
        <f t="shared" si="17"/>
        <v>0</v>
      </c>
      <c r="AO43" s="117">
        <v>0</v>
      </c>
      <c r="AP43" s="118">
        <f t="shared" si="18"/>
        <v>0</v>
      </c>
      <c r="AQ43" s="389">
        <v>2</v>
      </c>
    </row>
    <row r="44" spans="2:43" s="22" customFormat="1" ht="21.75" customHeight="1">
      <c r="B44" s="192" t="s">
        <v>88</v>
      </c>
      <c r="C44" s="112">
        <f t="shared" si="0"/>
        <v>117</v>
      </c>
      <c r="D44" s="508">
        <v>23</v>
      </c>
      <c r="E44" s="508">
        <v>94</v>
      </c>
      <c r="F44" s="115">
        <f t="shared" si="20"/>
        <v>18</v>
      </c>
      <c r="G44" s="116">
        <v>100</v>
      </c>
      <c r="H44" s="117">
        <v>2</v>
      </c>
      <c r="I44" s="118">
        <f t="shared" si="1"/>
        <v>11.11111111111111</v>
      </c>
      <c r="J44" s="119">
        <v>15</v>
      </c>
      <c r="K44" s="116">
        <f t="shared" si="2"/>
        <v>83.33333333333334</v>
      </c>
      <c r="L44" s="117">
        <v>1</v>
      </c>
      <c r="M44" s="118">
        <f t="shared" si="3"/>
        <v>5.555555555555555</v>
      </c>
      <c r="N44" s="117">
        <v>0</v>
      </c>
      <c r="O44" s="116">
        <f t="shared" si="4"/>
        <v>0</v>
      </c>
      <c r="P44" s="113">
        <f t="shared" si="5"/>
        <v>18</v>
      </c>
      <c r="Q44" s="120">
        <v>100</v>
      </c>
      <c r="R44" s="117">
        <v>2</v>
      </c>
      <c r="S44" s="118">
        <f t="shared" si="6"/>
        <v>11.11111111111111</v>
      </c>
      <c r="T44" s="119">
        <v>2</v>
      </c>
      <c r="U44" s="116">
        <f t="shared" si="7"/>
        <v>11.11111111111111</v>
      </c>
      <c r="V44" s="119">
        <v>1</v>
      </c>
      <c r="W44" s="116">
        <f t="shared" si="8"/>
        <v>5.555555555555555</v>
      </c>
      <c r="X44" s="117">
        <v>4</v>
      </c>
      <c r="Y44" s="118">
        <f t="shared" si="9"/>
        <v>22.22222222222222</v>
      </c>
      <c r="Z44" s="119">
        <v>5</v>
      </c>
      <c r="AA44" s="116">
        <f t="shared" si="10"/>
        <v>27.77777777777778</v>
      </c>
      <c r="AB44" s="119">
        <v>2</v>
      </c>
      <c r="AC44" s="116">
        <f t="shared" si="11"/>
        <v>11.11111111111111</v>
      </c>
      <c r="AD44" s="119">
        <v>0</v>
      </c>
      <c r="AE44" s="116">
        <f t="shared" si="12"/>
        <v>0</v>
      </c>
      <c r="AF44" s="119">
        <v>2</v>
      </c>
      <c r="AG44" s="116">
        <f t="shared" si="13"/>
        <v>11.11111111111111</v>
      </c>
      <c r="AH44" s="117">
        <v>0</v>
      </c>
      <c r="AI44" s="118">
        <f t="shared" si="14"/>
        <v>0</v>
      </c>
      <c r="AJ44" s="113">
        <f t="shared" si="15"/>
        <v>94</v>
      </c>
      <c r="AK44" s="117">
        <v>88</v>
      </c>
      <c r="AL44" s="118">
        <f t="shared" si="16"/>
        <v>93.61702127659575</v>
      </c>
      <c r="AM44" s="117">
        <v>6</v>
      </c>
      <c r="AN44" s="118">
        <f t="shared" si="17"/>
        <v>6.382978723404255</v>
      </c>
      <c r="AO44" s="117">
        <v>0</v>
      </c>
      <c r="AP44" s="118">
        <f t="shared" si="18"/>
        <v>0</v>
      </c>
      <c r="AQ44" s="389">
        <v>5</v>
      </c>
    </row>
    <row r="45" spans="2:43" s="22" customFormat="1" ht="21.75" customHeight="1">
      <c r="B45" s="192" t="s">
        <v>89</v>
      </c>
      <c r="C45" s="112">
        <f t="shared" si="0"/>
        <v>50</v>
      </c>
      <c r="D45" s="508">
        <v>15</v>
      </c>
      <c r="E45" s="508">
        <v>35</v>
      </c>
      <c r="F45" s="115">
        <f t="shared" si="20"/>
        <v>7</v>
      </c>
      <c r="G45" s="116">
        <v>100</v>
      </c>
      <c r="H45" s="117">
        <v>0</v>
      </c>
      <c r="I45" s="118">
        <f t="shared" si="1"/>
        <v>0</v>
      </c>
      <c r="J45" s="119">
        <v>7</v>
      </c>
      <c r="K45" s="116">
        <f t="shared" si="2"/>
        <v>100</v>
      </c>
      <c r="L45" s="117">
        <v>0</v>
      </c>
      <c r="M45" s="118">
        <f t="shared" si="3"/>
        <v>0</v>
      </c>
      <c r="N45" s="117">
        <v>0</v>
      </c>
      <c r="O45" s="116">
        <f t="shared" si="4"/>
        <v>0</v>
      </c>
      <c r="P45" s="113">
        <f t="shared" si="5"/>
        <v>7</v>
      </c>
      <c r="Q45" s="120">
        <v>100</v>
      </c>
      <c r="R45" s="117">
        <v>0</v>
      </c>
      <c r="S45" s="118">
        <f t="shared" si="6"/>
        <v>0</v>
      </c>
      <c r="T45" s="119">
        <v>1</v>
      </c>
      <c r="U45" s="116">
        <f t="shared" si="7"/>
        <v>14.285714285714285</v>
      </c>
      <c r="V45" s="119">
        <v>1</v>
      </c>
      <c r="W45" s="116">
        <f t="shared" si="8"/>
        <v>14.285714285714285</v>
      </c>
      <c r="X45" s="117">
        <v>3</v>
      </c>
      <c r="Y45" s="118">
        <f t="shared" si="9"/>
        <v>42.857142857142854</v>
      </c>
      <c r="Z45" s="119">
        <v>0</v>
      </c>
      <c r="AA45" s="116">
        <f t="shared" si="10"/>
        <v>0</v>
      </c>
      <c r="AB45" s="119">
        <v>2</v>
      </c>
      <c r="AC45" s="116">
        <f t="shared" si="11"/>
        <v>28.57142857142857</v>
      </c>
      <c r="AD45" s="119">
        <v>0</v>
      </c>
      <c r="AE45" s="116">
        <f t="shared" si="12"/>
        <v>0</v>
      </c>
      <c r="AF45" s="119">
        <v>0</v>
      </c>
      <c r="AG45" s="116">
        <f t="shared" si="13"/>
        <v>0</v>
      </c>
      <c r="AH45" s="117">
        <v>0</v>
      </c>
      <c r="AI45" s="118">
        <f t="shared" si="14"/>
        <v>0</v>
      </c>
      <c r="AJ45" s="113">
        <f t="shared" si="15"/>
        <v>41</v>
      </c>
      <c r="AK45" s="117">
        <v>23</v>
      </c>
      <c r="AL45" s="118">
        <f t="shared" si="16"/>
        <v>56.09756097560976</v>
      </c>
      <c r="AM45" s="117">
        <v>14</v>
      </c>
      <c r="AN45" s="118">
        <f t="shared" si="17"/>
        <v>34.146341463414636</v>
      </c>
      <c r="AO45" s="117">
        <v>4</v>
      </c>
      <c r="AP45" s="118">
        <f t="shared" si="18"/>
        <v>9.75609756097561</v>
      </c>
      <c r="AQ45" s="389">
        <v>2</v>
      </c>
    </row>
    <row r="46" spans="2:43" s="22" customFormat="1" ht="21.75" customHeight="1">
      <c r="B46" s="192" t="s">
        <v>90</v>
      </c>
      <c r="C46" s="112">
        <f t="shared" si="0"/>
        <v>656</v>
      </c>
      <c r="D46" s="508">
        <v>213</v>
      </c>
      <c r="E46" s="508">
        <v>443</v>
      </c>
      <c r="F46" s="115">
        <f t="shared" si="20"/>
        <v>172</v>
      </c>
      <c r="G46" s="116">
        <v>100</v>
      </c>
      <c r="H46" s="117">
        <v>10</v>
      </c>
      <c r="I46" s="118">
        <f t="shared" si="1"/>
        <v>5.813953488372093</v>
      </c>
      <c r="J46" s="119">
        <v>122</v>
      </c>
      <c r="K46" s="116">
        <f t="shared" si="2"/>
        <v>70.93023255813954</v>
      </c>
      <c r="L46" s="117">
        <v>40</v>
      </c>
      <c r="M46" s="118">
        <f t="shared" si="3"/>
        <v>23.25581395348837</v>
      </c>
      <c r="N46" s="117">
        <v>0</v>
      </c>
      <c r="O46" s="116">
        <f t="shared" si="4"/>
        <v>0</v>
      </c>
      <c r="P46" s="113">
        <f t="shared" si="5"/>
        <v>172</v>
      </c>
      <c r="Q46" s="120">
        <v>100</v>
      </c>
      <c r="R46" s="117">
        <v>9</v>
      </c>
      <c r="S46" s="118">
        <f t="shared" si="6"/>
        <v>5.232558139534884</v>
      </c>
      <c r="T46" s="119">
        <v>25</v>
      </c>
      <c r="U46" s="116">
        <f t="shared" si="7"/>
        <v>14.534883720930234</v>
      </c>
      <c r="V46" s="119">
        <v>35</v>
      </c>
      <c r="W46" s="116">
        <f t="shared" si="8"/>
        <v>20.348837209302324</v>
      </c>
      <c r="X46" s="117">
        <v>40</v>
      </c>
      <c r="Y46" s="118">
        <f t="shared" si="9"/>
        <v>23.25581395348837</v>
      </c>
      <c r="Z46" s="119">
        <v>36</v>
      </c>
      <c r="AA46" s="116">
        <f t="shared" si="10"/>
        <v>20.930232558139537</v>
      </c>
      <c r="AB46" s="119">
        <v>14</v>
      </c>
      <c r="AC46" s="116">
        <f t="shared" si="11"/>
        <v>8.13953488372093</v>
      </c>
      <c r="AD46" s="119">
        <v>5</v>
      </c>
      <c r="AE46" s="116">
        <f t="shared" si="12"/>
        <v>2.9069767441860463</v>
      </c>
      <c r="AF46" s="119">
        <v>3</v>
      </c>
      <c r="AG46" s="116">
        <f t="shared" si="13"/>
        <v>1.744186046511628</v>
      </c>
      <c r="AH46" s="117">
        <v>5</v>
      </c>
      <c r="AI46" s="118">
        <f t="shared" si="14"/>
        <v>2.9069767441860463</v>
      </c>
      <c r="AJ46" s="113">
        <f t="shared" si="15"/>
        <v>464</v>
      </c>
      <c r="AK46" s="117">
        <v>371</v>
      </c>
      <c r="AL46" s="118">
        <f t="shared" si="16"/>
        <v>79.95689655172413</v>
      </c>
      <c r="AM46" s="117">
        <v>89</v>
      </c>
      <c r="AN46" s="118">
        <f t="shared" si="17"/>
        <v>19.181034482758623</v>
      </c>
      <c r="AO46" s="117">
        <v>4</v>
      </c>
      <c r="AP46" s="118">
        <f t="shared" si="18"/>
        <v>0.8620689655172413</v>
      </c>
      <c r="AQ46" s="389">
        <v>20</v>
      </c>
    </row>
    <row r="47" spans="2:43" s="22" customFormat="1" ht="21.75" customHeight="1">
      <c r="B47" s="192" t="s">
        <v>91</v>
      </c>
      <c r="C47" s="112">
        <f t="shared" si="0"/>
        <v>29</v>
      </c>
      <c r="D47" s="508">
        <v>7</v>
      </c>
      <c r="E47" s="508">
        <v>22</v>
      </c>
      <c r="F47" s="115">
        <f t="shared" si="20"/>
        <v>10</v>
      </c>
      <c r="G47" s="116">
        <v>100</v>
      </c>
      <c r="H47" s="117">
        <v>3</v>
      </c>
      <c r="I47" s="118">
        <f t="shared" si="1"/>
        <v>30</v>
      </c>
      <c r="J47" s="119">
        <v>6</v>
      </c>
      <c r="K47" s="116">
        <f t="shared" si="2"/>
        <v>60</v>
      </c>
      <c r="L47" s="117">
        <v>1</v>
      </c>
      <c r="M47" s="118">
        <f t="shared" si="3"/>
        <v>10</v>
      </c>
      <c r="N47" s="117">
        <v>0</v>
      </c>
      <c r="O47" s="116">
        <f t="shared" si="4"/>
        <v>0</v>
      </c>
      <c r="P47" s="113">
        <f t="shared" si="5"/>
        <v>10</v>
      </c>
      <c r="Q47" s="120">
        <v>100</v>
      </c>
      <c r="R47" s="117">
        <v>2</v>
      </c>
      <c r="S47" s="118">
        <f t="shared" si="6"/>
        <v>20</v>
      </c>
      <c r="T47" s="119">
        <v>5</v>
      </c>
      <c r="U47" s="116">
        <f t="shared" si="7"/>
        <v>50</v>
      </c>
      <c r="V47" s="119">
        <v>2</v>
      </c>
      <c r="W47" s="116">
        <f t="shared" si="8"/>
        <v>20</v>
      </c>
      <c r="X47" s="117">
        <v>1</v>
      </c>
      <c r="Y47" s="118">
        <f t="shared" si="9"/>
        <v>10</v>
      </c>
      <c r="Z47" s="119">
        <v>0</v>
      </c>
      <c r="AA47" s="116">
        <f t="shared" si="10"/>
        <v>0</v>
      </c>
      <c r="AB47" s="119">
        <v>0</v>
      </c>
      <c r="AC47" s="116">
        <f t="shared" si="11"/>
        <v>0</v>
      </c>
      <c r="AD47" s="119">
        <v>0</v>
      </c>
      <c r="AE47" s="116">
        <f t="shared" si="12"/>
        <v>0</v>
      </c>
      <c r="AF47" s="119">
        <v>0</v>
      </c>
      <c r="AG47" s="116">
        <f t="shared" si="13"/>
        <v>0</v>
      </c>
      <c r="AH47" s="117">
        <v>0</v>
      </c>
      <c r="AI47" s="118">
        <f t="shared" si="14"/>
        <v>0</v>
      </c>
      <c r="AJ47" s="113">
        <f t="shared" si="15"/>
        <v>13</v>
      </c>
      <c r="AK47" s="117">
        <v>13</v>
      </c>
      <c r="AL47" s="118">
        <f t="shared" si="16"/>
        <v>100</v>
      </c>
      <c r="AM47" s="117">
        <v>0</v>
      </c>
      <c r="AN47" s="118">
        <f t="shared" si="17"/>
        <v>0</v>
      </c>
      <c r="AO47" s="117">
        <v>0</v>
      </c>
      <c r="AP47" s="118">
        <f t="shared" si="18"/>
        <v>0</v>
      </c>
      <c r="AQ47" s="389">
        <v>6</v>
      </c>
    </row>
    <row r="48" spans="2:43" s="22" customFormat="1" ht="21.75" customHeight="1">
      <c r="B48" s="192" t="s">
        <v>92</v>
      </c>
      <c r="C48" s="112">
        <f t="shared" si="0"/>
        <v>66</v>
      </c>
      <c r="D48" s="508">
        <v>32</v>
      </c>
      <c r="E48" s="508">
        <v>34</v>
      </c>
      <c r="F48" s="115">
        <f t="shared" si="20"/>
        <v>26</v>
      </c>
      <c r="G48" s="116">
        <v>100</v>
      </c>
      <c r="H48" s="117">
        <v>8</v>
      </c>
      <c r="I48" s="118">
        <f t="shared" si="1"/>
        <v>30.76923076923077</v>
      </c>
      <c r="J48" s="119">
        <v>13</v>
      </c>
      <c r="K48" s="116">
        <f t="shared" si="2"/>
        <v>50</v>
      </c>
      <c r="L48" s="117">
        <v>4</v>
      </c>
      <c r="M48" s="118">
        <f t="shared" si="3"/>
        <v>15.384615384615385</v>
      </c>
      <c r="N48" s="117">
        <v>1</v>
      </c>
      <c r="O48" s="116">
        <f t="shared" si="4"/>
        <v>3.8461538461538463</v>
      </c>
      <c r="P48" s="113">
        <f t="shared" si="5"/>
        <v>26</v>
      </c>
      <c r="Q48" s="120">
        <v>100</v>
      </c>
      <c r="R48" s="117">
        <v>2</v>
      </c>
      <c r="S48" s="118">
        <f t="shared" si="6"/>
        <v>7.6923076923076925</v>
      </c>
      <c r="T48" s="119">
        <v>5</v>
      </c>
      <c r="U48" s="116">
        <f t="shared" si="7"/>
        <v>19.230769230769234</v>
      </c>
      <c r="V48" s="119">
        <v>1</v>
      </c>
      <c r="W48" s="116">
        <f t="shared" si="8"/>
        <v>3.8461538461538463</v>
      </c>
      <c r="X48" s="117">
        <v>5</v>
      </c>
      <c r="Y48" s="118">
        <f t="shared" si="9"/>
        <v>19.230769230769234</v>
      </c>
      <c r="Z48" s="119">
        <v>12</v>
      </c>
      <c r="AA48" s="116">
        <f t="shared" si="10"/>
        <v>46.15384615384615</v>
      </c>
      <c r="AB48" s="119">
        <v>0</v>
      </c>
      <c r="AC48" s="116">
        <f t="shared" si="11"/>
        <v>0</v>
      </c>
      <c r="AD48" s="119">
        <v>0</v>
      </c>
      <c r="AE48" s="116">
        <f t="shared" si="12"/>
        <v>0</v>
      </c>
      <c r="AF48" s="119">
        <v>0</v>
      </c>
      <c r="AG48" s="116">
        <f t="shared" si="13"/>
        <v>0</v>
      </c>
      <c r="AH48" s="117">
        <v>1</v>
      </c>
      <c r="AI48" s="118">
        <f t="shared" si="14"/>
        <v>3.8461538461538463</v>
      </c>
      <c r="AJ48" s="113">
        <f t="shared" si="15"/>
        <v>35</v>
      </c>
      <c r="AK48" s="117">
        <v>20</v>
      </c>
      <c r="AL48" s="118">
        <f t="shared" si="16"/>
        <v>57.14285714285714</v>
      </c>
      <c r="AM48" s="117">
        <v>14</v>
      </c>
      <c r="AN48" s="118">
        <f t="shared" si="17"/>
        <v>40</v>
      </c>
      <c r="AO48" s="117">
        <v>1</v>
      </c>
      <c r="AP48" s="118">
        <f t="shared" si="18"/>
        <v>2.857142857142857</v>
      </c>
      <c r="AQ48" s="389">
        <v>5</v>
      </c>
    </row>
    <row r="49" spans="2:43" s="22" customFormat="1" ht="21.75" customHeight="1">
      <c r="B49" s="192" t="s">
        <v>93</v>
      </c>
      <c r="C49" s="112">
        <f t="shared" si="0"/>
        <v>197</v>
      </c>
      <c r="D49" s="508">
        <v>29</v>
      </c>
      <c r="E49" s="508">
        <v>168</v>
      </c>
      <c r="F49" s="115">
        <f t="shared" si="20"/>
        <v>45</v>
      </c>
      <c r="G49" s="116">
        <v>100</v>
      </c>
      <c r="H49" s="117">
        <v>9</v>
      </c>
      <c r="I49" s="118">
        <f t="shared" si="1"/>
        <v>20</v>
      </c>
      <c r="J49" s="119">
        <v>29</v>
      </c>
      <c r="K49" s="116">
        <f t="shared" si="2"/>
        <v>64.44444444444444</v>
      </c>
      <c r="L49" s="117">
        <v>6</v>
      </c>
      <c r="M49" s="118">
        <f t="shared" si="3"/>
        <v>13.333333333333334</v>
      </c>
      <c r="N49" s="117">
        <v>1</v>
      </c>
      <c r="O49" s="116">
        <f t="shared" si="4"/>
        <v>2.2222222222222223</v>
      </c>
      <c r="P49" s="113">
        <f t="shared" si="5"/>
        <v>45</v>
      </c>
      <c r="Q49" s="120">
        <v>100</v>
      </c>
      <c r="R49" s="117">
        <v>2</v>
      </c>
      <c r="S49" s="118">
        <f t="shared" si="6"/>
        <v>4.444444444444445</v>
      </c>
      <c r="T49" s="119">
        <v>6</v>
      </c>
      <c r="U49" s="116">
        <f t="shared" si="7"/>
        <v>13.333333333333334</v>
      </c>
      <c r="V49" s="119">
        <v>14</v>
      </c>
      <c r="W49" s="116">
        <f t="shared" si="8"/>
        <v>31.11111111111111</v>
      </c>
      <c r="X49" s="117">
        <v>11</v>
      </c>
      <c r="Y49" s="118">
        <f t="shared" si="9"/>
        <v>24.444444444444443</v>
      </c>
      <c r="Z49" s="119">
        <v>4</v>
      </c>
      <c r="AA49" s="116">
        <f t="shared" si="10"/>
        <v>8.88888888888889</v>
      </c>
      <c r="AB49" s="119">
        <v>6</v>
      </c>
      <c r="AC49" s="116">
        <f t="shared" si="11"/>
        <v>13.333333333333334</v>
      </c>
      <c r="AD49" s="119">
        <v>1</v>
      </c>
      <c r="AE49" s="116">
        <f t="shared" si="12"/>
        <v>2.2222222222222223</v>
      </c>
      <c r="AF49" s="119">
        <v>1</v>
      </c>
      <c r="AG49" s="116">
        <f t="shared" si="13"/>
        <v>2.2222222222222223</v>
      </c>
      <c r="AH49" s="117">
        <v>0</v>
      </c>
      <c r="AI49" s="118">
        <f t="shared" si="14"/>
        <v>0</v>
      </c>
      <c r="AJ49" s="113">
        <f t="shared" si="15"/>
        <v>142</v>
      </c>
      <c r="AK49" s="117">
        <v>141</v>
      </c>
      <c r="AL49" s="118">
        <f t="shared" si="16"/>
        <v>99.29577464788733</v>
      </c>
      <c r="AM49" s="117">
        <v>1</v>
      </c>
      <c r="AN49" s="118">
        <f t="shared" si="17"/>
        <v>0.7042253521126761</v>
      </c>
      <c r="AO49" s="117">
        <v>0</v>
      </c>
      <c r="AP49" s="118">
        <f t="shared" si="18"/>
        <v>0</v>
      </c>
      <c r="AQ49" s="389">
        <v>10</v>
      </c>
    </row>
    <row r="50" spans="2:43" s="22" customFormat="1" ht="21.75" customHeight="1">
      <c r="B50" s="192" t="s">
        <v>94</v>
      </c>
      <c r="C50" s="112">
        <f t="shared" si="0"/>
        <v>114</v>
      </c>
      <c r="D50" s="508">
        <v>13</v>
      </c>
      <c r="E50" s="508">
        <v>101</v>
      </c>
      <c r="F50" s="115">
        <f t="shared" si="20"/>
        <v>12</v>
      </c>
      <c r="G50" s="116">
        <v>100</v>
      </c>
      <c r="H50" s="117">
        <v>0</v>
      </c>
      <c r="I50" s="118">
        <f t="shared" si="1"/>
        <v>0</v>
      </c>
      <c r="J50" s="119">
        <v>8</v>
      </c>
      <c r="K50" s="116">
        <f t="shared" si="2"/>
        <v>66.66666666666666</v>
      </c>
      <c r="L50" s="117">
        <v>4</v>
      </c>
      <c r="M50" s="118">
        <f t="shared" si="3"/>
        <v>33.33333333333333</v>
      </c>
      <c r="N50" s="117">
        <v>0</v>
      </c>
      <c r="O50" s="116">
        <f t="shared" si="4"/>
        <v>0</v>
      </c>
      <c r="P50" s="113">
        <f t="shared" si="5"/>
        <v>12</v>
      </c>
      <c r="Q50" s="120">
        <v>100</v>
      </c>
      <c r="R50" s="117">
        <v>2</v>
      </c>
      <c r="S50" s="118">
        <f t="shared" si="6"/>
        <v>16.666666666666664</v>
      </c>
      <c r="T50" s="119">
        <v>8</v>
      </c>
      <c r="U50" s="116">
        <f t="shared" si="7"/>
        <v>66.66666666666666</v>
      </c>
      <c r="V50" s="119">
        <v>1</v>
      </c>
      <c r="W50" s="116">
        <f t="shared" si="8"/>
        <v>8.333333333333332</v>
      </c>
      <c r="X50" s="117">
        <v>1</v>
      </c>
      <c r="Y50" s="118">
        <f t="shared" si="9"/>
        <v>8.333333333333332</v>
      </c>
      <c r="Z50" s="119">
        <v>0</v>
      </c>
      <c r="AA50" s="116">
        <f t="shared" si="10"/>
        <v>0</v>
      </c>
      <c r="AB50" s="119">
        <v>0</v>
      </c>
      <c r="AC50" s="116">
        <f t="shared" si="11"/>
        <v>0</v>
      </c>
      <c r="AD50" s="119">
        <v>0</v>
      </c>
      <c r="AE50" s="116">
        <f t="shared" si="12"/>
        <v>0</v>
      </c>
      <c r="AF50" s="119">
        <v>0</v>
      </c>
      <c r="AG50" s="116">
        <f t="shared" si="13"/>
        <v>0</v>
      </c>
      <c r="AH50" s="117">
        <v>0</v>
      </c>
      <c r="AI50" s="118">
        <f t="shared" si="14"/>
        <v>0</v>
      </c>
      <c r="AJ50" s="113">
        <f t="shared" si="15"/>
        <v>95</v>
      </c>
      <c r="AK50" s="117">
        <v>89</v>
      </c>
      <c r="AL50" s="118">
        <f t="shared" si="16"/>
        <v>93.6842105263158</v>
      </c>
      <c r="AM50" s="117">
        <v>6</v>
      </c>
      <c r="AN50" s="118">
        <f t="shared" si="17"/>
        <v>6.315789473684211</v>
      </c>
      <c r="AO50" s="117">
        <v>0</v>
      </c>
      <c r="AP50" s="118">
        <f t="shared" si="18"/>
        <v>0</v>
      </c>
      <c r="AQ50" s="389">
        <v>7</v>
      </c>
    </row>
    <row r="51" spans="2:43" s="22" customFormat="1" ht="21.75" customHeight="1">
      <c r="B51" s="192" t="s">
        <v>95</v>
      </c>
      <c r="C51" s="112">
        <f t="shared" si="0"/>
        <v>70</v>
      </c>
      <c r="D51" s="508">
        <v>26</v>
      </c>
      <c r="E51" s="508">
        <v>44</v>
      </c>
      <c r="F51" s="115">
        <f t="shared" si="20"/>
        <v>23</v>
      </c>
      <c r="G51" s="116">
        <v>100</v>
      </c>
      <c r="H51" s="117">
        <v>2</v>
      </c>
      <c r="I51" s="118">
        <f t="shared" si="1"/>
        <v>8.695652173913043</v>
      </c>
      <c r="J51" s="119">
        <v>18</v>
      </c>
      <c r="K51" s="116">
        <f t="shared" si="2"/>
        <v>78.26086956521739</v>
      </c>
      <c r="L51" s="117">
        <v>3</v>
      </c>
      <c r="M51" s="118">
        <f t="shared" si="3"/>
        <v>13.043478260869565</v>
      </c>
      <c r="N51" s="117">
        <v>0</v>
      </c>
      <c r="O51" s="116">
        <f t="shared" si="4"/>
        <v>0</v>
      </c>
      <c r="P51" s="113">
        <f t="shared" si="5"/>
        <v>23</v>
      </c>
      <c r="Q51" s="120">
        <v>100</v>
      </c>
      <c r="R51" s="117">
        <v>2</v>
      </c>
      <c r="S51" s="118">
        <f t="shared" si="6"/>
        <v>8.695652173913043</v>
      </c>
      <c r="T51" s="119">
        <v>5</v>
      </c>
      <c r="U51" s="116">
        <f t="shared" si="7"/>
        <v>21.73913043478261</v>
      </c>
      <c r="V51" s="119">
        <v>6</v>
      </c>
      <c r="W51" s="116">
        <f t="shared" si="8"/>
        <v>26.08695652173913</v>
      </c>
      <c r="X51" s="117">
        <v>4</v>
      </c>
      <c r="Y51" s="118">
        <f t="shared" si="9"/>
        <v>17.391304347826086</v>
      </c>
      <c r="Z51" s="119">
        <v>3</v>
      </c>
      <c r="AA51" s="116">
        <f t="shared" si="10"/>
        <v>13.043478260869565</v>
      </c>
      <c r="AB51" s="119">
        <v>1</v>
      </c>
      <c r="AC51" s="116">
        <f t="shared" si="11"/>
        <v>4.3478260869565215</v>
      </c>
      <c r="AD51" s="119">
        <v>1</v>
      </c>
      <c r="AE51" s="116">
        <f t="shared" si="12"/>
        <v>4.3478260869565215</v>
      </c>
      <c r="AF51" s="119">
        <v>1</v>
      </c>
      <c r="AG51" s="116">
        <f t="shared" si="13"/>
        <v>4.3478260869565215</v>
      </c>
      <c r="AH51" s="117">
        <v>0</v>
      </c>
      <c r="AI51" s="118">
        <f t="shared" si="14"/>
        <v>0</v>
      </c>
      <c r="AJ51" s="113">
        <f t="shared" si="15"/>
        <v>33</v>
      </c>
      <c r="AK51" s="117">
        <v>26</v>
      </c>
      <c r="AL51" s="118">
        <f t="shared" si="16"/>
        <v>78.78787878787878</v>
      </c>
      <c r="AM51" s="117">
        <v>7</v>
      </c>
      <c r="AN51" s="118">
        <f t="shared" si="17"/>
        <v>21.21212121212121</v>
      </c>
      <c r="AO51" s="117">
        <v>0</v>
      </c>
      <c r="AP51" s="118">
        <f t="shared" si="18"/>
        <v>0</v>
      </c>
      <c r="AQ51" s="389">
        <v>14</v>
      </c>
    </row>
    <row r="52" spans="2:43" s="22" customFormat="1" ht="21.75" customHeight="1">
      <c r="B52" s="192" t="s">
        <v>96</v>
      </c>
      <c r="C52" s="112">
        <f t="shared" si="0"/>
        <v>264</v>
      </c>
      <c r="D52" s="508">
        <v>12</v>
      </c>
      <c r="E52" s="508">
        <v>252</v>
      </c>
      <c r="F52" s="115">
        <f t="shared" si="20"/>
        <v>27</v>
      </c>
      <c r="G52" s="116">
        <v>100</v>
      </c>
      <c r="H52" s="117">
        <v>8</v>
      </c>
      <c r="I52" s="118">
        <f t="shared" si="1"/>
        <v>29.629629629629626</v>
      </c>
      <c r="J52" s="119">
        <v>16</v>
      </c>
      <c r="K52" s="116">
        <f t="shared" si="2"/>
        <v>59.25925925925925</v>
      </c>
      <c r="L52" s="117">
        <v>3</v>
      </c>
      <c r="M52" s="118">
        <f t="shared" si="3"/>
        <v>11.11111111111111</v>
      </c>
      <c r="N52" s="117">
        <v>0</v>
      </c>
      <c r="O52" s="116">
        <f t="shared" si="4"/>
        <v>0</v>
      </c>
      <c r="P52" s="113">
        <f t="shared" si="5"/>
        <v>27</v>
      </c>
      <c r="Q52" s="120">
        <v>100</v>
      </c>
      <c r="R52" s="117">
        <v>15</v>
      </c>
      <c r="S52" s="118">
        <f t="shared" si="6"/>
        <v>55.55555555555556</v>
      </c>
      <c r="T52" s="119">
        <v>5</v>
      </c>
      <c r="U52" s="116">
        <f t="shared" si="7"/>
        <v>18.51851851851852</v>
      </c>
      <c r="V52" s="119">
        <v>1</v>
      </c>
      <c r="W52" s="116">
        <f t="shared" si="8"/>
        <v>3.7037037037037033</v>
      </c>
      <c r="X52" s="117">
        <v>1</v>
      </c>
      <c r="Y52" s="118">
        <f t="shared" si="9"/>
        <v>3.7037037037037033</v>
      </c>
      <c r="Z52" s="119">
        <v>3</v>
      </c>
      <c r="AA52" s="116">
        <f t="shared" si="10"/>
        <v>11.11111111111111</v>
      </c>
      <c r="AB52" s="119">
        <v>2</v>
      </c>
      <c r="AC52" s="116">
        <f t="shared" si="11"/>
        <v>7.4074074074074066</v>
      </c>
      <c r="AD52" s="119">
        <v>0</v>
      </c>
      <c r="AE52" s="116">
        <f t="shared" si="12"/>
        <v>0</v>
      </c>
      <c r="AF52" s="119">
        <v>0</v>
      </c>
      <c r="AG52" s="116">
        <f t="shared" si="13"/>
        <v>0</v>
      </c>
      <c r="AH52" s="117">
        <v>0</v>
      </c>
      <c r="AI52" s="118">
        <f t="shared" si="14"/>
        <v>0</v>
      </c>
      <c r="AJ52" s="113">
        <f t="shared" si="15"/>
        <v>229</v>
      </c>
      <c r="AK52" s="117">
        <v>225</v>
      </c>
      <c r="AL52" s="118">
        <f t="shared" si="16"/>
        <v>98.2532751091703</v>
      </c>
      <c r="AM52" s="117">
        <v>2</v>
      </c>
      <c r="AN52" s="118">
        <f t="shared" si="17"/>
        <v>0.8733624454148471</v>
      </c>
      <c r="AO52" s="117">
        <v>2</v>
      </c>
      <c r="AP52" s="118">
        <f t="shared" si="18"/>
        <v>0.8733624454148471</v>
      </c>
      <c r="AQ52" s="389">
        <v>8</v>
      </c>
    </row>
    <row r="53" spans="2:43" s="22" customFormat="1" ht="21.75" customHeight="1" thickBot="1">
      <c r="B53" s="496" t="s">
        <v>97</v>
      </c>
      <c r="C53" s="244">
        <f t="shared" si="0"/>
        <v>189</v>
      </c>
      <c r="D53" s="696">
        <v>91</v>
      </c>
      <c r="E53" s="696">
        <v>98</v>
      </c>
      <c r="F53" s="674">
        <f t="shared" si="20"/>
        <v>89</v>
      </c>
      <c r="G53" s="497">
        <v>100</v>
      </c>
      <c r="H53" s="249">
        <v>20</v>
      </c>
      <c r="I53" s="498">
        <f t="shared" si="1"/>
        <v>22.47191011235955</v>
      </c>
      <c r="J53" s="517">
        <v>62</v>
      </c>
      <c r="K53" s="497">
        <f t="shared" si="2"/>
        <v>69.66292134831461</v>
      </c>
      <c r="L53" s="249">
        <v>6</v>
      </c>
      <c r="M53" s="498">
        <f t="shared" si="3"/>
        <v>6.741573033707865</v>
      </c>
      <c r="N53" s="249">
        <v>1</v>
      </c>
      <c r="O53" s="497">
        <f t="shared" si="4"/>
        <v>1.1235955056179776</v>
      </c>
      <c r="P53" s="113">
        <f t="shared" si="5"/>
        <v>89</v>
      </c>
      <c r="Q53" s="675">
        <v>100</v>
      </c>
      <c r="R53" s="249">
        <v>3</v>
      </c>
      <c r="S53" s="498">
        <f t="shared" si="6"/>
        <v>3.3707865168539324</v>
      </c>
      <c r="T53" s="517">
        <v>12</v>
      </c>
      <c r="U53" s="497">
        <f t="shared" si="7"/>
        <v>13.48314606741573</v>
      </c>
      <c r="V53" s="517">
        <v>20</v>
      </c>
      <c r="W53" s="497">
        <f t="shared" si="8"/>
        <v>22.47191011235955</v>
      </c>
      <c r="X53" s="249">
        <v>21</v>
      </c>
      <c r="Y53" s="498">
        <f t="shared" si="9"/>
        <v>23.595505617977526</v>
      </c>
      <c r="Z53" s="517">
        <v>17</v>
      </c>
      <c r="AA53" s="497">
        <f t="shared" si="10"/>
        <v>19.101123595505616</v>
      </c>
      <c r="AB53" s="517">
        <v>6</v>
      </c>
      <c r="AC53" s="497">
        <f t="shared" si="11"/>
        <v>6.741573033707865</v>
      </c>
      <c r="AD53" s="517">
        <v>7</v>
      </c>
      <c r="AE53" s="497">
        <f t="shared" si="12"/>
        <v>7.865168539325842</v>
      </c>
      <c r="AF53" s="517">
        <v>1</v>
      </c>
      <c r="AG53" s="497">
        <f t="shared" si="13"/>
        <v>1.1235955056179776</v>
      </c>
      <c r="AH53" s="249">
        <v>2</v>
      </c>
      <c r="AI53" s="498">
        <f t="shared" si="14"/>
        <v>2.247191011235955</v>
      </c>
      <c r="AJ53" s="113">
        <f t="shared" si="15"/>
        <v>81</v>
      </c>
      <c r="AK53" s="249">
        <v>67</v>
      </c>
      <c r="AL53" s="497">
        <f t="shared" si="16"/>
        <v>82.71604938271605</v>
      </c>
      <c r="AM53" s="249">
        <v>13</v>
      </c>
      <c r="AN53" s="498">
        <f t="shared" si="17"/>
        <v>16.049382716049383</v>
      </c>
      <c r="AO53" s="249">
        <v>1</v>
      </c>
      <c r="AP53" s="498">
        <f t="shared" si="18"/>
        <v>1.2345679012345678</v>
      </c>
      <c r="AQ53" s="499">
        <v>19</v>
      </c>
    </row>
    <row r="54" spans="2:43" s="18" customFormat="1" ht="21.75" customHeight="1" thickBot="1" thickTop="1">
      <c r="B54" s="390" t="s">
        <v>2</v>
      </c>
      <c r="C54" s="371">
        <f t="shared" si="0"/>
        <v>20478</v>
      </c>
      <c r="D54" s="377">
        <f>SUM(D7:D53)</f>
        <v>5636</v>
      </c>
      <c r="E54" s="377">
        <f>SUM(E7:E53)</f>
        <v>14842</v>
      </c>
      <c r="F54" s="391">
        <f>SUM(F7:F53)</f>
        <v>7917</v>
      </c>
      <c r="G54" s="378">
        <v>100</v>
      </c>
      <c r="H54" s="392">
        <f>SUM(H6:H53)</f>
        <v>434</v>
      </c>
      <c r="I54" s="393">
        <f>H54/F54*100</f>
        <v>5.4818744473916885</v>
      </c>
      <c r="J54" s="392">
        <f>SUM(J6:J53)</f>
        <v>5800</v>
      </c>
      <c r="K54" s="393">
        <f>J54/F54*100</f>
        <v>73.26007326007326</v>
      </c>
      <c r="L54" s="392">
        <f>SUM(L6:L53)</f>
        <v>1661</v>
      </c>
      <c r="M54" s="393">
        <f>L54/F54*100</f>
        <v>20.980169256031324</v>
      </c>
      <c r="N54" s="392">
        <f>SUM(N6:N53)</f>
        <v>22</v>
      </c>
      <c r="O54" s="393">
        <f>N54/F54*100</f>
        <v>0.27788303650372614</v>
      </c>
      <c r="P54" s="392">
        <f>SUM(P6:P53)</f>
        <v>7917</v>
      </c>
      <c r="Q54" s="378">
        <v>100</v>
      </c>
      <c r="R54" s="392">
        <f>SUM(R6:R53)</f>
        <v>1327</v>
      </c>
      <c r="S54" s="393">
        <f>R54/P54*100</f>
        <v>16.76139952002021</v>
      </c>
      <c r="T54" s="392">
        <f>SUM(T6:T53)</f>
        <v>2545</v>
      </c>
      <c r="U54" s="393">
        <f>T54/P54*100</f>
        <v>32.14601490463559</v>
      </c>
      <c r="V54" s="392">
        <f>SUM(V6:V53)</f>
        <v>1369</v>
      </c>
      <c r="W54" s="393">
        <f>V54/P54*100</f>
        <v>17.29190349880005</v>
      </c>
      <c r="X54" s="392">
        <f>SUM(X6:X53)</f>
        <v>1513</v>
      </c>
      <c r="Y54" s="393">
        <f>X54/P54*100</f>
        <v>19.110774283188075</v>
      </c>
      <c r="Z54" s="392">
        <f>SUM(Z6:Z53)</f>
        <v>404</v>
      </c>
      <c r="AA54" s="393">
        <f>Z54/P54*100</f>
        <v>5.102943033977517</v>
      </c>
      <c r="AB54" s="392">
        <f>SUM(AB6:AB53)</f>
        <v>382</v>
      </c>
      <c r="AC54" s="393">
        <f>AB54/P54*100</f>
        <v>4.82505999747379</v>
      </c>
      <c r="AD54" s="392">
        <f>SUM(AD6:AD53)</f>
        <v>145</v>
      </c>
      <c r="AE54" s="393">
        <f>AD54/P54*100</f>
        <v>1.8315018315018317</v>
      </c>
      <c r="AF54" s="392">
        <f>SUM(AF6:AF53)</f>
        <v>118</v>
      </c>
      <c r="AG54" s="393">
        <f>AF54/P54*100</f>
        <v>1.4904635594290767</v>
      </c>
      <c r="AH54" s="392">
        <f>SUM(AH6:AH53)</f>
        <v>114</v>
      </c>
      <c r="AI54" s="393">
        <f>AH54/P54*100</f>
        <v>1.4399393709738537</v>
      </c>
      <c r="AJ54" s="394">
        <f>SUM(AJ7:AJ53)</f>
        <v>11835</v>
      </c>
      <c r="AK54" s="395">
        <f>SUM(AK6:AK53)</f>
        <v>9953</v>
      </c>
      <c r="AL54" s="393">
        <f t="shared" si="16"/>
        <v>84.09801436417406</v>
      </c>
      <c r="AM54" s="396">
        <f>SUM(AM6:AM53)</f>
        <v>1156</v>
      </c>
      <c r="AN54" s="379">
        <f t="shared" si="17"/>
        <v>9.767638360794255</v>
      </c>
      <c r="AO54" s="395">
        <f>SUM(AO6:AO53)</f>
        <v>726</v>
      </c>
      <c r="AP54" s="379">
        <f t="shared" si="18"/>
        <v>6.134347275031685</v>
      </c>
      <c r="AQ54" s="397">
        <f>SUM(AQ6:AQ53)</f>
        <v>726</v>
      </c>
    </row>
    <row r="55" spans="2:43" s="7" customFormat="1" ht="21.75" customHeight="1">
      <c r="B55" s="73"/>
      <c r="C55" s="122"/>
      <c r="D55" s="122"/>
      <c r="E55" s="122"/>
      <c r="F55" s="123"/>
      <c r="G55" s="124"/>
      <c r="H55" s="31"/>
      <c r="I55" s="125"/>
      <c r="J55" s="31"/>
      <c r="K55" s="125"/>
      <c r="L55" s="31"/>
      <c r="M55" s="125"/>
      <c r="N55" s="31"/>
      <c r="O55" s="125"/>
      <c r="P55" s="123"/>
      <c r="Q55" s="124"/>
      <c r="R55" s="126"/>
      <c r="S55" s="125"/>
      <c r="T55" s="126"/>
      <c r="U55" s="125"/>
      <c r="V55" s="126"/>
      <c r="W55" s="125"/>
      <c r="X55" s="126"/>
      <c r="Y55" s="125"/>
      <c r="Z55" s="126"/>
      <c r="AA55" s="125"/>
      <c r="AB55" s="126"/>
      <c r="AC55" s="125"/>
      <c r="AD55" s="126"/>
      <c r="AE55" s="125"/>
      <c r="AF55" s="126"/>
      <c r="AG55" s="125"/>
      <c r="AH55" s="126"/>
      <c r="AI55" s="125"/>
      <c r="AJ55" s="122"/>
      <c r="AK55" s="126"/>
      <c r="AL55" s="126"/>
      <c r="AM55" s="126"/>
      <c r="AN55" s="126"/>
      <c r="AO55" s="126"/>
      <c r="AP55" s="126"/>
      <c r="AQ55" s="126"/>
    </row>
  </sheetData>
  <sheetProtection/>
  <mergeCells count="24">
    <mergeCell ref="B3:K3"/>
    <mergeCell ref="T5:U5"/>
    <mergeCell ref="Z5:AA5"/>
    <mergeCell ref="AD5:AE5"/>
    <mergeCell ref="AH5:AI5"/>
    <mergeCell ref="N5:O5"/>
    <mergeCell ref="C4:E4"/>
    <mergeCell ref="R5:S5"/>
    <mergeCell ref="AJ4:AP4"/>
    <mergeCell ref="X5:Y5"/>
    <mergeCell ref="AO5:AP5"/>
    <mergeCell ref="AB5:AC5"/>
    <mergeCell ref="V5:W5"/>
    <mergeCell ref="AF5:AG5"/>
    <mergeCell ref="B2:AQ2"/>
    <mergeCell ref="B4:B6"/>
    <mergeCell ref="F4:O4"/>
    <mergeCell ref="P4:AI4"/>
    <mergeCell ref="AQ4:AQ5"/>
    <mergeCell ref="H5:I5"/>
    <mergeCell ref="J5:K5"/>
    <mergeCell ref="L5:M5"/>
    <mergeCell ref="AM5:AN5"/>
    <mergeCell ref="AK5:AL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1"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1:AQ61"/>
  <sheetViews>
    <sheetView view="pageBreakPreview" zoomScale="76" zoomScaleNormal="75" zoomScaleSheetLayoutView="76" zoomScalePageLayoutView="0" workbookViewId="0" topLeftCell="A1">
      <pane xSplit="2" ySplit="5" topLeftCell="C45" activePane="bottomRight" state="frozen"/>
      <selection pane="topLeft" activeCell="L16" sqref="L16"/>
      <selection pane="topRight" activeCell="L16" sqref="L16"/>
      <selection pane="bottomLeft" activeCell="L16" sqref="L16"/>
      <selection pane="bottomRight" activeCell="G60" sqref="G60"/>
    </sheetView>
  </sheetViews>
  <sheetFormatPr defaultColWidth="9.00390625" defaultRowHeight="13.5"/>
  <cols>
    <col min="1" max="1" width="2.875" style="6" customWidth="1"/>
    <col min="2" max="2" width="15.125" style="233" customWidth="1"/>
    <col min="3" max="5" width="9.50390625" style="6" customWidth="1"/>
    <col min="6" max="6" width="8.375" style="6" customWidth="1"/>
    <col min="7" max="7" width="7.125" style="6" customWidth="1"/>
    <col min="8" max="15" width="6.375" style="6" customWidth="1"/>
    <col min="16" max="35" width="6.125" style="6" customWidth="1"/>
    <col min="36" max="36" width="8.75390625" style="22" customWidth="1"/>
    <col min="37" max="37" width="5.50390625" style="22" customWidth="1"/>
    <col min="38" max="38" width="6.75390625" style="6" customWidth="1"/>
    <col min="39" max="39" width="5.50390625" style="6" customWidth="1"/>
    <col min="40" max="40" width="7.125" style="6" bestFit="1" customWidth="1"/>
    <col min="41" max="41" width="5.50390625" style="6" customWidth="1"/>
    <col min="42" max="42" width="6.625" style="6" customWidth="1"/>
    <col min="43" max="43" width="9.50390625" style="6" customWidth="1"/>
    <col min="44" max="16384" width="9.00390625" style="6" customWidth="1"/>
  </cols>
  <sheetData>
    <row r="1" spans="2:42" s="22" customFormat="1" ht="18" customHeight="1">
      <c r="B1" s="409" t="s">
        <v>26</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2:43" s="466" customFormat="1" ht="18" customHeight="1">
      <c r="B2" s="853" t="s">
        <v>177</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row>
    <row r="3" spans="2:43" s="466" customFormat="1" ht="18" customHeight="1" thickBot="1">
      <c r="B3" s="907" t="s">
        <v>202</v>
      </c>
      <c r="C3" s="908"/>
      <c r="D3" s="908"/>
      <c r="E3" s="908"/>
      <c r="F3" s="908"/>
      <c r="G3" s="908"/>
      <c r="H3" s="908"/>
      <c r="I3" s="908"/>
      <c r="J3" s="908"/>
      <c r="K3" s="908"/>
      <c r="L3" s="908"/>
      <c r="M3" s="908"/>
      <c r="N3" s="7"/>
      <c r="O3" s="7"/>
      <c r="P3" s="7"/>
      <c r="Q3" s="7"/>
      <c r="R3" s="7"/>
      <c r="S3" s="7"/>
      <c r="T3" s="7"/>
      <c r="U3" s="7"/>
      <c r="V3" s="7"/>
      <c r="W3" s="7"/>
      <c r="X3" s="7"/>
      <c r="Y3" s="7"/>
      <c r="Z3" s="7"/>
      <c r="AA3" s="7"/>
      <c r="AB3" s="7"/>
      <c r="AC3" s="7"/>
      <c r="AD3" s="7"/>
      <c r="AE3" s="7"/>
      <c r="AF3" s="7"/>
      <c r="AG3" s="7"/>
      <c r="AH3" s="7"/>
      <c r="AI3" s="7"/>
      <c r="AJ3" s="18"/>
      <c r="AK3" s="18"/>
      <c r="AL3" s="7"/>
      <c r="AM3" s="7"/>
      <c r="AN3" s="7"/>
      <c r="AO3" s="7"/>
      <c r="AP3" s="7"/>
      <c r="AQ3" s="6"/>
    </row>
    <row r="4" spans="2:43" ht="18" customHeight="1">
      <c r="B4" s="872" t="s">
        <v>14</v>
      </c>
      <c r="C4" s="882" t="s">
        <v>210</v>
      </c>
      <c r="D4" s="883"/>
      <c r="E4" s="884"/>
      <c r="F4" s="879" t="s">
        <v>25</v>
      </c>
      <c r="G4" s="841"/>
      <c r="H4" s="841"/>
      <c r="I4" s="841"/>
      <c r="J4" s="841"/>
      <c r="K4" s="841"/>
      <c r="L4" s="841"/>
      <c r="M4" s="841"/>
      <c r="N4" s="841"/>
      <c r="O4" s="842"/>
      <c r="P4" s="865" t="s">
        <v>25</v>
      </c>
      <c r="Q4" s="866"/>
      <c r="R4" s="866"/>
      <c r="S4" s="866"/>
      <c r="T4" s="866"/>
      <c r="U4" s="866"/>
      <c r="V4" s="866"/>
      <c r="W4" s="866"/>
      <c r="X4" s="866"/>
      <c r="Y4" s="866"/>
      <c r="Z4" s="866"/>
      <c r="AA4" s="866"/>
      <c r="AB4" s="866"/>
      <c r="AC4" s="866"/>
      <c r="AD4" s="866"/>
      <c r="AE4" s="866"/>
      <c r="AF4" s="866"/>
      <c r="AG4" s="866"/>
      <c r="AH4" s="866"/>
      <c r="AI4" s="866"/>
      <c r="AJ4" s="879" t="s">
        <v>19</v>
      </c>
      <c r="AK4" s="855"/>
      <c r="AL4" s="855"/>
      <c r="AM4" s="855"/>
      <c r="AN4" s="855"/>
      <c r="AO4" s="855"/>
      <c r="AP4" s="856"/>
      <c r="AQ4" s="875" t="s">
        <v>1</v>
      </c>
    </row>
    <row r="5" spans="2:43" ht="24" customHeight="1">
      <c r="B5" s="909"/>
      <c r="C5" s="680"/>
      <c r="D5" s="707" t="s">
        <v>206</v>
      </c>
      <c r="E5" s="708" t="s">
        <v>208</v>
      </c>
      <c r="F5" s="99"/>
      <c r="G5" s="100"/>
      <c r="H5" s="816" t="s">
        <v>20</v>
      </c>
      <c r="I5" s="817"/>
      <c r="J5" s="816" t="s">
        <v>10</v>
      </c>
      <c r="K5" s="817"/>
      <c r="L5" s="816" t="s">
        <v>11</v>
      </c>
      <c r="M5" s="817"/>
      <c r="N5" s="816" t="s">
        <v>12</v>
      </c>
      <c r="O5" s="817"/>
      <c r="P5" s="101"/>
      <c r="Q5" s="86"/>
      <c r="R5" s="845" t="s">
        <v>29</v>
      </c>
      <c r="S5" s="844"/>
      <c r="T5" s="843" t="s">
        <v>43</v>
      </c>
      <c r="U5" s="844"/>
      <c r="V5" s="843" t="s">
        <v>44</v>
      </c>
      <c r="W5" s="844"/>
      <c r="X5" s="843" t="s">
        <v>45</v>
      </c>
      <c r="Y5" s="844"/>
      <c r="Z5" s="843" t="s">
        <v>30</v>
      </c>
      <c r="AA5" s="844"/>
      <c r="AB5" s="843" t="s">
        <v>49</v>
      </c>
      <c r="AC5" s="844"/>
      <c r="AD5" s="843" t="s">
        <v>31</v>
      </c>
      <c r="AE5" s="844"/>
      <c r="AF5" s="843" t="s">
        <v>32</v>
      </c>
      <c r="AG5" s="844"/>
      <c r="AH5" s="843" t="s">
        <v>33</v>
      </c>
      <c r="AI5" s="844"/>
      <c r="AJ5" s="243"/>
      <c r="AK5" s="848" t="s">
        <v>34</v>
      </c>
      <c r="AL5" s="849"/>
      <c r="AM5" s="870" t="s">
        <v>35</v>
      </c>
      <c r="AN5" s="871"/>
      <c r="AO5" s="848" t="s">
        <v>36</v>
      </c>
      <c r="AP5" s="849"/>
      <c r="AQ5" s="876"/>
    </row>
    <row r="6" spans="2:43" ht="19.5" customHeight="1" thickBot="1">
      <c r="B6" s="910"/>
      <c r="C6" s="139"/>
      <c r="D6" s="702" t="s">
        <v>207</v>
      </c>
      <c r="E6" s="702" t="s">
        <v>207</v>
      </c>
      <c r="F6" s="145" t="s">
        <v>5</v>
      </c>
      <c r="G6" s="142" t="s">
        <v>6</v>
      </c>
      <c r="H6" s="143" t="s">
        <v>5</v>
      </c>
      <c r="I6" s="144" t="s">
        <v>6</v>
      </c>
      <c r="J6" s="145" t="s">
        <v>5</v>
      </c>
      <c r="K6" s="142" t="s">
        <v>6</v>
      </c>
      <c r="L6" s="143" t="s">
        <v>5</v>
      </c>
      <c r="M6" s="144" t="s">
        <v>6</v>
      </c>
      <c r="N6" s="143" t="s">
        <v>5</v>
      </c>
      <c r="O6" s="142" t="s">
        <v>6</v>
      </c>
      <c r="P6" s="152" t="s">
        <v>5</v>
      </c>
      <c r="Q6" s="153" t="s">
        <v>6</v>
      </c>
      <c r="R6" s="150" t="s">
        <v>5</v>
      </c>
      <c r="S6" s="151" t="s">
        <v>6</v>
      </c>
      <c r="T6" s="152" t="s">
        <v>5</v>
      </c>
      <c r="U6" s="153" t="s">
        <v>6</v>
      </c>
      <c r="V6" s="152" t="s">
        <v>5</v>
      </c>
      <c r="W6" s="153" t="s">
        <v>6</v>
      </c>
      <c r="X6" s="150" t="s">
        <v>5</v>
      </c>
      <c r="Y6" s="151" t="s">
        <v>6</v>
      </c>
      <c r="Z6" s="152" t="s">
        <v>5</v>
      </c>
      <c r="AA6" s="153" t="s">
        <v>6</v>
      </c>
      <c r="AB6" s="152" t="s">
        <v>5</v>
      </c>
      <c r="AC6" s="153" t="s">
        <v>6</v>
      </c>
      <c r="AD6" s="152" t="s">
        <v>5</v>
      </c>
      <c r="AE6" s="153" t="s">
        <v>6</v>
      </c>
      <c r="AF6" s="152" t="s">
        <v>5</v>
      </c>
      <c r="AG6" s="153" t="s">
        <v>6</v>
      </c>
      <c r="AH6" s="150" t="s">
        <v>5</v>
      </c>
      <c r="AI6" s="151" t="s">
        <v>6</v>
      </c>
      <c r="AJ6" s="399" t="s">
        <v>5</v>
      </c>
      <c r="AK6" s="400" t="s">
        <v>5</v>
      </c>
      <c r="AL6" s="384" t="s">
        <v>6</v>
      </c>
      <c r="AM6" s="143" t="s">
        <v>5</v>
      </c>
      <c r="AN6" s="384" t="s">
        <v>6</v>
      </c>
      <c r="AO6" s="143" t="s">
        <v>5</v>
      </c>
      <c r="AP6" s="144" t="s">
        <v>6</v>
      </c>
      <c r="AQ6" s="386" t="s">
        <v>5</v>
      </c>
    </row>
    <row r="7" spans="2:43" ht="21.75" customHeight="1">
      <c r="B7" s="157" t="s">
        <v>51</v>
      </c>
      <c r="C7" s="110">
        <f aca="true" t="shared" si="0" ref="C7:C33">SUM(F7+AJ7+AQ7)</f>
        <v>0</v>
      </c>
      <c r="D7" s="703">
        <v>0</v>
      </c>
      <c r="E7" s="703">
        <v>0</v>
      </c>
      <c r="F7" s="381">
        <f>SUM(H7+J7+L7+N7)</f>
        <v>0</v>
      </c>
      <c r="G7" s="382">
        <v>100</v>
      </c>
      <c r="H7" s="471">
        <v>0</v>
      </c>
      <c r="I7" s="468">
        <f aca="true" t="shared" si="1" ref="I7:I53">IF($F7&lt;&gt;0,H7/$F7*100,0)</f>
        <v>0</v>
      </c>
      <c r="J7" s="509">
        <v>0</v>
      </c>
      <c r="K7" s="510">
        <f aca="true" t="shared" si="2" ref="K7:K53">IF($F7&lt;&gt;0,J7/$F7*100,0)</f>
        <v>0</v>
      </c>
      <c r="L7" s="511">
        <v>0</v>
      </c>
      <c r="M7" s="468">
        <f aca="true" t="shared" si="3" ref="M7:M53">IF($F7&lt;&gt;0,L7/$F7*100,0)</f>
        <v>0</v>
      </c>
      <c r="N7" s="511">
        <v>0</v>
      </c>
      <c r="O7" s="510">
        <f aca="true" t="shared" si="4" ref="O7:O53">IF($F7&lt;&gt;0,N7/$F7*100,0)</f>
        <v>0</v>
      </c>
      <c r="P7" s="381">
        <f aca="true" t="shared" si="5" ref="P7:P54">SUM(R7+T7+V7+X7+Z7+AB7+AD7+AF7+AH7)</f>
        <v>0</v>
      </c>
      <c r="Q7" s="398">
        <v>100</v>
      </c>
      <c r="R7" s="471">
        <v>0</v>
      </c>
      <c r="S7" s="468">
        <f aca="true" t="shared" si="6" ref="S7:S53">IF($P7&lt;&gt;0,R7/$P7*100,0)</f>
        <v>0</v>
      </c>
      <c r="T7" s="509">
        <v>0</v>
      </c>
      <c r="U7" s="510">
        <f aca="true" t="shared" si="7" ref="U7:U53">IF($P7&lt;&gt;0,T7/$P7*100,0)</f>
        <v>0</v>
      </c>
      <c r="V7" s="509">
        <v>0</v>
      </c>
      <c r="W7" s="510">
        <f aca="true" t="shared" si="8" ref="W7:W53">IF($P7&lt;&gt;0,V7/$P7*100,0)</f>
        <v>0</v>
      </c>
      <c r="X7" s="509">
        <v>0</v>
      </c>
      <c r="Y7" s="522">
        <f aca="true" t="shared" si="9" ref="Y7:Y53">IF($P7&lt;&gt;0,X7/$P7*100,0)</f>
        <v>0</v>
      </c>
      <c r="Z7" s="509">
        <v>0</v>
      </c>
      <c r="AA7" s="510">
        <f aca="true" t="shared" si="10" ref="AA7:AA53">IF($P7&lt;&gt;0,Z7/$P7*100,0)</f>
        <v>0</v>
      </c>
      <c r="AB7" s="509">
        <v>0</v>
      </c>
      <c r="AC7" s="510">
        <f aca="true" t="shared" si="11" ref="AC7:AC53">IF($P7&lt;&gt;0,AB7/$P7*100,0)</f>
        <v>0</v>
      </c>
      <c r="AD7" s="509">
        <v>0</v>
      </c>
      <c r="AE7" s="510">
        <f aca="true" t="shared" si="12" ref="AE7:AE53">IF($P7&lt;&gt;0,AD7/$P7*100,0)</f>
        <v>0</v>
      </c>
      <c r="AF7" s="509">
        <v>0</v>
      </c>
      <c r="AG7" s="510">
        <f aca="true" t="shared" si="13" ref="AG7:AG53">IF($P7&lt;&gt;0,AF7/$P7*100,0)</f>
        <v>0</v>
      </c>
      <c r="AH7" s="511">
        <v>0</v>
      </c>
      <c r="AI7" s="468">
        <f aca="true" t="shared" si="14" ref="AI7:AI53">IF($P7&lt;&gt;0,AH7/$P7*100,0)</f>
        <v>0</v>
      </c>
      <c r="AJ7" s="128">
        <f aca="true" t="shared" si="15" ref="AJ7:AJ33">SUM(AK7+AM7+AO7)</f>
        <v>0</v>
      </c>
      <c r="AK7" s="513">
        <v>0</v>
      </c>
      <c r="AL7" s="510">
        <f aca="true" t="shared" si="16" ref="AL7:AL53">IF($AJ7&lt;&gt;0,AK7/$AJ7*100,0)</f>
        <v>0</v>
      </c>
      <c r="AM7" s="513">
        <v>0</v>
      </c>
      <c r="AN7" s="510">
        <f aca="true" t="shared" si="17" ref="AN7:AN53">IF($AJ7&lt;&gt;0,AM7/$AJ7*100,0)</f>
        <v>0</v>
      </c>
      <c r="AO7" s="513">
        <v>0</v>
      </c>
      <c r="AP7" s="510">
        <f aca="true" t="shared" si="18" ref="AP7:AP53">IF($AJ7&lt;&gt;0,AO7/$AJ7*100,0)</f>
        <v>0</v>
      </c>
      <c r="AQ7" s="367">
        <v>0</v>
      </c>
    </row>
    <row r="8" spans="2:43" ht="21.75" customHeight="1">
      <c r="B8" s="157" t="s">
        <v>54</v>
      </c>
      <c r="C8" s="103">
        <f t="shared" si="0"/>
        <v>0</v>
      </c>
      <c r="D8" s="704">
        <v>0</v>
      </c>
      <c r="E8" s="704">
        <v>0</v>
      </c>
      <c r="F8" s="104">
        <f aca="true" t="shared" si="19" ref="F8:F33">SUM(H8+J8+L8+N8)</f>
        <v>0</v>
      </c>
      <c r="G8" s="97">
        <v>100</v>
      </c>
      <c r="H8" s="469">
        <v>0</v>
      </c>
      <c r="I8" s="472">
        <f t="shared" si="1"/>
        <v>0</v>
      </c>
      <c r="J8" s="470">
        <v>0</v>
      </c>
      <c r="K8" s="473">
        <f t="shared" si="2"/>
        <v>0</v>
      </c>
      <c r="L8" s="469">
        <v>0</v>
      </c>
      <c r="M8" s="472">
        <f t="shared" si="3"/>
        <v>0</v>
      </c>
      <c r="N8" s="469">
        <v>0</v>
      </c>
      <c r="O8" s="473">
        <f t="shared" si="4"/>
        <v>0</v>
      </c>
      <c r="P8" s="104">
        <f t="shared" si="5"/>
        <v>0</v>
      </c>
      <c r="Q8" s="234">
        <v>100</v>
      </c>
      <c r="R8" s="469">
        <v>0</v>
      </c>
      <c r="S8" s="472">
        <f t="shared" si="6"/>
        <v>0</v>
      </c>
      <c r="T8" s="470">
        <v>0</v>
      </c>
      <c r="U8" s="473">
        <f t="shared" si="7"/>
        <v>0</v>
      </c>
      <c r="V8" s="470">
        <v>0</v>
      </c>
      <c r="W8" s="473">
        <f t="shared" si="8"/>
        <v>0</v>
      </c>
      <c r="X8" s="470">
        <v>0</v>
      </c>
      <c r="Y8" s="473">
        <f t="shared" si="9"/>
        <v>0</v>
      </c>
      <c r="Z8" s="470">
        <v>0</v>
      </c>
      <c r="AA8" s="473">
        <f t="shared" si="10"/>
        <v>0</v>
      </c>
      <c r="AB8" s="470">
        <v>0</v>
      </c>
      <c r="AC8" s="473">
        <f t="shared" si="11"/>
        <v>0</v>
      </c>
      <c r="AD8" s="470">
        <v>0</v>
      </c>
      <c r="AE8" s="473">
        <f t="shared" si="12"/>
        <v>0</v>
      </c>
      <c r="AF8" s="470">
        <v>0</v>
      </c>
      <c r="AG8" s="473">
        <f t="shared" si="13"/>
        <v>0</v>
      </c>
      <c r="AH8" s="469">
        <v>0</v>
      </c>
      <c r="AI8" s="472">
        <f t="shared" si="14"/>
        <v>0</v>
      </c>
      <c r="AJ8" s="128">
        <f t="shared" si="15"/>
        <v>0</v>
      </c>
      <c r="AK8" s="470">
        <v>0</v>
      </c>
      <c r="AL8" s="473">
        <f t="shared" si="16"/>
        <v>0</v>
      </c>
      <c r="AM8" s="470">
        <v>0</v>
      </c>
      <c r="AN8" s="473">
        <f t="shared" si="17"/>
        <v>0</v>
      </c>
      <c r="AO8" s="470">
        <v>0</v>
      </c>
      <c r="AP8" s="473">
        <f t="shared" si="18"/>
        <v>0</v>
      </c>
      <c r="AQ8" s="368">
        <v>0</v>
      </c>
    </row>
    <row r="9" spans="2:43" ht="21.75" customHeight="1">
      <c r="B9" s="157" t="s">
        <v>52</v>
      </c>
      <c r="C9" s="103">
        <f t="shared" si="0"/>
        <v>0</v>
      </c>
      <c r="D9" s="704">
        <v>0</v>
      </c>
      <c r="E9" s="704">
        <v>0</v>
      </c>
      <c r="F9" s="104">
        <f t="shared" si="19"/>
        <v>0</v>
      </c>
      <c r="G9" s="97">
        <v>100</v>
      </c>
      <c r="H9" s="469">
        <v>0</v>
      </c>
      <c r="I9" s="472">
        <f t="shared" si="1"/>
        <v>0</v>
      </c>
      <c r="J9" s="470">
        <v>0</v>
      </c>
      <c r="K9" s="473">
        <f t="shared" si="2"/>
        <v>0</v>
      </c>
      <c r="L9" s="469">
        <v>0</v>
      </c>
      <c r="M9" s="472">
        <f t="shared" si="3"/>
        <v>0</v>
      </c>
      <c r="N9" s="469">
        <v>0</v>
      </c>
      <c r="O9" s="473">
        <f t="shared" si="4"/>
        <v>0</v>
      </c>
      <c r="P9" s="104">
        <f t="shared" si="5"/>
        <v>0</v>
      </c>
      <c r="Q9" s="234">
        <v>100</v>
      </c>
      <c r="R9" s="469">
        <v>0</v>
      </c>
      <c r="S9" s="472">
        <f t="shared" si="6"/>
        <v>0</v>
      </c>
      <c r="T9" s="470">
        <v>0</v>
      </c>
      <c r="U9" s="473">
        <f t="shared" si="7"/>
        <v>0</v>
      </c>
      <c r="V9" s="470">
        <v>0</v>
      </c>
      <c r="W9" s="473">
        <f t="shared" si="8"/>
        <v>0</v>
      </c>
      <c r="X9" s="470">
        <v>0</v>
      </c>
      <c r="Y9" s="473">
        <f t="shared" si="9"/>
        <v>0</v>
      </c>
      <c r="Z9" s="470">
        <v>0</v>
      </c>
      <c r="AA9" s="473">
        <f t="shared" si="10"/>
        <v>0</v>
      </c>
      <c r="AB9" s="470">
        <v>0</v>
      </c>
      <c r="AC9" s="473">
        <f t="shared" si="11"/>
        <v>0</v>
      </c>
      <c r="AD9" s="470">
        <v>0</v>
      </c>
      <c r="AE9" s="473">
        <f t="shared" si="12"/>
        <v>0</v>
      </c>
      <c r="AF9" s="470">
        <v>0</v>
      </c>
      <c r="AG9" s="473">
        <f t="shared" si="13"/>
        <v>0</v>
      </c>
      <c r="AH9" s="469">
        <v>0</v>
      </c>
      <c r="AI9" s="472">
        <f t="shared" si="14"/>
        <v>0</v>
      </c>
      <c r="AJ9" s="128">
        <f t="shared" si="15"/>
        <v>0</v>
      </c>
      <c r="AK9" s="470">
        <v>0</v>
      </c>
      <c r="AL9" s="473">
        <f t="shared" si="16"/>
        <v>0</v>
      </c>
      <c r="AM9" s="470">
        <v>0</v>
      </c>
      <c r="AN9" s="473">
        <f t="shared" si="17"/>
        <v>0</v>
      </c>
      <c r="AO9" s="470">
        <v>0</v>
      </c>
      <c r="AP9" s="473">
        <f t="shared" si="18"/>
        <v>0</v>
      </c>
      <c r="AQ9" s="368">
        <v>0</v>
      </c>
    </row>
    <row r="10" spans="2:43" ht="21.75" customHeight="1">
      <c r="B10" s="169" t="s">
        <v>53</v>
      </c>
      <c r="C10" s="103">
        <f t="shared" si="0"/>
        <v>0</v>
      </c>
      <c r="D10" s="704">
        <v>0</v>
      </c>
      <c r="E10" s="704">
        <v>0</v>
      </c>
      <c r="F10" s="104">
        <f t="shared" si="19"/>
        <v>0</v>
      </c>
      <c r="G10" s="97">
        <v>100</v>
      </c>
      <c r="H10" s="469">
        <v>0</v>
      </c>
      <c r="I10" s="472">
        <f t="shared" si="1"/>
        <v>0</v>
      </c>
      <c r="J10" s="470">
        <v>0</v>
      </c>
      <c r="K10" s="473">
        <f t="shared" si="2"/>
        <v>0</v>
      </c>
      <c r="L10" s="469">
        <v>0</v>
      </c>
      <c r="M10" s="472">
        <f t="shared" si="3"/>
        <v>0</v>
      </c>
      <c r="N10" s="469">
        <v>0</v>
      </c>
      <c r="O10" s="473">
        <f t="shared" si="4"/>
        <v>0</v>
      </c>
      <c r="P10" s="104">
        <f t="shared" si="5"/>
        <v>0</v>
      </c>
      <c r="Q10" s="234">
        <v>100</v>
      </c>
      <c r="R10" s="469">
        <v>0</v>
      </c>
      <c r="S10" s="472">
        <f t="shared" si="6"/>
        <v>0</v>
      </c>
      <c r="T10" s="470">
        <v>0</v>
      </c>
      <c r="U10" s="473">
        <f t="shared" si="7"/>
        <v>0</v>
      </c>
      <c r="V10" s="470">
        <v>0</v>
      </c>
      <c r="W10" s="473">
        <f t="shared" si="8"/>
        <v>0</v>
      </c>
      <c r="X10" s="470">
        <v>0</v>
      </c>
      <c r="Y10" s="473">
        <f t="shared" si="9"/>
        <v>0</v>
      </c>
      <c r="Z10" s="470">
        <v>0</v>
      </c>
      <c r="AA10" s="473">
        <f t="shared" si="10"/>
        <v>0</v>
      </c>
      <c r="AB10" s="470">
        <v>0</v>
      </c>
      <c r="AC10" s="473">
        <f t="shared" si="11"/>
        <v>0</v>
      </c>
      <c r="AD10" s="470">
        <v>0</v>
      </c>
      <c r="AE10" s="473">
        <f t="shared" si="12"/>
        <v>0</v>
      </c>
      <c r="AF10" s="470">
        <v>0</v>
      </c>
      <c r="AG10" s="473">
        <f t="shared" si="13"/>
        <v>0</v>
      </c>
      <c r="AH10" s="469">
        <v>0</v>
      </c>
      <c r="AI10" s="472">
        <f t="shared" si="14"/>
        <v>0</v>
      </c>
      <c r="AJ10" s="128">
        <f t="shared" si="15"/>
        <v>0</v>
      </c>
      <c r="AK10" s="470">
        <v>0</v>
      </c>
      <c r="AL10" s="473">
        <f t="shared" si="16"/>
        <v>0</v>
      </c>
      <c r="AM10" s="470">
        <v>0</v>
      </c>
      <c r="AN10" s="473">
        <f t="shared" si="17"/>
        <v>0</v>
      </c>
      <c r="AO10" s="470">
        <v>0</v>
      </c>
      <c r="AP10" s="473">
        <f t="shared" si="18"/>
        <v>0</v>
      </c>
      <c r="AQ10" s="368">
        <v>0</v>
      </c>
    </row>
    <row r="11" spans="2:43" ht="21.75" customHeight="1">
      <c r="B11" s="170" t="s">
        <v>55</v>
      </c>
      <c r="C11" s="103">
        <f t="shared" si="0"/>
        <v>0</v>
      </c>
      <c r="D11" s="704">
        <v>0</v>
      </c>
      <c r="E11" s="704">
        <v>0</v>
      </c>
      <c r="F11" s="104">
        <f t="shared" si="19"/>
        <v>0</v>
      </c>
      <c r="G11" s="97">
        <v>100</v>
      </c>
      <c r="H11" s="469">
        <v>0</v>
      </c>
      <c r="I11" s="472">
        <f t="shared" si="1"/>
        <v>0</v>
      </c>
      <c r="J11" s="470">
        <v>0</v>
      </c>
      <c r="K11" s="473">
        <f t="shared" si="2"/>
        <v>0</v>
      </c>
      <c r="L11" s="469">
        <v>0</v>
      </c>
      <c r="M11" s="472">
        <f t="shared" si="3"/>
        <v>0</v>
      </c>
      <c r="N11" s="469">
        <v>0</v>
      </c>
      <c r="O11" s="473">
        <f t="shared" si="4"/>
        <v>0</v>
      </c>
      <c r="P11" s="104">
        <f t="shared" si="5"/>
        <v>0</v>
      </c>
      <c r="Q11" s="234">
        <v>100</v>
      </c>
      <c r="R11" s="469">
        <v>0</v>
      </c>
      <c r="S11" s="472">
        <f t="shared" si="6"/>
        <v>0</v>
      </c>
      <c r="T11" s="470">
        <v>0</v>
      </c>
      <c r="U11" s="473">
        <f t="shared" si="7"/>
        <v>0</v>
      </c>
      <c r="V11" s="470">
        <v>0</v>
      </c>
      <c r="W11" s="473">
        <f t="shared" si="8"/>
        <v>0</v>
      </c>
      <c r="X11" s="470">
        <v>0</v>
      </c>
      <c r="Y11" s="473">
        <f t="shared" si="9"/>
        <v>0</v>
      </c>
      <c r="Z11" s="470">
        <v>0</v>
      </c>
      <c r="AA11" s="473">
        <f t="shared" si="10"/>
        <v>0</v>
      </c>
      <c r="AB11" s="470">
        <v>0</v>
      </c>
      <c r="AC11" s="473">
        <f t="shared" si="11"/>
        <v>0</v>
      </c>
      <c r="AD11" s="470">
        <v>0</v>
      </c>
      <c r="AE11" s="473">
        <f t="shared" si="12"/>
        <v>0</v>
      </c>
      <c r="AF11" s="470">
        <v>0</v>
      </c>
      <c r="AG11" s="473">
        <f t="shared" si="13"/>
        <v>0</v>
      </c>
      <c r="AH11" s="469">
        <v>0</v>
      </c>
      <c r="AI11" s="472">
        <f t="shared" si="14"/>
        <v>0</v>
      </c>
      <c r="AJ11" s="112">
        <f t="shared" si="15"/>
        <v>0</v>
      </c>
      <c r="AK11" s="470">
        <v>0</v>
      </c>
      <c r="AL11" s="473">
        <f t="shared" si="16"/>
        <v>0</v>
      </c>
      <c r="AM11" s="470">
        <v>0</v>
      </c>
      <c r="AN11" s="473">
        <f t="shared" si="17"/>
        <v>0</v>
      </c>
      <c r="AO11" s="470">
        <v>0</v>
      </c>
      <c r="AP11" s="473">
        <f t="shared" si="18"/>
        <v>0</v>
      </c>
      <c r="AQ11" s="368">
        <v>0</v>
      </c>
    </row>
    <row r="12" spans="2:43" ht="21.75" customHeight="1">
      <c r="B12" s="170" t="s">
        <v>56</v>
      </c>
      <c r="C12" s="103">
        <f t="shared" si="0"/>
        <v>0</v>
      </c>
      <c r="D12" s="704">
        <v>0</v>
      </c>
      <c r="E12" s="704">
        <v>0</v>
      </c>
      <c r="F12" s="104">
        <f t="shared" si="19"/>
        <v>0</v>
      </c>
      <c r="G12" s="97">
        <v>100</v>
      </c>
      <c r="H12" s="469">
        <v>0</v>
      </c>
      <c r="I12" s="472">
        <f t="shared" si="1"/>
        <v>0</v>
      </c>
      <c r="J12" s="470">
        <v>0</v>
      </c>
      <c r="K12" s="473">
        <f t="shared" si="2"/>
        <v>0</v>
      </c>
      <c r="L12" s="469">
        <v>0</v>
      </c>
      <c r="M12" s="472">
        <f t="shared" si="3"/>
        <v>0</v>
      </c>
      <c r="N12" s="469">
        <v>0</v>
      </c>
      <c r="O12" s="473">
        <f t="shared" si="4"/>
        <v>0</v>
      </c>
      <c r="P12" s="104">
        <f t="shared" si="5"/>
        <v>0</v>
      </c>
      <c r="Q12" s="234">
        <v>100</v>
      </c>
      <c r="R12" s="469">
        <v>0</v>
      </c>
      <c r="S12" s="472">
        <f t="shared" si="6"/>
        <v>0</v>
      </c>
      <c r="T12" s="470">
        <v>0</v>
      </c>
      <c r="U12" s="473">
        <f t="shared" si="7"/>
        <v>0</v>
      </c>
      <c r="V12" s="470">
        <v>0</v>
      </c>
      <c r="W12" s="473">
        <f t="shared" si="8"/>
        <v>0</v>
      </c>
      <c r="X12" s="470">
        <v>0</v>
      </c>
      <c r="Y12" s="473">
        <f t="shared" si="9"/>
        <v>0</v>
      </c>
      <c r="Z12" s="470">
        <v>0</v>
      </c>
      <c r="AA12" s="473">
        <f t="shared" si="10"/>
        <v>0</v>
      </c>
      <c r="AB12" s="470">
        <v>0</v>
      </c>
      <c r="AC12" s="473">
        <f t="shared" si="11"/>
        <v>0</v>
      </c>
      <c r="AD12" s="470">
        <v>0</v>
      </c>
      <c r="AE12" s="473">
        <f t="shared" si="12"/>
        <v>0</v>
      </c>
      <c r="AF12" s="470">
        <v>0</v>
      </c>
      <c r="AG12" s="473">
        <f t="shared" si="13"/>
        <v>0</v>
      </c>
      <c r="AH12" s="469">
        <v>0</v>
      </c>
      <c r="AI12" s="472">
        <f t="shared" si="14"/>
        <v>0</v>
      </c>
      <c r="AJ12" s="111">
        <f t="shared" si="15"/>
        <v>0</v>
      </c>
      <c r="AK12" s="470">
        <v>0</v>
      </c>
      <c r="AL12" s="473">
        <f t="shared" si="16"/>
        <v>0</v>
      </c>
      <c r="AM12" s="470">
        <v>0</v>
      </c>
      <c r="AN12" s="473">
        <f t="shared" si="17"/>
        <v>0</v>
      </c>
      <c r="AO12" s="470">
        <v>0</v>
      </c>
      <c r="AP12" s="473">
        <f t="shared" si="18"/>
        <v>0</v>
      </c>
      <c r="AQ12" s="368">
        <v>0</v>
      </c>
    </row>
    <row r="13" spans="2:43" ht="21.75" customHeight="1">
      <c r="B13" s="170" t="s">
        <v>57</v>
      </c>
      <c r="C13" s="103">
        <f t="shared" si="0"/>
        <v>0</v>
      </c>
      <c r="D13" s="704">
        <v>0</v>
      </c>
      <c r="E13" s="704">
        <v>0</v>
      </c>
      <c r="F13" s="104">
        <f t="shared" si="19"/>
        <v>0</v>
      </c>
      <c r="G13" s="97">
        <v>100</v>
      </c>
      <c r="H13" s="469">
        <v>0</v>
      </c>
      <c r="I13" s="472">
        <f t="shared" si="1"/>
        <v>0</v>
      </c>
      <c r="J13" s="470">
        <v>0</v>
      </c>
      <c r="K13" s="473">
        <f t="shared" si="2"/>
        <v>0</v>
      </c>
      <c r="L13" s="469">
        <v>0</v>
      </c>
      <c r="M13" s="472">
        <f t="shared" si="3"/>
        <v>0</v>
      </c>
      <c r="N13" s="469">
        <v>0</v>
      </c>
      <c r="O13" s="473">
        <f t="shared" si="4"/>
        <v>0</v>
      </c>
      <c r="P13" s="104">
        <f t="shared" si="5"/>
        <v>0</v>
      </c>
      <c r="Q13" s="234">
        <v>100</v>
      </c>
      <c r="R13" s="469">
        <v>0</v>
      </c>
      <c r="S13" s="472">
        <f t="shared" si="6"/>
        <v>0</v>
      </c>
      <c r="T13" s="470">
        <v>0</v>
      </c>
      <c r="U13" s="473">
        <f t="shared" si="7"/>
        <v>0</v>
      </c>
      <c r="V13" s="470">
        <v>0</v>
      </c>
      <c r="W13" s="473">
        <f t="shared" si="8"/>
        <v>0</v>
      </c>
      <c r="X13" s="470">
        <v>0</v>
      </c>
      <c r="Y13" s="473">
        <f t="shared" si="9"/>
        <v>0</v>
      </c>
      <c r="Z13" s="470">
        <v>0</v>
      </c>
      <c r="AA13" s="473">
        <f t="shared" si="10"/>
        <v>0</v>
      </c>
      <c r="AB13" s="470">
        <v>0</v>
      </c>
      <c r="AC13" s="473">
        <f t="shared" si="11"/>
        <v>0</v>
      </c>
      <c r="AD13" s="470">
        <v>0</v>
      </c>
      <c r="AE13" s="473">
        <f t="shared" si="12"/>
        <v>0</v>
      </c>
      <c r="AF13" s="470">
        <v>0</v>
      </c>
      <c r="AG13" s="473">
        <f t="shared" si="13"/>
        <v>0</v>
      </c>
      <c r="AH13" s="469">
        <v>0</v>
      </c>
      <c r="AI13" s="472">
        <f t="shared" si="14"/>
        <v>0</v>
      </c>
      <c r="AJ13" s="111">
        <f t="shared" si="15"/>
        <v>0</v>
      </c>
      <c r="AK13" s="470">
        <v>0</v>
      </c>
      <c r="AL13" s="473">
        <f t="shared" si="16"/>
        <v>0</v>
      </c>
      <c r="AM13" s="470">
        <v>0</v>
      </c>
      <c r="AN13" s="473">
        <f t="shared" si="17"/>
        <v>0</v>
      </c>
      <c r="AO13" s="470">
        <v>0</v>
      </c>
      <c r="AP13" s="473">
        <f t="shared" si="18"/>
        <v>0</v>
      </c>
      <c r="AQ13" s="368">
        <v>0</v>
      </c>
    </row>
    <row r="14" spans="2:43" ht="21.75" customHeight="1">
      <c r="B14" s="170" t="s">
        <v>58</v>
      </c>
      <c r="C14" s="103">
        <f t="shared" si="0"/>
        <v>0</v>
      </c>
      <c r="D14" s="704">
        <v>0</v>
      </c>
      <c r="E14" s="704">
        <v>0</v>
      </c>
      <c r="F14" s="104">
        <f t="shared" si="19"/>
        <v>0</v>
      </c>
      <c r="G14" s="97">
        <v>100</v>
      </c>
      <c r="H14" s="469">
        <v>0</v>
      </c>
      <c r="I14" s="472">
        <f t="shared" si="1"/>
        <v>0</v>
      </c>
      <c r="J14" s="470">
        <v>0</v>
      </c>
      <c r="K14" s="473">
        <f t="shared" si="2"/>
        <v>0</v>
      </c>
      <c r="L14" s="469">
        <v>0</v>
      </c>
      <c r="M14" s="472">
        <f t="shared" si="3"/>
        <v>0</v>
      </c>
      <c r="N14" s="469">
        <v>0</v>
      </c>
      <c r="O14" s="473">
        <f t="shared" si="4"/>
        <v>0</v>
      </c>
      <c r="P14" s="104">
        <f t="shared" si="5"/>
        <v>0</v>
      </c>
      <c r="Q14" s="234">
        <v>100</v>
      </c>
      <c r="R14" s="469">
        <v>0</v>
      </c>
      <c r="S14" s="472">
        <f t="shared" si="6"/>
        <v>0</v>
      </c>
      <c r="T14" s="470">
        <v>0</v>
      </c>
      <c r="U14" s="473">
        <f t="shared" si="7"/>
        <v>0</v>
      </c>
      <c r="V14" s="470">
        <v>0</v>
      </c>
      <c r="W14" s="473">
        <f t="shared" si="8"/>
        <v>0</v>
      </c>
      <c r="X14" s="470">
        <v>0</v>
      </c>
      <c r="Y14" s="473">
        <f t="shared" si="9"/>
        <v>0</v>
      </c>
      <c r="Z14" s="470">
        <v>0</v>
      </c>
      <c r="AA14" s="473">
        <f t="shared" si="10"/>
        <v>0</v>
      </c>
      <c r="AB14" s="470">
        <v>0</v>
      </c>
      <c r="AC14" s="473">
        <f t="shared" si="11"/>
        <v>0</v>
      </c>
      <c r="AD14" s="470">
        <v>0</v>
      </c>
      <c r="AE14" s="473">
        <f t="shared" si="12"/>
        <v>0</v>
      </c>
      <c r="AF14" s="470">
        <v>0</v>
      </c>
      <c r="AG14" s="473">
        <f t="shared" si="13"/>
        <v>0</v>
      </c>
      <c r="AH14" s="469">
        <v>0</v>
      </c>
      <c r="AI14" s="472">
        <f t="shared" si="14"/>
        <v>0</v>
      </c>
      <c r="AJ14" s="111">
        <f t="shared" si="15"/>
        <v>0</v>
      </c>
      <c r="AK14" s="470">
        <v>0</v>
      </c>
      <c r="AL14" s="473">
        <f t="shared" si="16"/>
        <v>0</v>
      </c>
      <c r="AM14" s="470">
        <v>0</v>
      </c>
      <c r="AN14" s="473">
        <f t="shared" si="17"/>
        <v>0</v>
      </c>
      <c r="AO14" s="470">
        <v>0</v>
      </c>
      <c r="AP14" s="473">
        <f t="shared" si="18"/>
        <v>0</v>
      </c>
      <c r="AQ14" s="368">
        <v>0</v>
      </c>
    </row>
    <row r="15" spans="2:43" ht="21.75" customHeight="1">
      <c r="B15" s="170" t="s">
        <v>59</v>
      </c>
      <c r="C15" s="103">
        <f t="shared" si="0"/>
        <v>0</v>
      </c>
      <c r="D15" s="704">
        <v>0</v>
      </c>
      <c r="E15" s="704">
        <v>0</v>
      </c>
      <c r="F15" s="104">
        <f t="shared" si="19"/>
        <v>0</v>
      </c>
      <c r="G15" s="97">
        <v>100</v>
      </c>
      <c r="H15" s="469">
        <v>0</v>
      </c>
      <c r="I15" s="472">
        <f t="shared" si="1"/>
        <v>0</v>
      </c>
      <c r="J15" s="470">
        <v>0</v>
      </c>
      <c r="K15" s="473">
        <f t="shared" si="2"/>
        <v>0</v>
      </c>
      <c r="L15" s="469">
        <v>0</v>
      </c>
      <c r="M15" s="472">
        <f t="shared" si="3"/>
        <v>0</v>
      </c>
      <c r="N15" s="469">
        <v>0</v>
      </c>
      <c r="O15" s="473">
        <f t="shared" si="4"/>
        <v>0</v>
      </c>
      <c r="P15" s="104">
        <f t="shared" si="5"/>
        <v>0</v>
      </c>
      <c r="Q15" s="234">
        <v>100</v>
      </c>
      <c r="R15" s="469">
        <v>0</v>
      </c>
      <c r="S15" s="472">
        <f t="shared" si="6"/>
        <v>0</v>
      </c>
      <c r="T15" s="470">
        <v>0</v>
      </c>
      <c r="U15" s="473">
        <f t="shared" si="7"/>
        <v>0</v>
      </c>
      <c r="V15" s="470">
        <v>0</v>
      </c>
      <c r="W15" s="473">
        <f t="shared" si="8"/>
        <v>0</v>
      </c>
      <c r="X15" s="470">
        <v>0</v>
      </c>
      <c r="Y15" s="473">
        <f t="shared" si="9"/>
        <v>0</v>
      </c>
      <c r="Z15" s="470">
        <v>0</v>
      </c>
      <c r="AA15" s="473">
        <f t="shared" si="10"/>
        <v>0</v>
      </c>
      <c r="AB15" s="470">
        <v>0</v>
      </c>
      <c r="AC15" s="473">
        <f t="shared" si="11"/>
        <v>0</v>
      </c>
      <c r="AD15" s="470">
        <v>0</v>
      </c>
      <c r="AE15" s="473">
        <f t="shared" si="12"/>
        <v>0</v>
      </c>
      <c r="AF15" s="470">
        <v>0</v>
      </c>
      <c r="AG15" s="473">
        <f t="shared" si="13"/>
        <v>0</v>
      </c>
      <c r="AH15" s="469">
        <v>0</v>
      </c>
      <c r="AI15" s="472">
        <f t="shared" si="14"/>
        <v>0</v>
      </c>
      <c r="AJ15" s="112">
        <f t="shared" si="15"/>
        <v>0</v>
      </c>
      <c r="AK15" s="470">
        <v>0</v>
      </c>
      <c r="AL15" s="473">
        <f t="shared" si="16"/>
        <v>0</v>
      </c>
      <c r="AM15" s="470">
        <v>0</v>
      </c>
      <c r="AN15" s="473">
        <f t="shared" si="17"/>
        <v>0</v>
      </c>
      <c r="AO15" s="470">
        <v>0</v>
      </c>
      <c r="AP15" s="473">
        <f t="shared" si="18"/>
        <v>0</v>
      </c>
      <c r="AQ15" s="368">
        <v>0</v>
      </c>
    </row>
    <row r="16" spans="2:43" ht="21.75" customHeight="1">
      <c r="B16" s="175" t="s">
        <v>60</v>
      </c>
      <c r="C16" s="103">
        <f t="shared" si="0"/>
        <v>0</v>
      </c>
      <c r="D16" s="704">
        <v>0</v>
      </c>
      <c r="E16" s="704">
        <v>0</v>
      </c>
      <c r="F16" s="104">
        <f t="shared" si="19"/>
        <v>0</v>
      </c>
      <c r="G16" s="97">
        <v>100</v>
      </c>
      <c r="H16" s="469">
        <v>0</v>
      </c>
      <c r="I16" s="472">
        <f t="shared" si="1"/>
        <v>0</v>
      </c>
      <c r="J16" s="470">
        <v>0</v>
      </c>
      <c r="K16" s="473">
        <f t="shared" si="2"/>
        <v>0</v>
      </c>
      <c r="L16" s="469">
        <v>0</v>
      </c>
      <c r="M16" s="472">
        <f t="shared" si="3"/>
        <v>0</v>
      </c>
      <c r="N16" s="469">
        <v>0</v>
      </c>
      <c r="O16" s="473">
        <f t="shared" si="4"/>
        <v>0</v>
      </c>
      <c r="P16" s="104">
        <f t="shared" si="5"/>
        <v>0</v>
      </c>
      <c r="Q16" s="234">
        <v>100</v>
      </c>
      <c r="R16" s="469">
        <v>0</v>
      </c>
      <c r="S16" s="472">
        <f t="shared" si="6"/>
        <v>0</v>
      </c>
      <c r="T16" s="470">
        <v>0</v>
      </c>
      <c r="U16" s="473">
        <f t="shared" si="7"/>
        <v>0</v>
      </c>
      <c r="V16" s="470">
        <v>0</v>
      </c>
      <c r="W16" s="473">
        <f t="shared" si="8"/>
        <v>0</v>
      </c>
      <c r="X16" s="470">
        <v>0</v>
      </c>
      <c r="Y16" s="473">
        <f t="shared" si="9"/>
        <v>0</v>
      </c>
      <c r="Z16" s="470">
        <v>0</v>
      </c>
      <c r="AA16" s="473">
        <f t="shared" si="10"/>
        <v>0</v>
      </c>
      <c r="AB16" s="470">
        <v>0</v>
      </c>
      <c r="AC16" s="473">
        <f t="shared" si="11"/>
        <v>0</v>
      </c>
      <c r="AD16" s="470">
        <v>0</v>
      </c>
      <c r="AE16" s="473">
        <f t="shared" si="12"/>
        <v>0</v>
      </c>
      <c r="AF16" s="470">
        <v>0</v>
      </c>
      <c r="AG16" s="473">
        <f t="shared" si="13"/>
        <v>0</v>
      </c>
      <c r="AH16" s="469">
        <v>0</v>
      </c>
      <c r="AI16" s="472">
        <f t="shared" si="14"/>
        <v>0</v>
      </c>
      <c r="AJ16" s="128">
        <f t="shared" si="15"/>
        <v>0</v>
      </c>
      <c r="AK16" s="470">
        <v>0</v>
      </c>
      <c r="AL16" s="473">
        <f t="shared" si="16"/>
        <v>0</v>
      </c>
      <c r="AM16" s="470">
        <v>0</v>
      </c>
      <c r="AN16" s="473">
        <f t="shared" si="17"/>
        <v>0</v>
      </c>
      <c r="AO16" s="470">
        <v>0</v>
      </c>
      <c r="AP16" s="473">
        <f t="shared" si="18"/>
        <v>0</v>
      </c>
      <c r="AQ16" s="368">
        <v>0</v>
      </c>
    </row>
    <row r="17" spans="2:43" s="22" customFormat="1" ht="21.75" customHeight="1">
      <c r="B17" s="176" t="s">
        <v>61</v>
      </c>
      <c r="C17" s="103">
        <f t="shared" si="0"/>
        <v>0</v>
      </c>
      <c r="D17" s="704">
        <v>0</v>
      </c>
      <c r="E17" s="704">
        <v>0</v>
      </c>
      <c r="F17" s="113">
        <f t="shared" si="19"/>
        <v>0</v>
      </c>
      <c r="G17" s="116">
        <v>100</v>
      </c>
      <c r="H17" s="469">
        <v>0</v>
      </c>
      <c r="I17" s="472">
        <f t="shared" si="1"/>
        <v>0</v>
      </c>
      <c r="J17" s="470">
        <v>0</v>
      </c>
      <c r="K17" s="473">
        <f t="shared" si="2"/>
        <v>0</v>
      </c>
      <c r="L17" s="469">
        <v>0</v>
      </c>
      <c r="M17" s="472">
        <f t="shared" si="3"/>
        <v>0</v>
      </c>
      <c r="N17" s="469">
        <v>0</v>
      </c>
      <c r="O17" s="473">
        <f t="shared" si="4"/>
        <v>0</v>
      </c>
      <c r="P17" s="113">
        <f t="shared" si="5"/>
        <v>0</v>
      </c>
      <c r="Q17" s="235">
        <v>100</v>
      </c>
      <c r="R17" s="469">
        <v>0</v>
      </c>
      <c r="S17" s="472">
        <f t="shared" si="6"/>
        <v>0</v>
      </c>
      <c r="T17" s="470">
        <v>0</v>
      </c>
      <c r="U17" s="473">
        <f t="shared" si="7"/>
        <v>0</v>
      </c>
      <c r="V17" s="470">
        <v>0</v>
      </c>
      <c r="W17" s="473">
        <f t="shared" si="8"/>
        <v>0</v>
      </c>
      <c r="X17" s="470">
        <v>0</v>
      </c>
      <c r="Y17" s="473">
        <f t="shared" si="9"/>
        <v>0</v>
      </c>
      <c r="Z17" s="470">
        <v>0</v>
      </c>
      <c r="AA17" s="473">
        <f t="shared" si="10"/>
        <v>0</v>
      </c>
      <c r="AB17" s="470">
        <v>0</v>
      </c>
      <c r="AC17" s="473">
        <f t="shared" si="11"/>
        <v>0</v>
      </c>
      <c r="AD17" s="470">
        <v>0</v>
      </c>
      <c r="AE17" s="473">
        <f t="shared" si="12"/>
        <v>0</v>
      </c>
      <c r="AF17" s="470">
        <v>0</v>
      </c>
      <c r="AG17" s="473">
        <f t="shared" si="13"/>
        <v>0</v>
      </c>
      <c r="AH17" s="469">
        <v>0</v>
      </c>
      <c r="AI17" s="472">
        <f t="shared" si="14"/>
        <v>0</v>
      </c>
      <c r="AJ17" s="128">
        <f t="shared" si="15"/>
        <v>0</v>
      </c>
      <c r="AK17" s="470">
        <v>0</v>
      </c>
      <c r="AL17" s="473">
        <f t="shared" si="16"/>
        <v>0</v>
      </c>
      <c r="AM17" s="470">
        <v>0</v>
      </c>
      <c r="AN17" s="473">
        <f t="shared" si="17"/>
        <v>0</v>
      </c>
      <c r="AO17" s="470">
        <v>0</v>
      </c>
      <c r="AP17" s="473">
        <f t="shared" si="18"/>
        <v>0</v>
      </c>
      <c r="AQ17" s="389">
        <v>0</v>
      </c>
    </row>
    <row r="18" spans="2:43" ht="21.75" customHeight="1">
      <c r="B18" s="170" t="s">
        <v>62</v>
      </c>
      <c r="C18" s="103">
        <f t="shared" si="0"/>
        <v>0</v>
      </c>
      <c r="D18" s="704">
        <v>0</v>
      </c>
      <c r="E18" s="704">
        <v>0</v>
      </c>
      <c r="F18" s="104">
        <f t="shared" si="19"/>
        <v>0</v>
      </c>
      <c r="G18" s="97">
        <v>100</v>
      </c>
      <c r="H18" s="469">
        <v>0</v>
      </c>
      <c r="I18" s="472">
        <f t="shared" si="1"/>
        <v>0</v>
      </c>
      <c r="J18" s="470">
        <v>0</v>
      </c>
      <c r="K18" s="473">
        <f t="shared" si="2"/>
        <v>0</v>
      </c>
      <c r="L18" s="469">
        <v>0</v>
      </c>
      <c r="M18" s="472">
        <f t="shared" si="3"/>
        <v>0</v>
      </c>
      <c r="N18" s="469">
        <v>0</v>
      </c>
      <c r="O18" s="473">
        <f t="shared" si="4"/>
        <v>0</v>
      </c>
      <c r="P18" s="104">
        <f t="shared" si="5"/>
        <v>0</v>
      </c>
      <c r="Q18" s="234">
        <v>100</v>
      </c>
      <c r="R18" s="469">
        <v>0</v>
      </c>
      <c r="S18" s="472">
        <f t="shared" si="6"/>
        <v>0</v>
      </c>
      <c r="T18" s="470">
        <v>0</v>
      </c>
      <c r="U18" s="473">
        <f t="shared" si="7"/>
        <v>0</v>
      </c>
      <c r="V18" s="470">
        <v>0</v>
      </c>
      <c r="W18" s="473">
        <f t="shared" si="8"/>
        <v>0</v>
      </c>
      <c r="X18" s="470">
        <v>0</v>
      </c>
      <c r="Y18" s="473">
        <f t="shared" si="9"/>
        <v>0</v>
      </c>
      <c r="Z18" s="470">
        <v>0</v>
      </c>
      <c r="AA18" s="473">
        <f t="shared" si="10"/>
        <v>0</v>
      </c>
      <c r="AB18" s="470">
        <v>0</v>
      </c>
      <c r="AC18" s="473">
        <f t="shared" si="11"/>
        <v>0</v>
      </c>
      <c r="AD18" s="470">
        <v>0</v>
      </c>
      <c r="AE18" s="473">
        <f t="shared" si="12"/>
        <v>0</v>
      </c>
      <c r="AF18" s="470">
        <v>0</v>
      </c>
      <c r="AG18" s="473">
        <f t="shared" si="13"/>
        <v>0</v>
      </c>
      <c r="AH18" s="469">
        <v>0</v>
      </c>
      <c r="AI18" s="472">
        <f t="shared" si="14"/>
        <v>0</v>
      </c>
      <c r="AJ18" s="128">
        <f t="shared" si="15"/>
        <v>0</v>
      </c>
      <c r="AK18" s="470">
        <v>0</v>
      </c>
      <c r="AL18" s="473">
        <f t="shared" si="16"/>
        <v>0</v>
      </c>
      <c r="AM18" s="470">
        <v>0</v>
      </c>
      <c r="AN18" s="473">
        <f t="shared" si="17"/>
        <v>0</v>
      </c>
      <c r="AO18" s="470">
        <v>0</v>
      </c>
      <c r="AP18" s="473">
        <f t="shared" si="18"/>
        <v>0</v>
      </c>
      <c r="AQ18" s="368">
        <v>0</v>
      </c>
    </row>
    <row r="19" spans="2:43" ht="21.75" customHeight="1">
      <c r="B19" s="170" t="s">
        <v>63</v>
      </c>
      <c r="C19" s="103">
        <f t="shared" si="0"/>
        <v>0</v>
      </c>
      <c r="D19" s="704">
        <v>0</v>
      </c>
      <c r="E19" s="704">
        <v>0</v>
      </c>
      <c r="F19" s="104">
        <f t="shared" si="19"/>
        <v>0</v>
      </c>
      <c r="G19" s="97">
        <v>100</v>
      </c>
      <c r="H19" s="469">
        <v>0</v>
      </c>
      <c r="I19" s="472">
        <f t="shared" si="1"/>
        <v>0</v>
      </c>
      <c r="J19" s="470">
        <v>0</v>
      </c>
      <c r="K19" s="473">
        <f t="shared" si="2"/>
        <v>0</v>
      </c>
      <c r="L19" s="469">
        <v>0</v>
      </c>
      <c r="M19" s="472">
        <f t="shared" si="3"/>
        <v>0</v>
      </c>
      <c r="N19" s="469">
        <v>0</v>
      </c>
      <c r="O19" s="473">
        <f t="shared" si="4"/>
        <v>0</v>
      </c>
      <c r="P19" s="104">
        <f t="shared" si="5"/>
        <v>0</v>
      </c>
      <c r="Q19" s="234">
        <v>100</v>
      </c>
      <c r="R19" s="469">
        <v>0</v>
      </c>
      <c r="S19" s="472">
        <f t="shared" si="6"/>
        <v>0</v>
      </c>
      <c r="T19" s="470">
        <v>0</v>
      </c>
      <c r="U19" s="473">
        <f t="shared" si="7"/>
        <v>0</v>
      </c>
      <c r="V19" s="470">
        <v>0</v>
      </c>
      <c r="W19" s="473">
        <f t="shared" si="8"/>
        <v>0</v>
      </c>
      <c r="X19" s="470">
        <v>0</v>
      </c>
      <c r="Y19" s="473">
        <f t="shared" si="9"/>
        <v>0</v>
      </c>
      <c r="Z19" s="470">
        <v>0</v>
      </c>
      <c r="AA19" s="473">
        <f t="shared" si="10"/>
        <v>0</v>
      </c>
      <c r="AB19" s="470">
        <v>0</v>
      </c>
      <c r="AC19" s="473">
        <f t="shared" si="11"/>
        <v>0</v>
      </c>
      <c r="AD19" s="470">
        <v>0</v>
      </c>
      <c r="AE19" s="473">
        <f t="shared" si="12"/>
        <v>0</v>
      </c>
      <c r="AF19" s="470">
        <v>0</v>
      </c>
      <c r="AG19" s="473">
        <f t="shared" si="13"/>
        <v>0</v>
      </c>
      <c r="AH19" s="469">
        <v>0</v>
      </c>
      <c r="AI19" s="472">
        <f t="shared" si="14"/>
        <v>0</v>
      </c>
      <c r="AJ19" s="112">
        <f t="shared" si="15"/>
        <v>0</v>
      </c>
      <c r="AK19" s="470">
        <v>0</v>
      </c>
      <c r="AL19" s="473">
        <f t="shared" si="16"/>
        <v>0</v>
      </c>
      <c r="AM19" s="470">
        <v>0</v>
      </c>
      <c r="AN19" s="473">
        <f t="shared" si="17"/>
        <v>0</v>
      </c>
      <c r="AO19" s="470">
        <v>0</v>
      </c>
      <c r="AP19" s="473">
        <f t="shared" si="18"/>
        <v>0</v>
      </c>
      <c r="AQ19" s="368">
        <v>0</v>
      </c>
    </row>
    <row r="20" spans="2:43" ht="21.75" customHeight="1">
      <c r="B20" s="170" t="s">
        <v>64</v>
      </c>
      <c r="C20" s="103">
        <f t="shared" si="0"/>
        <v>0</v>
      </c>
      <c r="D20" s="704">
        <v>0</v>
      </c>
      <c r="E20" s="704">
        <v>0</v>
      </c>
      <c r="F20" s="104">
        <f t="shared" si="19"/>
        <v>0</v>
      </c>
      <c r="G20" s="97">
        <v>100</v>
      </c>
      <c r="H20" s="469">
        <v>0</v>
      </c>
      <c r="I20" s="472">
        <f t="shared" si="1"/>
        <v>0</v>
      </c>
      <c r="J20" s="470">
        <v>0</v>
      </c>
      <c r="K20" s="473">
        <f t="shared" si="2"/>
        <v>0</v>
      </c>
      <c r="L20" s="469">
        <v>0</v>
      </c>
      <c r="M20" s="472">
        <f t="shared" si="3"/>
        <v>0</v>
      </c>
      <c r="N20" s="469">
        <v>0</v>
      </c>
      <c r="O20" s="473">
        <f t="shared" si="4"/>
        <v>0</v>
      </c>
      <c r="P20" s="104">
        <f t="shared" si="5"/>
        <v>0</v>
      </c>
      <c r="Q20" s="234">
        <v>100</v>
      </c>
      <c r="R20" s="469">
        <v>0</v>
      </c>
      <c r="S20" s="472">
        <f t="shared" si="6"/>
        <v>0</v>
      </c>
      <c r="T20" s="470">
        <v>0</v>
      </c>
      <c r="U20" s="473">
        <f t="shared" si="7"/>
        <v>0</v>
      </c>
      <c r="V20" s="470">
        <v>0</v>
      </c>
      <c r="W20" s="473">
        <f t="shared" si="8"/>
        <v>0</v>
      </c>
      <c r="X20" s="470">
        <v>0</v>
      </c>
      <c r="Y20" s="473">
        <f t="shared" si="9"/>
        <v>0</v>
      </c>
      <c r="Z20" s="470">
        <v>0</v>
      </c>
      <c r="AA20" s="473">
        <f t="shared" si="10"/>
        <v>0</v>
      </c>
      <c r="AB20" s="470">
        <v>0</v>
      </c>
      <c r="AC20" s="473">
        <f t="shared" si="11"/>
        <v>0</v>
      </c>
      <c r="AD20" s="470">
        <v>0</v>
      </c>
      <c r="AE20" s="473">
        <f t="shared" si="12"/>
        <v>0</v>
      </c>
      <c r="AF20" s="470">
        <v>0</v>
      </c>
      <c r="AG20" s="473">
        <f t="shared" si="13"/>
        <v>0</v>
      </c>
      <c r="AH20" s="469">
        <v>0</v>
      </c>
      <c r="AI20" s="472">
        <f t="shared" si="14"/>
        <v>0</v>
      </c>
      <c r="AJ20" s="112">
        <f t="shared" si="15"/>
        <v>0</v>
      </c>
      <c r="AK20" s="470">
        <v>0</v>
      </c>
      <c r="AL20" s="473">
        <f t="shared" si="16"/>
        <v>0</v>
      </c>
      <c r="AM20" s="470">
        <v>0</v>
      </c>
      <c r="AN20" s="473">
        <f t="shared" si="17"/>
        <v>0</v>
      </c>
      <c r="AO20" s="470">
        <v>0</v>
      </c>
      <c r="AP20" s="473">
        <f t="shared" si="18"/>
        <v>0</v>
      </c>
      <c r="AQ20" s="368">
        <v>0</v>
      </c>
    </row>
    <row r="21" spans="2:43" ht="21.75" customHeight="1">
      <c r="B21" s="410" t="s">
        <v>65</v>
      </c>
      <c r="C21" s="262">
        <f t="shared" si="0"/>
        <v>1</v>
      </c>
      <c r="D21" s="705">
        <v>1</v>
      </c>
      <c r="E21" s="705">
        <v>0</v>
      </c>
      <c r="F21" s="267">
        <f t="shared" si="19"/>
        <v>1</v>
      </c>
      <c r="G21" s="270">
        <v>100</v>
      </c>
      <c r="H21" s="265">
        <v>0</v>
      </c>
      <c r="I21" s="266">
        <f t="shared" si="1"/>
        <v>0</v>
      </c>
      <c r="J21" s="269">
        <v>1</v>
      </c>
      <c r="K21" s="270">
        <f t="shared" si="2"/>
        <v>100</v>
      </c>
      <c r="L21" s="265">
        <v>0</v>
      </c>
      <c r="M21" s="266">
        <f t="shared" si="3"/>
        <v>0</v>
      </c>
      <c r="N21" s="265">
        <v>0</v>
      </c>
      <c r="O21" s="270">
        <f t="shared" si="4"/>
        <v>0</v>
      </c>
      <c r="P21" s="267">
        <f t="shared" si="5"/>
        <v>1</v>
      </c>
      <c r="Q21" s="268">
        <v>100</v>
      </c>
      <c r="R21" s="265">
        <v>0</v>
      </c>
      <c r="S21" s="266">
        <f t="shared" si="6"/>
        <v>0</v>
      </c>
      <c r="T21" s="269">
        <v>0</v>
      </c>
      <c r="U21" s="270">
        <f t="shared" si="7"/>
        <v>0</v>
      </c>
      <c r="V21" s="269">
        <v>0</v>
      </c>
      <c r="W21" s="270">
        <f t="shared" si="8"/>
        <v>0</v>
      </c>
      <c r="X21" s="269">
        <v>0</v>
      </c>
      <c r="Y21" s="270">
        <f t="shared" si="9"/>
        <v>0</v>
      </c>
      <c r="Z21" s="269">
        <v>1</v>
      </c>
      <c r="AA21" s="270">
        <f t="shared" si="10"/>
        <v>100</v>
      </c>
      <c r="AB21" s="269">
        <v>0</v>
      </c>
      <c r="AC21" s="270">
        <f t="shared" si="11"/>
        <v>0</v>
      </c>
      <c r="AD21" s="269">
        <v>0</v>
      </c>
      <c r="AE21" s="270">
        <f t="shared" si="12"/>
        <v>0</v>
      </c>
      <c r="AF21" s="269">
        <v>0</v>
      </c>
      <c r="AG21" s="270">
        <f t="shared" si="13"/>
        <v>0</v>
      </c>
      <c r="AH21" s="265">
        <v>0</v>
      </c>
      <c r="AI21" s="266">
        <f t="shared" si="14"/>
        <v>0</v>
      </c>
      <c r="AJ21" s="273">
        <f t="shared" si="15"/>
        <v>0</v>
      </c>
      <c r="AK21" s="269">
        <v>0</v>
      </c>
      <c r="AL21" s="270">
        <f t="shared" si="16"/>
        <v>0</v>
      </c>
      <c r="AM21" s="269">
        <v>0</v>
      </c>
      <c r="AN21" s="270">
        <f t="shared" si="17"/>
        <v>0</v>
      </c>
      <c r="AO21" s="269">
        <v>0</v>
      </c>
      <c r="AP21" s="270">
        <f t="shared" si="18"/>
        <v>0</v>
      </c>
      <c r="AQ21" s="408">
        <v>0</v>
      </c>
    </row>
    <row r="22" spans="2:43" ht="21.75" customHeight="1">
      <c r="B22" s="170" t="s">
        <v>66</v>
      </c>
      <c r="C22" s="103">
        <f t="shared" si="0"/>
        <v>0</v>
      </c>
      <c r="D22" s="704">
        <v>0</v>
      </c>
      <c r="E22" s="704">
        <v>0</v>
      </c>
      <c r="F22" s="104">
        <f t="shared" si="19"/>
        <v>0</v>
      </c>
      <c r="G22" s="97">
        <v>100</v>
      </c>
      <c r="H22" s="469">
        <v>0</v>
      </c>
      <c r="I22" s="472">
        <f t="shared" si="1"/>
        <v>0</v>
      </c>
      <c r="J22" s="470">
        <v>0</v>
      </c>
      <c r="K22" s="473">
        <f t="shared" si="2"/>
        <v>0</v>
      </c>
      <c r="L22" s="469">
        <v>0</v>
      </c>
      <c r="M22" s="472">
        <f t="shared" si="3"/>
        <v>0</v>
      </c>
      <c r="N22" s="469">
        <v>0</v>
      </c>
      <c r="O22" s="473">
        <f t="shared" si="4"/>
        <v>0</v>
      </c>
      <c r="P22" s="104">
        <f t="shared" si="5"/>
        <v>0</v>
      </c>
      <c r="Q22" s="234">
        <v>100</v>
      </c>
      <c r="R22" s="469">
        <v>0</v>
      </c>
      <c r="S22" s="472">
        <f t="shared" si="6"/>
        <v>0</v>
      </c>
      <c r="T22" s="470">
        <v>0</v>
      </c>
      <c r="U22" s="473">
        <f t="shared" si="7"/>
        <v>0</v>
      </c>
      <c r="V22" s="470">
        <v>0</v>
      </c>
      <c r="W22" s="473">
        <f t="shared" si="8"/>
        <v>0</v>
      </c>
      <c r="X22" s="470">
        <v>0</v>
      </c>
      <c r="Y22" s="473">
        <f t="shared" si="9"/>
        <v>0</v>
      </c>
      <c r="Z22" s="470">
        <v>0</v>
      </c>
      <c r="AA22" s="473">
        <f t="shared" si="10"/>
        <v>0</v>
      </c>
      <c r="AB22" s="470">
        <v>0</v>
      </c>
      <c r="AC22" s="473">
        <f t="shared" si="11"/>
        <v>0</v>
      </c>
      <c r="AD22" s="470">
        <v>0</v>
      </c>
      <c r="AE22" s="473">
        <f t="shared" si="12"/>
        <v>0</v>
      </c>
      <c r="AF22" s="470">
        <v>0</v>
      </c>
      <c r="AG22" s="473">
        <f t="shared" si="13"/>
        <v>0</v>
      </c>
      <c r="AH22" s="469">
        <v>0</v>
      </c>
      <c r="AI22" s="472">
        <f t="shared" si="14"/>
        <v>0</v>
      </c>
      <c r="AJ22" s="128">
        <f t="shared" si="15"/>
        <v>0</v>
      </c>
      <c r="AK22" s="470">
        <v>0</v>
      </c>
      <c r="AL22" s="473">
        <f t="shared" si="16"/>
        <v>0</v>
      </c>
      <c r="AM22" s="470">
        <v>0</v>
      </c>
      <c r="AN22" s="473">
        <f t="shared" si="17"/>
        <v>0</v>
      </c>
      <c r="AO22" s="470">
        <v>0</v>
      </c>
      <c r="AP22" s="473">
        <f t="shared" si="18"/>
        <v>0</v>
      </c>
      <c r="AQ22" s="368">
        <v>0</v>
      </c>
    </row>
    <row r="23" spans="2:43" ht="21.75" customHeight="1">
      <c r="B23" s="170" t="s">
        <v>67</v>
      </c>
      <c r="C23" s="103">
        <f t="shared" si="0"/>
        <v>0</v>
      </c>
      <c r="D23" s="704">
        <v>0</v>
      </c>
      <c r="E23" s="704">
        <v>0</v>
      </c>
      <c r="F23" s="104">
        <f t="shared" si="19"/>
        <v>0</v>
      </c>
      <c r="G23" s="97">
        <v>100</v>
      </c>
      <c r="H23" s="469">
        <v>0</v>
      </c>
      <c r="I23" s="472">
        <f t="shared" si="1"/>
        <v>0</v>
      </c>
      <c r="J23" s="470">
        <v>0</v>
      </c>
      <c r="K23" s="473">
        <f t="shared" si="2"/>
        <v>0</v>
      </c>
      <c r="L23" s="469">
        <v>0</v>
      </c>
      <c r="M23" s="472">
        <f t="shared" si="3"/>
        <v>0</v>
      </c>
      <c r="N23" s="469">
        <v>0</v>
      </c>
      <c r="O23" s="473">
        <f t="shared" si="4"/>
        <v>0</v>
      </c>
      <c r="P23" s="104">
        <f t="shared" si="5"/>
        <v>0</v>
      </c>
      <c r="Q23" s="234">
        <v>100</v>
      </c>
      <c r="R23" s="469">
        <v>0</v>
      </c>
      <c r="S23" s="472">
        <f t="shared" si="6"/>
        <v>0</v>
      </c>
      <c r="T23" s="470">
        <v>0</v>
      </c>
      <c r="U23" s="473">
        <f t="shared" si="7"/>
        <v>0</v>
      </c>
      <c r="V23" s="470">
        <v>0</v>
      </c>
      <c r="W23" s="473">
        <f t="shared" si="8"/>
        <v>0</v>
      </c>
      <c r="X23" s="470">
        <v>0</v>
      </c>
      <c r="Y23" s="473">
        <f t="shared" si="9"/>
        <v>0</v>
      </c>
      <c r="Z23" s="470">
        <v>0</v>
      </c>
      <c r="AA23" s="473">
        <f t="shared" si="10"/>
        <v>0</v>
      </c>
      <c r="AB23" s="470">
        <v>0</v>
      </c>
      <c r="AC23" s="473">
        <f t="shared" si="11"/>
        <v>0</v>
      </c>
      <c r="AD23" s="470">
        <v>0</v>
      </c>
      <c r="AE23" s="473">
        <f t="shared" si="12"/>
        <v>0</v>
      </c>
      <c r="AF23" s="470">
        <v>0</v>
      </c>
      <c r="AG23" s="473">
        <f t="shared" si="13"/>
        <v>0</v>
      </c>
      <c r="AH23" s="469">
        <v>0</v>
      </c>
      <c r="AI23" s="472">
        <f t="shared" si="14"/>
        <v>0</v>
      </c>
      <c r="AJ23" s="128">
        <f t="shared" si="15"/>
        <v>0</v>
      </c>
      <c r="AK23" s="470">
        <v>0</v>
      </c>
      <c r="AL23" s="473">
        <f t="shared" si="16"/>
        <v>0</v>
      </c>
      <c r="AM23" s="470">
        <v>0</v>
      </c>
      <c r="AN23" s="473">
        <f t="shared" si="17"/>
        <v>0</v>
      </c>
      <c r="AO23" s="470">
        <v>0</v>
      </c>
      <c r="AP23" s="473">
        <f t="shared" si="18"/>
        <v>0</v>
      </c>
      <c r="AQ23" s="368">
        <v>0</v>
      </c>
    </row>
    <row r="24" spans="2:43" s="22" customFormat="1" ht="21.75" customHeight="1">
      <c r="B24" s="176" t="s">
        <v>68</v>
      </c>
      <c r="C24" s="103">
        <f t="shared" si="0"/>
        <v>0</v>
      </c>
      <c r="D24" s="704">
        <v>0</v>
      </c>
      <c r="E24" s="704">
        <v>0</v>
      </c>
      <c r="F24" s="113">
        <f t="shared" si="19"/>
        <v>0</v>
      </c>
      <c r="G24" s="116">
        <v>100</v>
      </c>
      <c r="H24" s="469">
        <v>0</v>
      </c>
      <c r="I24" s="472">
        <f t="shared" si="1"/>
        <v>0</v>
      </c>
      <c r="J24" s="470">
        <v>0</v>
      </c>
      <c r="K24" s="473">
        <f t="shared" si="2"/>
        <v>0</v>
      </c>
      <c r="L24" s="469">
        <v>0</v>
      </c>
      <c r="M24" s="472">
        <f t="shared" si="3"/>
        <v>0</v>
      </c>
      <c r="N24" s="469">
        <v>0</v>
      </c>
      <c r="O24" s="473">
        <f t="shared" si="4"/>
        <v>0</v>
      </c>
      <c r="P24" s="113">
        <f t="shared" si="5"/>
        <v>0</v>
      </c>
      <c r="Q24" s="235">
        <v>100</v>
      </c>
      <c r="R24" s="469">
        <v>0</v>
      </c>
      <c r="S24" s="472">
        <f t="shared" si="6"/>
        <v>0</v>
      </c>
      <c r="T24" s="469">
        <v>0</v>
      </c>
      <c r="U24" s="473">
        <f t="shared" si="7"/>
        <v>0</v>
      </c>
      <c r="V24" s="469">
        <v>0</v>
      </c>
      <c r="W24" s="473">
        <f t="shared" si="8"/>
        <v>0</v>
      </c>
      <c r="X24" s="470">
        <v>0</v>
      </c>
      <c r="Y24" s="473">
        <f t="shared" si="9"/>
        <v>0</v>
      </c>
      <c r="Z24" s="470">
        <v>0</v>
      </c>
      <c r="AA24" s="472">
        <f t="shared" si="10"/>
        <v>0</v>
      </c>
      <c r="AB24" s="470">
        <v>0</v>
      </c>
      <c r="AC24" s="473">
        <f t="shared" si="11"/>
        <v>0</v>
      </c>
      <c r="AD24" s="470">
        <v>0</v>
      </c>
      <c r="AE24" s="473">
        <f t="shared" si="12"/>
        <v>0</v>
      </c>
      <c r="AF24" s="470">
        <v>0</v>
      </c>
      <c r="AG24" s="473">
        <f t="shared" si="13"/>
        <v>0</v>
      </c>
      <c r="AH24" s="469">
        <v>0</v>
      </c>
      <c r="AI24" s="472">
        <f t="shared" si="14"/>
        <v>0</v>
      </c>
      <c r="AJ24" s="112">
        <f t="shared" si="15"/>
        <v>0</v>
      </c>
      <c r="AK24" s="470">
        <v>0</v>
      </c>
      <c r="AL24" s="473">
        <f t="shared" si="16"/>
        <v>0</v>
      </c>
      <c r="AM24" s="470">
        <v>0</v>
      </c>
      <c r="AN24" s="473">
        <f t="shared" si="17"/>
        <v>0</v>
      </c>
      <c r="AO24" s="470">
        <v>0</v>
      </c>
      <c r="AP24" s="473">
        <f t="shared" si="18"/>
        <v>0</v>
      </c>
      <c r="AQ24" s="389">
        <v>0</v>
      </c>
    </row>
    <row r="25" spans="2:43" ht="21.75" customHeight="1">
      <c r="B25" s="170" t="s">
        <v>69</v>
      </c>
      <c r="C25" s="103">
        <f t="shared" si="0"/>
        <v>0</v>
      </c>
      <c r="D25" s="704">
        <v>0</v>
      </c>
      <c r="E25" s="704">
        <v>0</v>
      </c>
      <c r="F25" s="104">
        <f t="shared" si="19"/>
        <v>0</v>
      </c>
      <c r="G25" s="97">
        <v>100</v>
      </c>
      <c r="H25" s="469">
        <v>0</v>
      </c>
      <c r="I25" s="472">
        <f t="shared" si="1"/>
        <v>0</v>
      </c>
      <c r="J25" s="470">
        <v>0</v>
      </c>
      <c r="K25" s="473">
        <f t="shared" si="2"/>
        <v>0</v>
      </c>
      <c r="L25" s="469">
        <v>0</v>
      </c>
      <c r="M25" s="472">
        <f t="shared" si="3"/>
        <v>0</v>
      </c>
      <c r="N25" s="469">
        <v>0</v>
      </c>
      <c r="O25" s="473">
        <f t="shared" si="4"/>
        <v>0</v>
      </c>
      <c r="P25" s="104">
        <f t="shared" si="5"/>
        <v>0</v>
      </c>
      <c r="Q25" s="234">
        <v>100</v>
      </c>
      <c r="R25" s="469">
        <v>0</v>
      </c>
      <c r="S25" s="472">
        <f t="shared" si="6"/>
        <v>0</v>
      </c>
      <c r="T25" s="470">
        <v>0</v>
      </c>
      <c r="U25" s="473">
        <f t="shared" si="7"/>
        <v>0</v>
      </c>
      <c r="V25" s="469">
        <v>0</v>
      </c>
      <c r="W25" s="472">
        <f t="shared" si="8"/>
        <v>0</v>
      </c>
      <c r="X25" s="470">
        <v>0</v>
      </c>
      <c r="Y25" s="473">
        <f t="shared" si="9"/>
        <v>0</v>
      </c>
      <c r="Z25" s="470">
        <v>0</v>
      </c>
      <c r="AA25" s="473">
        <f t="shared" si="10"/>
        <v>0</v>
      </c>
      <c r="AB25" s="470">
        <v>0</v>
      </c>
      <c r="AC25" s="473">
        <f t="shared" si="11"/>
        <v>0</v>
      </c>
      <c r="AD25" s="470">
        <v>0</v>
      </c>
      <c r="AE25" s="473">
        <f t="shared" si="12"/>
        <v>0</v>
      </c>
      <c r="AF25" s="470">
        <v>0</v>
      </c>
      <c r="AG25" s="473">
        <f t="shared" si="13"/>
        <v>0</v>
      </c>
      <c r="AH25" s="469">
        <v>0</v>
      </c>
      <c r="AI25" s="472">
        <f t="shared" si="14"/>
        <v>0</v>
      </c>
      <c r="AJ25" s="111">
        <f t="shared" si="15"/>
        <v>0</v>
      </c>
      <c r="AK25" s="470">
        <v>0</v>
      </c>
      <c r="AL25" s="473">
        <f t="shared" si="16"/>
        <v>0</v>
      </c>
      <c r="AM25" s="470">
        <v>0</v>
      </c>
      <c r="AN25" s="473">
        <f t="shared" si="17"/>
        <v>0</v>
      </c>
      <c r="AO25" s="470">
        <v>0</v>
      </c>
      <c r="AP25" s="473">
        <f t="shared" si="18"/>
        <v>0</v>
      </c>
      <c r="AQ25" s="368">
        <v>0</v>
      </c>
    </row>
    <row r="26" spans="2:43" ht="21.75" customHeight="1">
      <c r="B26" s="170" t="s">
        <v>70</v>
      </c>
      <c r="C26" s="103">
        <f t="shared" si="0"/>
        <v>0</v>
      </c>
      <c r="D26" s="704">
        <v>0</v>
      </c>
      <c r="E26" s="704">
        <v>0</v>
      </c>
      <c r="F26" s="104">
        <f t="shared" si="19"/>
        <v>0</v>
      </c>
      <c r="G26" s="97">
        <v>100</v>
      </c>
      <c r="H26" s="469">
        <v>0</v>
      </c>
      <c r="I26" s="472">
        <f t="shared" si="1"/>
        <v>0</v>
      </c>
      <c r="J26" s="470">
        <v>0</v>
      </c>
      <c r="K26" s="473">
        <f t="shared" si="2"/>
        <v>0</v>
      </c>
      <c r="L26" s="469">
        <v>0</v>
      </c>
      <c r="M26" s="472">
        <f t="shared" si="3"/>
        <v>0</v>
      </c>
      <c r="N26" s="469">
        <v>0</v>
      </c>
      <c r="O26" s="473">
        <f t="shared" si="4"/>
        <v>0</v>
      </c>
      <c r="P26" s="104">
        <f t="shared" si="5"/>
        <v>0</v>
      </c>
      <c r="Q26" s="234">
        <v>100</v>
      </c>
      <c r="R26" s="469">
        <v>0</v>
      </c>
      <c r="S26" s="472">
        <f t="shared" si="6"/>
        <v>0</v>
      </c>
      <c r="T26" s="470">
        <v>0</v>
      </c>
      <c r="U26" s="473">
        <f t="shared" si="7"/>
        <v>0</v>
      </c>
      <c r="V26" s="469">
        <v>0</v>
      </c>
      <c r="W26" s="472">
        <f t="shared" si="8"/>
        <v>0</v>
      </c>
      <c r="X26" s="470">
        <v>0</v>
      </c>
      <c r="Y26" s="473">
        <f t="shared" si="9"/>
        <v>0</v>
      </c>
      <c r="Z26" s="470">
        <v>0</v>
      </c>
      <c r="AA26" s="473">
        <f t="shared" si="10"/>
        <v>0</v>
      </c>
      <c r="AB26" s="470">
        <v>0</v>
      </c>
      <c r="AC26" s="473">
        <f t="shared" si="11"/>
        <v>0</v>
      </c>
      <c r="AD26" s="470">
        <v>0</v>
      </c>
      <c r="AE26" s="473">
        <f t="shared" si="12"/>
        <v>0</v>
      </c>
      <c r="AF26" s="470">
        <v>0</v>
      </c>
      <c r="AG26" s="473">
        <f t="shared" si="13"/>
        <v>0</v>
      </c>
      <c r="AH26" s="469">
        <v>0</v>
      </c>
      <c r="AI26" s="472">
        <f t="shared" si="14"/>
        <v>0</v>
      </c>
      <c r="AJ26" s="111">
        <f t="shared" si="15"/>
        <v>0</v>
      </c>
      <c r="AK26" s="470">
        <v>0</v>
      </c>
      <c r="AL26" s="473">
        <f t="shared" si="16"/>
        <v>0</v>
      </c>
      <c r="AM26" s="470">
        <v>0</v>
      </c>
      <c r="AN26" s="473">
        <f t="shared" si="17"/>
        <v>0</v>
      </c>
      <c r="AO26" s="470">
        <v>0</v>
      </c>
      <c r="AP26" s="473">
        <f t="shared" si="18"/>
        <v>0</v>
      </c>
      <c r="AQ26" s="368">
        <v>0</v>
      </c>
    </row>
    <row r="27" spans="2:43" ht="21.75" customHeight="1">
      <c r="B27" s="170" t="s">
        <v>71</v>
      </c>
      <c r="C27" s="103">
        <f t="shared" si="0"/>
        <v>0</v>
      </c>
      <c r="D27" s="704">
        <v>0</v>
      </c>
      <c r="E27" s="704">
        <v>0</v>
      </c>
      <c r="F27" s="104">
        <f t="shared" si="19"/>
        <v>0</v>
      </c>
      <c r="G27" s="97">
        <v>100</v>
      </c>
      <c r="H27" s="469">
        <v>0</v>
      </c>
      <c r="I27" s="472">
        <f t="shared" si="1"/>
        <v>0</v>
      </c>
      <c r="J27" s="470">
        <v>0</v>
      </c>
      <c r="K27" s="473">
        <f t="shared" si="2"/>
        <v>0</v>
      </c>
      <c r="L27" s="469">
        <v>0</v>
      </c>
      <c r="M27" s="472">
        <f t="shared" si="3"/>
        <v>0</v>
      </c>
      <c r="N27" s="469">
        <v>0</v>
      </c>
      <c r="O27" s="473">
        <f t="shared" si="4"/>
        <v>0</v>
      </c>
      <c r="P27" s="104">
        <f t="shared" si="5"/>
        <v>0</v>
      </c>
      <c r="Q27" s="234">
        <v>100</v>
      </c>
      <c r="R27" s="469">
        <v>0</v>
      </c>
      <c r="S27" s="472">
        <f t="shared" si="6"/>
        <v>0</v>
      </c>
      <c r="T27" s="470">
        <v>0</v>
      </c>
      <c r="U27" s="473">
        <f t="shared" si="7"/>
        <v>0</v>
      </c>
      <c r="V27" s="470">
        <v>0</v>
      </c>
      <c r="W27" s="473">
        <f t="shared" si="8"/>
        <v>0</v>
      </c>
      <c r="X27" s="470">
        <v>0</v>
      </c>
      <c r="Y27" s="473">
        <f t="shared" si="9"/>
        <v>0</v>
      </c>
      <c r="Z27" s="470">
        <v>0</v>
      </c>
      <c r="AA27" s="473">
        <f t="shared" si="10"/>
        <v>0</v>
      </c>
      <c r="AB27" s="470">
        <v>0</v>
      </c>
      <c r="AC27" s="473">
        <f t="shared" si="11"/>
        <v>0</v>
      </c>
      <c r="AD27" s="470">
        <v>0</v>
      </c>
      <c r="AE27" s="473">
        <f t="shared" si="12"/>
        <v>0</v>
      </c>
      <c r="AF27" s="470">
        <v>0</v>
      </c>
      <c r="AG27" s="473">
        <f t="shared" si="13"/>
        <v>0</v>
      </c>
      <c r="AH27" s="469">
        <v>0</v>
      </c>
      <c r="AI27" s="472">
        <f t="shared" si="14"/>
        <v>0</v>
      </c>
      <c r="AJ27" s="111">
        <f t="shared" si="15"/>
        <v>0</v>
      </c>
      <c r="AK27" s="470">
        <v>0</v>
      </c>
      <c r="AL27" s="473">
        <f t="shared" si="16"/>
        <v>0</v>
      </c>
      <c r="AM27" s="470">
        <v>0</v>
      </c>
      <c r="AN27" s="473">
        <f t="shared" si="17"/>
        <v>0</v>
      </c>
      <c r="AO27" s="470">
        <v>0</v>
      </c>
      <c r="AP27" s="473">
        <f t="shared" si="18"/>
        <v>0</v>
      </c>
      <c r="AQ27" s="368">
        <v>0</v>
      </c>
    </row>
    <row r="28" spans="2:43" ht="21.75" customHeight="1">
      <c r="B28" s="170" t="s">
        <v>72</v>
      </c>
      <c r="C28" s="103">
        <f t="shared" si="0"/>
        <v>0</v>
      </c>
      <c r="D28" s="704">
        <v>0</v>
      </c>
      <c r="E28" s="704">
        <v>0</v>
      </c>
      <c r="F28" s="104">
        <f t="shared" si="19"/>
        <v>0</v>
      </c>
      <c r="G28" s="97">
        <v>100</v>
      </c>
      <c r="H28" s="469">
        <v>0</v>
      </c>
      <c r="I28" s="472">
        <f t="shared" si="1"/>
        <v>0</v>
      </c>
      <c r="J28" s="470">
        <v>0</v>
      </c>
      <c r="K28" s="473">
        <f t="shared" si="2"/>
        <v>0</v>
      </c>
      <c r="L28" s="469">
        <v>0</v>
      </c>
      <c r="M28" s="472">
        <f t="shared" si="3"/>
        <v>0</v>
      </c>
      <c r="N28" s="469">
        <v>0</v>
      </c>
      <c r="O28" s="473">
        <f t="shared" si="4"/>
        <v>0</v>
      </c>
      <c r="P28" s="104">
        <f t="shared" si="5"/>
        <v>0</v>
      </c>
      <c r="Q28" s="234">
        <v>100</v>
      </c>
      <c r="R28" s="469">
        <v>0</v>
      </c>
      <c r="S28" s="472">
        <f t="shared" si="6"/>
        <v>0</v>
      </c>
      <c r="T28" s="470">
        <v>0</v>
      </c>
      <c r="U28" s="473">
        <f t="shared" si="7"/>
        <v>0</v>
      </c>
      <c r="V28" s="470">
        <v>0</v>
      </c>
      <c r="W28" s="473">
        <f t="shared" si="8"/>
        <v>0</v>
      </c>
      <c r="X28" s="470">
        <v>0</v>
      </c>
      <c r="Y28" s="473">
        <f t="shared" si="9"/>
        <v>0</v>
      </c>
      <c r="Z28" s="470">
        <v>0</v>
      </c>
      <c r="AA28" s="473">
        <f t="shared" si="10"/>
        <v>0</v>
      </c>
      <c r="AB28" s="470">
        <v>0</v>
      </c>
      <c r="AC28" s="473">
        <f t="shared" si="11"/>
        <v>0</v>
      </c>
      <c r="AD28" s="470">
        <v>0</v>
      </c>
      <c r="AE28" s="473">
        <f t="shared" si="12"/>
        <v>0</v>
      </c>
      <c r="AF28" s="470">
        <v>0</v>
      </c>
      <c r="AG28" s="473">
        <f t="shared" si="13"/>
        <v>0</v>
      </c>
      <c r="AH28" s="469">
        <v>0</v>
      </c>
      <c r="AI28" s="472">
        <f t="shared" si="14"/>
        <v>0</v>
      </c>
      <c r="AJ28" s="112">
        <f t="shared" si="15"/>
        <v>0</v>
      </c>
      <c r="AK28" s="470">
        <v>0</v>
      </c>
      <c r="AL28" s="473">
        <f t="shared" si="16"/>
        <v>0</v>
      </c>
      <c r="AM28" s="470">
        <v>0</v>
      </c>
      <c r="AN28" s="473">
        <f t="shared" si="17"/>
        <v>0</v>
      </c>
      <c r="AO28" s="470">
        <v>0</v>
      </c>
      <c r="AP28" s="473">
        <f t="shared" si="18"/>
        <v>0</v>
      </c>
      <c r="AQ28" s="368">
        <v>0</v>
      </c>
    </row>
    <row r="29" spans="2:43" ht="21.75" customHeight="1">
      <c r="B29" s="170" t="s">
        <v>73</v>
      </c>
      <c r="C29" s="103">
        <f t="shared" si="0"/>
        <v>0</v>
      </c>
      <c r="D29" s="704">
        <v>0</v>
      </c>
      <c r="E29" s="704">
        <v>0</v>
      </c>
      <c r="F29" s="104">
        <f t="shared" si="19"/>
        <v>0</v>
      </c>
      <c r="G29" s="97">
        <v>100</v>
      </c>
      <c r="H29" s="503">
        <v>0</v>
      </c>
      <c r="I29" s="472">
        <f t="shared" si="1"/>
        <v>0</v>
      </c>
      <c r="J29" s="503">
        <v>0</v>
      </c>
      <c r="K29" s="473">
        <f t="shared" si="2"/>
        <v>0</v>
      </c>
      <c r="L29" s="504">
        <v>0</v>
      </c>
      <c r="M29" s="472">
        <f t="shared" si="3"/>
        <v>0</v>
      </c>
      <c r="N29" s="503">
        <v>0</v>
      </c>
      <c r="O29" s="473">
        <f t="shared" si="4"/>
        <v>0</v>
      </c>
      <c r="P29" s="104">
        <f t="shared" si="5"/>
        <v>0</v>
      </c>
      <c r="Q29" s="234">
        <v>100</v>
      </c>
      <c r="R29" s="503">
        <v>0</v>
      </c>
      <c r="S29" s="472">
        <f t="shared" si="6"/>
        <v>0</v>
      </c>
      <c r="T29" s="504">
        <v>0</v>
      </c>
      <c r="U29" s="473">
        <f t="shared" si="7"/>
        <v>0</v>
      </c>
      <c r="V29" s="503">
        <v>0</v>
      </c>
      <c r="W29" s="473">
        <f t="shared" si="8"/>
        <v>0</v>
      </c>
      <c r="X29" s="521">
        <v>0</v>
      </c>
      <c r="Y29" s="473">
        <f t="shared" si="9"/>
        <v>0</v>
      </c>
      <c r="Z29" s="504">
        <v>0</v>
      </c>
      <c r="AA29" s="473">
        <f t="shared" si="10"/>
        <v>0</v>
      </c>
      <c r="AB29" s="503">
        <v>0</v>
      </c>
      <c r="AC29" s="473">
        <f t="shared" si="11"/>
        <v>0</v>
      </c>
      <c r="AD29" s="503">
        <v>0</v>
      </c>
      <c r="AE29" s="473">
        <f t="shared" si="12"/>
        <v>0</v>
      </c>
      <c r="AF29" s="503">
        <v>0</v>
      </c>
      <c r="AG29" s="473">
        <f t="shared" si="13"/>
        <v>0</v>
      </c>
      <c r="AH29" s="503">
        <v>0</v>
      </c>
      <c r="AI29" s="472">
        <f t="shared" si="14"/>
        <v>0</v>
      </c>
      <c r="AJ29" s="111">
        <f t="shared" si="15"/>
        <v>0</v>
      </c>
      <c r="AK29" s="504">
        <v>0</v>
      </c>
      <c r="AL29" s="473">
        <f t="shared" si="16"/>
        <v>0</v>
      </c>
      <c r="AM29" s="504">
        <v>0</v>
      </c>
      <c r="AN29" s="473">
        <f t="shared" si="17"/>
        <v>0</v>
      </c>
      <c r="AO29" s="504">
        <v>0</v>
      </c>
      <c r="AP29" s="473">
        <f t="shared" si="18"/>
        <v>0</v>
      </c>
      <c r="AQ29" s="388">
        <v>0</v>
      </c>
    </row>
    <row r="30" spans="2:43" ht="21.75" customHeight="1">
      <c r="B30" s="170" t="s">
        <v>74</v>
      </c>
      <c r="C30" s="103">
        <f t="shared" si="0"/>
        <v>0</v>
      </c>
      <c r="D30" s="704">
        <v>0</v>
      </c>
      <c r="E30" s="704">
        <v>0</v>
      </c>
      <c r="F30" s="104">
        <f t="shared" si="19"/>
        <v>0</v>
      </c>
      <c r="G30" s="97">
        <v>100</v>
      </c>
      <c r="H30" s="503">
        <v>0</v>
      </c>
      <c r="I30" s="472">
        <f t="shared" si="1"/>
        <v>0</v>
      </c>
      <c r="J30" s="503">
        <v>0</v>
      </c>
      <c r="K30" s="473">
        <f t="shared" si="2"/>
        <v>0</v>
      </c>
      <c r="L30" s="504">
        <v>0</v>
      </c>
      <c r="M30" s="472">
        <f t="shared" si="3"/>
        <v>0</v>
      </c>
      <c r="N30" s="503">
        <v>0</v>
      </c>
      <c r="O30" s="473">
        <f t="shared" si="4"/>
        <v>0</v>
      </c>
      <c r="P30" s="104">
        <f t="shared" si="5"/>
        <v>0</v>
      </c>
      <c r="Q30" s="234">
        <v>100</v>
      </c>
      <c r="R30" s="503">
        <v>0</v>
      </c>
      <c r="S30" s="472">
        <f t="shared" si="6"/>
        <v>0</v>
      </c>
      <c r="T30" s="504">
        <v>0</v>
      </c>
      <c r="U30" s="473">
        <f t="shared" si="7"/>
        <v>0</v>
      </c>
      <c r="V30" s="503">
        <v>0</v>
      </c>
      <c r="W30" s="473">
        <f t="shared" si="8"/>
        <v>0</v>
      </c>
      <c r="X30" s="521">
        <v>0</v>
      </c>
      <c r="Y30" s="473">
        <f t="shared" si="9"/>
        <v>0</v>
      </c>
      <c r="Z30" s="504">
        <v>0</v>
      </c>
      <c r="AA30" s="473">
        <f t="shared" si="10"/>
        <v>0</v>
      </c>
      <c r="AB30" s="503">
        <v>0</v>
      </c>
      <c r="AC30" s="473">
        <f t="shared" si="11"/>
        <v>0</v>
      </c>
      <c r="AD30" s="503">
        <v>0</v>
      </c>
      <c r="AE30" s="473">
        <f t="shared" si="12"/>
        <v>0</v>
      </c>
      <c r="AF30" s="503">
        <v>0</v>
      </c>
      <c r="AG30" s="473">
        <f t="shared" si="13"/>
        <v>0</v>
      </c>
      <c r="AH30" s="503">
        <v>0</v>
      </c>
      <c r="AI30" s="472">
        <f t="shared" si="14"/>
        <v>0</v>
      </c>
      <c r="AJ30" s="111">
        <f t="shared" si="15"/>
        <v>0</v>
      </c>
      <c r="AK30" s="504">
        <v>0</v>
      </c>
      <c r="AL30" s="473">
        <f t="shared" si="16"/>
        <v>0</v>
      </c>
      <c r="AM30" s="504">
        <v>0</v>
      </c>
      <c r="AN30" s="473">
        <f t="shared" si="17"/>
        <v>0</v>
      </c>
      <c r="AO30" s="504">
        <v>0</v>
      </c>
      <c r="AP30" s="473">
        <f t="shared" si="18"/>
        <v>0</v>
      </c>
      <c r="AQ30" s="388">
        <v>0</v>
      </c>
    </row>
    <row r="31" spans="2:43" ht="21.75" customHeight="1">
      <c r="B31" s="170" t="s">
        <v>75</v>
      </c>
      <c r="C31" s="103">
        <f t="shared" si="0"/>
        <v>0</v>
      </c>
      <c r="D31" s="704">
        <v>0</v>
      </c>
      <c r="E31" s="704">
        <v>0</v>
      </c>
      <c r="F31" s="104">
        <f t="shared" si="19"/>
        <v>0</v>
      </c>
      <c r="G31" s="97">
        <v>100</v>
      </c>
      <c r="H31" s="503">
        <v>0</v>
      </c>
      <c r="I31" s="472">
        <f t="shared" si="1"/>
        <v>0</v>
      </c>
      <c r="J31" s="503">
        <v>0</v>
      </c>
      <c r="K31" s="473">
        <f t="shared" si="2"/>
        <v>0</v>
      </c>
      <c r="L31" s="504">
        <v>0</v>
      </c>
      <c r="M31" s="472">
        <f t="shared" si="3"/>
        <v>0</v>
      </c>
      <c r="N31" s="503">
        <v>0</v>
      </c>
      <c r="O31" s="473">
        <f t="shared" si="4"/>
        <v>0</v>
      </c>
      <c r="P31" s="104">
        <f t="shared" si="5"/>
        <v>0</v>
      </c>
      <c r="Q31" s="234">
        <v>100</v>
      </c>
      <c r="R31" s="503">
        <v>0</v>
      </c>
      <c r="S31" s="472">
        <f t="shared" si="6"/>
        <v>0</v>
      </c>
      <c r="T31" s="504">
        <v>0</v>
      </c>
      <c r="U31" s="473">
        <f t="shared" si="7"/>
        <v>0</v>
      </c>
      <c r="V31" s="503">
        <v>0</v>
      </c>
      <c r="W31" s="473">
        <f t="shared" si="8"/>
        <v>0</v>
      </c>
      <c r="X31" s="521">
        <v>0</v>
      </c>
      <c r="Y31" s="473">
        <f t="shared" si="9"/>
        <v>0</v>
      </c>
      <c r="Z31" s="504">
        <v>0</v>
      </c>
      <c r="AA31" s="473">
        <f t="shared" si="10"/>
        <v>0</v>
      </c>
      <c r="AB31" s="503">
        <v>0</v>
      </c>
      <c r="AC31" s="473">
        <f t="shared" si="11"/>
        <v>0</v>
      </c>
      <c r="AD31" s="503">
        <v>0</v>
      </c>
      <c r="AE31" s="473">
        <f t="shared" si="12"/>
        <v>0</v>
      </c>
      <c r="AF31" s="503">
        <v>0</v>
      </c>
      <c r="AG31" s="473">
        <f t="shared" si="13"/>
        <v>0</v>
      </c>
      <c r="AH31" s="503">
        <v>0</v>
      </c>
      <c r="AI31" s="472">
        <f t="shared" si="14"/>
        <v>0</v>
      </c>
      <c r="AJ31" s="111">
        <f t="shared" si="15"/>
        <v>0</v>
      </c>
      <c r="AK31" s="504">
        <v>0</v>
      </c>
      <c r="AL31" s="473">
        <f t="shared" si="16"/>
        <v>0</v>
      </c>
      <c r="AM31" s="504">
        <v>0</v>
      </c>
      <c r="AN31" s="473">
        <f t="shared" si="17"/>
        <v>0</v>
      </c>
      <c r="AO31" s="504">
        <v>0</v>
      </c>
      <c r="AP31" s="473">
        <f t="shared" si="18"/>
        <v>0</v>
      </c>
      <c r="AQ31" s="388">
        <v>0</v>
      </c>
    </row>
    <row r="32" spans="2:43" ht="21.75" customHeight="1">
      <c r="B32" s="170" t="s">
        <v>76</v>
      </c>
      <c r="C32" s="103">
        <f t="shared" si="0"/>
        <v>0</v>
      </c>
      <c r="D32" s="704">
        <v>0</v>
      </c>
      <c r="E32" s="704">
        <v>0</v>
      </c>
      <c r="F32" s="104">
        <f t="shared" si="19"/>
        <v>0</v>
      </c>
      <c r="G32" s="97">
        <v>100</v>
      </c>
      <c r="H32" s="503">
        <v>0</v>
      </c>
      <c r="I32" s="472">
        <f t="shared" si="1"/>
        <v>0</v>
      </c>
      <c r="J32" s="503">
        <v>0</v>
      </c>
      <c r="K32" s="473">
        <f t="shared" si="2"/>
        <v>0</v>
      </c>
      <c r="L32" s="504">
        <v>0</v>
      </c>
      <c r="M32" s="472">
        <f t="shared" si="3"/>
        <v>0</v>
      </c>
      <c r="N32" s="503">
        <v>0</v>
      </c>
      <c r="O32" s="473">
        <f t="shared" si="4"/>
        <v>0</v>
      </c>
      <c r="P32" s="104">
        <f t="shared" si="5"/>
        <v>0</v>
      </c>
      <c r="Q32" s="236">
        <v>100</v>
      </c>
      <c r="R32" s="503">
        <v>0</v>
      </c>
      <c r="S32" s="472">
        <f t="shared" si="6"/>
        <v>0</v>
      </c>
      <c r="T32" s="504">
        <v>0</v>
      </c>
      <c r="U32" s="473">
        <f t="shared" si="7"/>
        <v>0</v>
      </c>
      <c r="V32" s="503">
        <v>0</v>
      </c>
      <c r="W32" s="473">
        <f t="shared" si="8"/>
        <v>0</v>
      </c>
      <c r="X32" s="521">
        <v>0</v>
      </c>
      <c r="Y32" s="473">
        <f t="shared" si="9"/>
        <v>0</v>
      </c>
      <c r="Z32" s="504">
        <v>0</v>
      </c>
      <c r="AA32" s="473">
        <f t="shared" si="10"/>
        <v>0</v>
      </c>
      <c r="AB32" s="503">
        <v>0</v>
      </c>
      <c r="AC32" s="473">
        <f t="shared" si="11"/>
        <v>0</v>
      </c>
      <c r="AD32" s="503">
        <v>0</v>
      </c>
      <c r="AE32" s="473">
        <f t="shared" si="12"/>
        <v>0</v>
      </c>
      <c r="AF32" s="503">
        <v>0</v>
      </c>
      <c r="AG32" s="473">
        <f t="shared" si="13"/>
        <v>0</v>
      </c>
      <c r="AH32" s="503">
        <v>0</v>
      </c>
      <c r="AI32" s="472">
        <f t="shared" si="14"/>
        <v>0</v>
      </c>
      <c r="AJ32" s="111">
        <f t="shared" si="15"/>
        <v>0</v>
      </c>
      <c r="AK32" s="504">
        <v>0</v>
      </c>
      <c r="AL32" s="473">
        <f t="shared" si="16"/>
        <v>0</v>
      </c>
      <c r="AM32" s="504">
        <v>0</v>
      </c>
      <c r="AN32" s="473">
        <f t="shared" si="17"/>
        <v>0</v>
      </c>
      <c r="AO32" s="504">
        <v>0</v>
      </c>
      <c r="AP32" s="473">
        <f t="shared" si="18"/>
        <v>0</v>
      </c>
      <c r="AQ32" s="388">
        <v>0</v>
      </c>
    </row>
    <row r="33" spans="2:43" ht="21.75" customHeight="1">
      <c r="B33" s="187" t="s">
        <v>77</v>
      </c>
      <c r="C33" s="103">
        <f t="shared" si="0"/>
        <v>0</v>
      </c>
      <c r="D33" s="704">
        <v>0</v>
      </c>
      <c r="E33" s="704">
        <v>0</v>
      </c>
      <c r="F33" s="114">
        <f t="shared" si="19"/>
        <v>0</v>
      </c>
      <c r="G33" s="96">
        <v>100</v>
      </c>
      <c r="H33" s="503">
        <v>0</v>
      </c>
      <c r="I33" s="472">
        <f t="shared" si="1"/>
        <v>0</v>
      </c>
      <c r="J33" s="503">
        <v>0</v>
      </c>
      <c r="K33" s="472">
        <f t="shared" si="2"/>
        <v>0</v>
      </c>
      <c r="L33" s="503">
        <v>0</v>
      </c>
      <c r="M33" s="472">
        <f t="shared" si="3"/>
        <v>0</v>
      </c>
      <c r="N33" s="503">
        <v>0</v>
      </c>
      <c r="O33" s="472">
        <f t="shared" si="4"/>
        <v>0</v>
      </c>
      <c r="P33" s="104">
        <f t="shared" si="5"/>
        <v>0</v>
      </c>
      <c r="Q33" s="237">
        <v>100</v>
      </c>
      <c r="R33" s="503">
        <v>0</v>
      </c>
      <c r="S33" s="472">
        <f t="shared" si="6"/>
        <v>0</v>
      </c>
      <c r="T33" s="503">
        <v>0</v>
      </c>
      <c r="U33" s="472">
        <f t="shared" si="7"/>
        <v>0</v>
      </c>
      <c r="V33" s="503">
        <v>0</v>
      </c>
      <c r="W33" s="472">
        <f t="shared" si="8"/>
        <v>0</v>
      </c>
      <c r="X33" s="505">
        <v>0</v>
      </c>
      <c r="Y33" s="473">
        <f t="shared" si="9"/>
        <v>0</v>
      </c>
      <c r="Z33" s="503">
        <v>0</v>
      </c>
      <c r="AA33" s="472">
        <f t="shared" si="10"/>
        <v>0</v>
      </c>
      <c r="AB33" s="503">
        <v>0</v>
      </c>
      <c r="AC33" s="472">
        <f t="shared" si="11"/>
        <v>0</v>
      </c>
      <c r="AD33" s="505">
        <v>0</v>
      </c>
      <c r="AE33" s="473">
        <f t="shared" si="12"/>
        <v>0</v>
      </c>
      <c r="AF33" s="505">
        <v>0</v>
      </c>
      <c r="AG33" s="473">
        <f t="shared" si="13"/>
        <v>0</v>
      </c>
      <c r="AH33" s="503">
        <v>0</v>
      </c>
      <c r="AI33" s="472">
        <f t="shared" si="14"/>
        <v>0</v>
      </c>
      <c r="AJ33" s="112">
        <f t="shared" si="15"/>
        <v>0</v>
      </c>
      <c r="AK33" s="503">
        <v>0</v>
      </c>
      <c r="AL33" s="472">
        <f t="shared" si="16"/>
        <v>0</v>
      </c>
      <c r="AM33" s="503">
        <v>0</v>
      </c>
      <c r="AN33" s="472">
        <f t="shared" si="17"/>
        <v>0</v>
      </c>
      <c r="AO33" s="503">
        <v>0</v>
      </c>
      <c r="AP33" s="472">
        <f t="shared" si="18"/>
        <v>0</v>
      </c>
      <c r="AQ33" s="388">
        <v>0</v>
      </c>
    </row>
    <row r="34" spans="2:43" s="22" customFormat="1" ht="21.75" customHeight="1">
      <c r="B34" s="411" t="s">
        <v>78</v>
      </c>
      <c r="C34" s="262">
        <v>2</v>
      </c>
      <c r="D34" s="705">
        <v>0</v>
      </c>
      <c r="E34" s="705">
        <v>2</v>
      </c>
      <c r="F34" s="263">
        <f>SUM(H34+J34+L34+N34)</f>
        <v>1</v>
      </c>
      <c r="G34" s="264">
        <v>100</v>
      </c>
      <c r="H34" s="265">
        <v>0</v>
      </c>
      <c r="I34" s="266">
        <f t="shared" si="1"/>
        <v>0</v>
      </c>
      <c r="J34" s="265">
        <v>0</v>
      </c>
      <c r="K34" s="266">
        <f t="shared" si="2"/>
        <v>0</v>
      </c>
      <c r="L34" s="265">
        <v>1</v>
      </c>
      <c r="M34" s="266">
        <f t="shared" si="3"/>
        <v>100</v>
      </c>
      <c r="N34" s="265">
        <v>0</v>
      </c>
      <c r="O34" s="266">
        <f t="shared" si="4"/>
        <v>0</v>
      </c>
      <c r="P34" s="267">
        <f aca="true" t="shared" si="20" ref="P34:P53">SUM(R34+T34+V34+X34+Z34+AB34+AD34+AF34+AH34)</f>
        <v>1</v>
      </c>
      <c r="Q34" s="268">
        <v>100</v>
      </c>
      <c r="R34" s="265">
        <v>0</v>
      </c>
      <c r="S34" s="266">
        <f t="shared" si="6"/>
        <v>0</v>
      </c>
      <c r="T34" s="265">
        <v>0</v>
      </c>
      <c r="U34" s="266">
        <f t="shared" si="7"/>
        <v>0</v>
      </c>
      <c r="V34" s="265">
        <v>1</v>
      </c>
      <c r="W34" s="266">
        <f t="shared" si="8"/>
        <v>100</v>
      </c>
      <c r="X34" s="269">
        <v>0</v>
      </c>
      <c r="Y34" s="270">
        <f t="shared" si="9"/>
        <v>0</v>
      </c>
      <c r="Z34" s="265">
        <v>0</v>
      </c>
      <c r="AA34" s="266">
        <f t="shared" si="10"/>
        <v>0</v>
      </c>
      <c r="AB34" s="265">
        <v>0</v>
      </c>
      <c r="AC34" s="266">
        <f t="shared" si="11"/>
        <v>0</v>
      </c>
      <c r="AD34" s="265">
        <v>0</v>
      </c>
      <c r="AE34" s="266">
        <f t="shared" si="12"/>
        <v>0</v>
      </c>
      <c r="AF34" s="265">
        <v>0</v>
      </c>
      <c r="AG34" s="266">
        <f t="shared" si="13"/>
        <v>0</v>
      </c>
      <c r="AH34" s="265">
        <v>0</v>
      </c>
      <c r="AI34" s="266">
        <f t="shared" si="14"/>
        <v>0</v>
      </c>
      <c r="AJ34" s="262">
        <v>1</v>
      </c>
      <c r="AK34" s="265">
        <v>1</v>
      </c>
      <c r="AL34" s="266">
        <f t="shared" si="16"/>
        <v>100</v>
      </c>
      <c r="AM34" s="265">
        <v>0</v>
      </c>
      <c r="AN34" s="266">
        <f t="shared" si="17"/>
        <v>0</v>
      </c>
      <c r="AO34" s="265">
        <v>0</v>
      </c>
      <c r="AP34" s="266">
        <f t="shared" si="18"/>
        <v>0</v>
      </c>
      <c r="AQ34" s="408">
        <v>0</v>
      </c>
    </row>
    <row r="35" spans="2:43" ht="21.75" customHeight="1">
      <c r="B35" s="187" t="s">
        <v>79</v>
      </c>
      <c r="C35" s="103">
        <f aca="true" t="shared" si="21" ref="C35:C54">SUM(F35+AJ35+AQ35)</f>
        <v>0</v>
      </c>
      <c r="D35" s="704">
        <v>0</v>
      </c>
      <c r="E35" s="704">
        <v>0</v>
      </c>
      <c r="F35" s="114">
        <f>SUM(H35+J35+L35+N35)</f>
        <v>0</v>
      </c>
      <c r="G35" s="129">
        <v>100</v>
      </c>
      <c r="H35" s="469">
        <v>0</v>
      </c>
      <c r="I35" s="472">
        <f t="shared" si="1"/>
        <v>0</v>
      </c>
      <c r="J35" s="469">
        <v>0</v>
      </c>
      <c r="K35" s="472">
        <f t="shared" si="2"/>
        <v>0</v>
      </c>
      <c r="L35" s="469">
        <v>0</v>
      </c>
      <c r="M35" s="472">
        <f t="shared" si="3"/>
        <v>0</v>
      </c>
      <c r="N35" s="469">
        <v>0</v>
      </c>
      <c r="O35" s="472">
        <f t="shared" si="4"/>
        <v>0</v>
      </c>
      <c r="P35" s="104">
        <f t="shared" si="20"/>
        <v>0</v>
      </c>
      <c r="Q35" s="234">
        <v>100</v>
      </c>
      <c r="R35" s="469">
        <v>0</v>
      </c>
      <c r="S35" s="472">
        <f t="shared" si="6"/>
        <v>0</v>
      </c>
      <c r="T35" s="469">
        <v>0</v>
      </c>
      <c r="U35" s="472">
        <f t="shared" si="7"/>
        <v>0</v>
      </c>
      <c r="V35" s="469">
        <v>0</v>
      </c>
      <c r="W35" s="472">
        <f t="shared" si="8"/>
        <v>0</v>
      </c>
      <c r="X35" s="470">
        <v>0</v>
      </c>
      <c r="Y35" s="473">
        <f t="shared" si="9"/>
        <v>0</v>
      </c>
      <c r="Z35" s="469">
        <v>0</v>
      </c>
      <c r="AA35" s="472">
        <f t="shared" si="10"/>
        <v>0</v>
      </c>
      <c r="AB35" s="469">
        <v>0</v>
      </c>
      <c r="AC35" s="472">
        <f t="shared" si="11"/>
        <v>0</v>
      </c>
      <c r="AD35" s="469">
        <v>0</v>
      </c>
      <c r="AE35" s="472">
        <f t="shared" si="12"/>
        <v>0</v>
      </c>
      <c r="AF35" s="469">
        <v>0</v>
      </c>
      <c r="AG35" s="472">
        <f t="shared" si="13"/>
        <v>0</v>
      </c>
      <c r="AH35" s="469">
        <v>0</v>
      </c>
      <c r="AI35" s="472">
        <f t="shared" si="14"/>
        <v>0</v>
      </c>
      <c r="AJ35" s="112">
        <f aca="true" t="shared" si="22" ref="AJ35:AJ53">SUM(AK35+AM35+AO35)</f>
        <v>0</v>
      </c>
      <c r="AK35" s="469">
        <v>0</v>
      </c>
      <c r="AL35" s="472">
        <f t="shared" si="16"/>
        <v>0</v>
      </c>
      <c r="AM35" s="469">
        <v>0</v>
      </c>
      <c r="AN35" s="472">
        <f t="shared" si="17"/>
        <v>0</v>
      </c>
      <c r="AO35" s="469">
        <v>0</v>
      </c>
      <c r="AP35" s="472">
        <f t="shared" si="18"/>
        <v>0</v>
      </c>
      <c r="AQ35" s="368">
        <v>0</v>
      </c>
    </row>
    <row r="36" spans="2:43" ht="21.75" customHeight="1">
      <c r="B36" s="187" t="s">
        <v>80</v>
      </c>
      <c r="C36" s="103">
        <f t="shared" si="21"/>
        <v>0</v>
      </c>
      <c r="D36" s="704">
        <v>0</v>
      </c>
      <c r="E36" s="704">
        <v>0</v>
      </c>
      <c r="F36" s="114">
        <f aca="true" t="shared" si="23" ref="F36:F53">SUM(H36+J36+L36+N36)</f>
        <v>0</v>
      </c>
      <c r="G36" s="96">
        <v>100</v>
      </c>
      <c r="H36" s="469">
        <v>0</v>
      </c>
      <c r="I36" s="472">
        <f t="shared" si="1"/>
        <v>0</v>
      </c>
      <c r="J36" s="469">
        <v>0</v>
      </c>
      <c r="K36" s="472">
        <f t="shared" si="2"/>
        <v>0</v>
      </c>
      <c r="L36" s="469">
        <v>0</v>
      </c>
      <c r="M36" s="472">
        <f t="shared" si="3"/>
        <v>0</v>
      </c>
      <c r="N36" s="469">
        <v>0</v>
      </c>
      <c r="O36" s="472">
        <f t="shared" si="4"/>
        <v>0</v>
      </c>
      <c r="P36" s="104">
        <f t="shared" si="20"/>
        <v>0</v>
      </c>
      <c r="Q36" s="234">
        <v>100</v>
      </c>
      <c r="R36" s="469">
        <v>0</v>
      </c>
      <c r="S36" s="472">
        <f t="shared" si="6"/>
        <v>0</v>
      </c>
      <c r="T36" s="469">
        <v>0</v>
      </c>
      <c r="U36" s="472">
        <f t="shared" si="7"/>
        <v>0</v>
      </c>
      <c r="V36" s="469">
        <v>0</v>
      </c>
      <c r="W36" s="472">
        <f t="shared" si="8"/>
        <v>0</v>
      </c>
      <c r="X36" s="470">
        <v>0</v>
      </c>
      <c r="Y36" s="473">
        <f t="shared" si="9"/>
        <v>0</v>
      </c>
      <c r="Z36" s="469">
        <v>0</v>
      </c>
      <c r="AA36" s="472">
        <f t="shared" si="10"/>
        <v>0</v>
      </c>
      <c r="AB36" s="469">
        <v>0</v>
      </c>
      <c r="AC36" s="472">
        <f t="shared" si="11"/>
        <v>0</v>
      </c>
      <c r="AD36" s="469">
        <v>0</v>
      </c>
      <c r="AE36" s="472">
        <f t="shared" si="12"/>
        <v>0</v>
      </c>
      <c r="AF36" s="469">
        <v>0</v>
      </c>
      <c r="AG36" s="472">
        <f t="shared" si="13"/>
        <v>0</v>
      </c>
      <c r="AH36" s="469">
        <v>0</v>
      </c>
      <c r="AI36" s="472">
        <f t="shared" si="14"/>
        <v>0</v>
      </c>
      <c r="AJ36" s="112">
        <f t="shared" si="22"/>
        <v>0</v>
      </c>
      <c r="AK36" s="469">
        <v>0</v>
      </c>
      <c r="AL36" s="472">
        <f t="shared" si="16"/>
        <v>0</v>
      </c>
      <c r="AM36" s="469">
        <v>0</v>
      </c>
      <c r="AN36" s="472">
        <f t="shared" si="17"/>
        <v>0</v>
      </c>
      <c r="AO36" s="469">
        <v>0</v>
      </c>
      <c r="AP36" s="472">
        <f t="shared" si="18"/>
        <v>0</v>
      </c>
      <c r="AQ36" s="368">
        <v>0</v>
      </c>
    </row>
    <row r="37" spans="2:43" ht="21.75" customHeight="1">
      <c r="B37" s="187" t="s">
        <v>81</v>
      </c>
      <c r="C37" s="103">
        <f t="shared" si="21"/>
        <v>0</v>
      </c>
      <c r="D37" s="704">
        <v>0</v>
      </c>
      <c r="E37" s="704">
        <v>0</v>
      </c>
      <c r="F37" s="114">
        <f t="shared" si="23"/>
        <v>0</v>
      </c>
      <c r="G37" s="96">
        <v>100</v>
      </c>
      <c r="H37" s="469">
        <v>0</v>
      </c>
      <c r="I37" s="472">
        <f t="shared" si="1"/>
        <v>0</v>
      </c>
      <c r="J37" s="469">
        <v>0</v>
      </c>
      <c r="K37" s="472">
        <f t="shared" si="2"/>
        <v>0</v>
      </c>
      <c r="L37" s="469">
        <v>0</v>
      </c>
      <c r="M37" s="472">
        <f t="shared" si="3"/>
        <v>0</v>
      </c>
      <c r="N37" s="469">
        <v>0</v>
      </c>
      <c r="O37" s="472">
        <f t="shared" si="4"/>
        <v>0</v>
      </c>
      <c r="P37" s="104">
        <f t="shared" si="20"/>
        <v>0</v>
      </c>
      <c r="Q37" s="234">
        <v>100</v>
      </c>
      <c r="R37" s="469">
        <v>0</v>
      </c>
      <c r="S37" s="472">
        <f t="shared" si="6"/>
        <v>0</v>
      </c>
      <c r="T37" s="469">
        <v>0</v>
      </c>
      <c r="U37" s="472">
        <f t="shared" si="7"/>
        <v>0</v>
      </c>
      <c r="V37" s="469">
        <v>0</v>
      </c>
      <c r="W37" s="472">
        <f t="shared" si="8"/>
        <v>0</v>
      </c>
      <c r="X37" s="470">
        <v>0</v>
      </c>
      <c r="Y37" s="473">
        <f t="shared" si="9"/>
        <v>0</v>
      </c>
      <c r="Z37" s="469">
        <v>0</v>
      </c>
      <c r="AA37" s="472">
        <f t="shared" si="10"/>
        <v>0</v>
      </c>
      <c r="AB37" s="469">
        <v>0</v>
      </c>
      <c r="AC37" s="472">
        <f t="shared" si="11"/>
        <v>0</v>
      </c>
      <c r="AD37" s="469">
        <v>0</v>
      </c>
      <c r="AE37" s="472">
        <f t="shared" si="12"/>
        <v>0</v>
      </c>
      <c r="AF37" s="469">
        <v>0</v>
      </c>
      <c r="AG37" s="472">
        <f t="shared" si="13"/>
        <v>0</v>
      </c>
      <c r="AH37" s="469">
        <v>0</v>
      </c>
      <c r="AI37" s="472">
        <f t="shared" si="14"/>
        <v>0</v>
      </c>
      <c r="AJ37" s="112">
        <f t="shared" si="22"/>
        <v>0</v>
      </c>
      <c r="AK37" s="469">
        <v>0</v>
      </c>
      <c r="AL37" s="472">
        <f t="shared" si="16"/>
        <v>0</v>
      </c>
      <c r="AM37" s="469">
        <v>0</v>
      </c>
      <c r="AN37" s="472">
        <f t="shared" si="17"/>
        <v>0</v>
      </c>
      <c r="AO37" s="469">
        <v>0</v>
      </c>
      <c r="AP37" s="472">
        <f t="shared" si="18"/>
        <v>0</v>
      </c>
      <c r="AQ37" s="368">
        <v>0</v>
      </c>
    </row>
    <row r="38" spans="2:43" ht="21.75" customHeight="1">
      <c r="B38" s="187" t="s">
        <v>82</v>
      </c>
      <c r="C38" s="103">
        <f t="shared" si="21"/>
        <v>0</v>
      </c>
      <c r="D38" s="704">
        <v>0</v>
      </c>
      <c r="E38" s="704">
        <v>0</v>
      </c>
      <c r="F38" s="114">
        <f t="shared" si="23"/>
        <v>0</v>
      </c>
      <c r="G38" s="96">
        <v>100</v>
      </c>
      <c r="H38" s="469">
        <v>0</v>
      </c>
      <c r="I38" s="472">
        <f t="shared" si="1"/>
        <v>0</v>
      </c>
      <c r="J38" s="469">
        <v>0</v>
      </c>
      <c r="K38" s="472">
        <f t="shared" si="2"/>
        <v>0</v>
      </c>
      <c r="L38" s="469">
        <v>0</v>
      </c>
      <c r="M38" s="472">
        <f t="shared" si="3"/>
        <v>0</v>
      </c>
      <c r="N38" s="469">
        <v>0</v>
      </c>
      <c r="O38" s="472">
        <f t="shared" si="4"/>
        <v>0</v>
      </c>
      <c r="P38" s="104">
        <f t="shared" si="20"/>
        <v>0</v>
      </c>
      <c r="Q38" s="234">
        <v>100</v>
      </c>
      <c r="R38" s="469">
        <v>0</v>
      </c>
      <c r="S38" s="472">
        <f t="shared" si="6"/>
        <v>0</v>
      </c>
      <c r="T38" s="469">
        <v>0</v>
      </c>
      <c r="U38" s="472">
        <f t="shared" si="7"/>
        <v>0</v>
      </c>
      <c r="V38" s="469">
        <v>0</v>
      </c>
      <c r="W38" s="472">
        <f t="shared" si="8"/>
        <v>0</v>
      </c>
      <c r="X38" s="470">
        <v>0</v>
      </c>
      <c r="Y38" s="473">
        <f t="shared" si="9"/>
        <v>0</v>
      </c>
      <c r="Z38" s="471">
        <v>0</v>
      </c>
      <c r="AA38" s="472">
        <f t="shared" si="10"/>
        <v>0</v>
      </c>
      <c r="AB38" s="469">
        <v>0</v>
      </c>
      <c r="AC38" s="472">
        <f t="shared" si="11"/>
        <v>0</v>
      </c>
      <c r="AD38" s="469">
        <v>0</v>
      </c>
      <c r="AE38" s="472">
        <f t="shared" si="12"/>
        <v>0</v>
      </c>
      <c r="AF38" s="469">
        <v>0</v>
      </c>
      <c r="AG38" s="472">
        <f t="shared" si="13"/>
        <v>0</v>
      </c>
      <c r="AH38" s="469">
        <v>0</v>
      </c>
      <c r="AI38" s="472">
        <f t="shared" si="14"/>
        <v>0</v>
      </c>
      <c r="AJ38" s="112">
        <f t="shared" si="22"/>
        <v>0</v>
      </c>
      <c r="AK38" s="469">
        <v>0</v>
      </c>
      <c r="AL38" s="472">
        <f t="shared" si="16"/>
        <v>0</v>
      </c>
      <c r="AM38" s="469">
        <v>0</v>
      </c>
      <c r="AN38" s="472">
        <f t="shared" si="17"/>
        <v>0</v>
      </c>
      <c r="AO38" s="469">
        <v>0</v>
      </c>
      <c r="AP38" s="472">
        <f t="shared" si="18"/>
        <v>0</v>
      </c>
      <c r="AQ38" s="368">
        <v>0</v>
      </c>
    </row>
    <row r="39" spans="2:43" ht="21.75" customHeight="1">
      <c r="B39" s="187" t="s">
        <v>83</v>
      </c>
      <c r="C39" s="103">
        <f t="shared" si="21"/>
        <v>0</v>
      </c>
      <c r="D39" s="704">
        <v>0</v>
      </c>
      <c r="E39" s="704">
        <v>0</v>
      </c>
      <c r="F39" s="114">
        <f t="shared" si="23"/>
        <v>0</v>
      </c>
      <c r="G39" s="96">
        <v>100</v>
      </c>
      <c r="H39" s="469">
        <v>0</v>
      </c>
      <c r="I39" s="472">
        <f t="shared" si="1"/>
        <v>0</v>
      </c>
      <c r="J39" s="469">
        <v>0</v>
      </c>
      <c r="K39" s="472">
        <f t="shared" si="2"/>
        <v>0</v>
      </c>
      <c r="L39" s="469">
        <v>0</v>
      </c>
      <c r="M39" s="472">
        <f t="shared" si="3"/>
        <v>0</v>
      </c>
      <c r="N39" s="469">
        <v>0</v>
      </c>
      <c r="O39" s="472">
        <f t="shared" si="4"/>
        <v>0</v>
      </c>
      <c r="P39" s="104">
        <f t="shared" si="20"/>
        <v>0</v>
      </c>
      <c r="Q39" s="234">
        <v>100</v>
      </c>
      <c r="R39" s="469">
        <v>0</v>
      </c>
      <c r="S39" s="472">
        <f t="shared" si="6"/>
        <v>0</v>
      </c>
      <c r="T39" s="469">
        <v>0</v>
      </c>
      <c r="U39" s="472">
        <f t="shared" si="7"/>
        <v>0</v>
      </c>
      <c r="V39" s="469">
        <v>0</v>
      </c>
      <c r="W39" s="472">
        <f t="shared" si="8"/>
        <v>0</v>
      </c>
      <c r="X39" s="470">
        <v>0</v>
      </c>
      <c r="Y39" s="473">
        <f t="shared" si="9"/>
        <v>0</v>
      </c>
      <c r="Z39" s="469">
        <v>0</v>
      </c>
      <c r="AA39" s="472">
        <f t="shared" si="10"/>
        <v>0</v>
      </c>
      <c r="AB39" s="469">
        <v>0</v>
      </c>
      <c r="AC39" s="472">
        <f t="shared" si="11"/>
        <v>0</v>
      </c>
      <c r="AD39" s="469">
        <v>0</v>
      </c>
      <c r="AE39" s="472">
        <f t="shared" si="12"/>
        <v>0</v>
      </c>
      <c r="AF39" s="469">
        <v>0</v>
      </c>
      <c r="AG39" s="472">
        <f t="shared" si="13"/>
        <v>0</v>
      </c>
      <c r="AH39" s="469">
        <v>0</v>
      </c>
      <c r="AI39" s="472">
        <f t="shared" si="14"/>
        <v>0</v>
      </c>
      <c r="AJ39" s="112">
        <f t="shared" si="22"/>
        <v>0</v>
      </c>
      <c r="AK39" s="469">
        <v>0</v>
      </c>
      <c r="AL39" s="472">
        <f t="shared" si="16"/>
        <v>0</v>
      </c>
      <c r="AM39" s="469">
        <v>0</v>
      </c>
      <c r="AN39" s="472">
        <f t="shared" si="17"/>
        <v>0</v>
      </c>
      <c r="AO39" s="469">
        <v>0</v>
      </c>
      <c r="AP39" s="472">
        <f t="shared" si="18"/>
        <v>0</v>
      </c>
      <c r="AQ39" s="368">
        <v>0</v>
      </c>
    </row>
    <row r="40" spans="2:43" ht="21.75" customHeight="1">
      <c r="B40" s="187" t="s">
        <v>84</v>
      </c>
      <c r="C40" s="103">
        <f t="shared" si="21"/>
        <v>0</v>
      </c>
      <c r="D40" s="704">
        <v>0</v>
      </c>
      <c r="E40" s="704">
        <v>0</v>
      </c>
      <c r="F40" s="114">
        <f t="shared" si="23"/>
        <v>0</v>
      </c>
      <c r="G40" s="96">
        <v>100</v>
      </c>
      <c r="H40" s="469">
        <v>0</v>
      </c>
      <c r="I40" s="472">
        <f t="shared" si="1"/>
        <v>0</v>
      </c>
      <c r="J40" s="469">
        <v>0</v>
      </c>
      <c r="K40" s="472">
        <f t="shared" si="2"/>
        <v>0</v>
      </c>
      <c r="L40" s="469">
        <v>0</v>
      </c>
      <c r="M40" s="472">
        <f t="shared" si="3"/>
        <v>0</v>
      </c>
      <c r="N40" s="469">
        <v>0</v>
      </c>
      <c r="O40" s="472">
        <f t="shared" si="4"/>
        <v>0</v>
      </c>
      <c r="P40" s="104">
        <f t="shared" si="20"/>
        <v>0</v>
      </c>
      <c r="Q40" s="234">
        <v>100</v>
      </c>
      <c r="R40" s="469">
        <v>0</v>
      </c>
      <c r="S40" s="472">
        <f t="shared" si="6"/>
        <v>0</v>
      </c>
      <c r="T40" s="469">
        <v>0</v>
      </c>
      <c r="U40" s="472">
        <f t="shared" si="7"/>
        <v>0</v>
      </c>
      <c r="V40" s="469">
        <v>0</v>
      </c>
      <c r="W40" s="472">
        <f t="shared" si="8"/>
        <v>0</v>
      </c>
      <c r="X40" s="470">
        <v>0</v>
      </c>
      <c r="Y40" s="473">
        <f t="shared" si="9"/>
        <v>0</v>
      </c>
      <c r="Z40" s="469">
        <v>0</v>
      </c>
      <c r="AA40" s="472">
        <f t="shared" si="10"/>
        <v>0</v>
      </c>
      <c r="AB40" s="469">
        <v>0</v>
      </c>
      <c r="AC40" s="472">
        <f t="shared" si="11"/>
        <v>0</v>
      </c>
      <c r="AD40" s="469">
        <v>0</v>
      </c>
      <c r="AE40" s="472">
        <f t="shared" si="12"/>
        <v>0</v>
      </c>
      <c r="AF40" s="469">
        <v>0</v>
      </c>
      <c r="AG40" s="472">
        <f t="shared" si="13"/>
        <v>0</v>
      </c>
      <c r="AH40" s="469">
        <v>0</v>
      </c>
      <c r="AI40" s="472">
        <f t="shared" si="14"/>
        <v>0</v>
      </c>
      <c r="AJ40" s="112">
        <f t="shared" si="22"/>
        <v>0</v>
      </c>
      <c r="AK40" s="469">
        <v>0</v>
      </c>
      <c r="AL40" s="472">
        <f t="shared" si="16"/>
        <v>0</v>
      </c>
      <c r="AM40" s="469">
        <v>0</v>
      </c>
      <c r="AN40" s="472">
        <f t="shared" si="17"/>
        <v>0</v>
      </c>
      <c r="AO40" s="469">
        <v>0</v>
      </c>
      <c r="AP40" s="472">
        <f t="shared" si="18"/>
        <v>0</v>
      </c>
      <c r="AQ40" s="368">
        <v>0</v>
      </c>
    </row>
    <row r="41" spans="2:43" ht="21.75" customHeight="1">
      <c r="B41" s="187" t="s">
        <v>85</v>
      </c>
      <c r="C41" s="103">
        <f t="shared" si="21"/>
        <v>0</v>
      </c>
      <c r="D41" s="704">
        <v>0</v>
      </c>
      <c r="E41" s="704">
        <v>0</v>
      </c>
      <c r="F41" s="114">
        <f t="shared" si="23"/>
        <v>0</v>
      </c>
      <c r="G41" s="96">
        <v>100</v>
      </c>
      <c r="H41" s="469">
        <v>0</v>
      </c>
      <c r="I41" s="473">
        <f t="shared" si="1"/>
        <v>0</v>
      </c>
      <c r="J41" s="469">
        <v>0</v>
      </c>
      <c r="K41" s="472">
        <f t="shared" si="2"/>
        <v>0</v>
      </c>
      <c r="L41" s="469">
        <v>0</v>
      </c>
      <c r="M41" s="472">
        <f t="shared" si="3"/>
        <v>0</v>
      </c>
      <c r="N41" s="469">
        <v>0</v>
      </c>
      <c r="O41" s="472">
        <f t="shared" si="4"/>
        <v>0</v>
      </c>
      <c r="P41" s="104">
        <f t="shared" si="20"/>
        <v>0</v>
      </c>
      <c r="Q41" s="234">
        <v>100</v>
      </c>
      <c r="R41" s="469">
        <v>0</v>
      </c>
      <c r="S41" s="472">
        <f t="shared" si="6"/>
        <v>0</v>
      </c>
      <c r="T41" s="469">
        <v>0</v>
      </c>
      <c r="U41" s="472">
        <f t="shared" si="7"/>
        <v>0</v>
      </c>
      <c r="V41" s="469">
        <v>0</v>
      </c>
      <c r="W41" s="472">
        <f t="shared" si="8"/>
        <v>0</v>
      </c>
      <c r="X41" s="470">
        <v>0</v>
      </c>
      <c r="Y41" s="473">
        <f t="shared" si="9"/>
        <v>0</v>
      </c>
      <c r="Z41" s="469">
        <v>0</v>
      </c>
      <c r="AA41" s="472">
        <f t="shared" si="10"/>
        <v>0</v>
      </c>
      <c r="AB41" s="469">
        <v>0</v>
      </c>
      <c r="AC41" s="472">
        <f t="shared" si="11"/>
        <v>0</v>
      </c>
      <c r="AD41" s="469">
        <v>0</v>
      </c>
      <c r="AE41" s="472">
        <f t="shared" si="12"/>
        <v>0</v>
      </c>
      <c r="AF41" s="469">
        <v>0</v>
      </c>
      <c r="AG41" s="472">
        <f t="shared" si="13"/>
        <v>0</v>
      </c>
      <c r="AH41" s="469">
        <v>0</v>
      </c>
      <c r="AI41" s="472">
        <f t="shared" si="14"/>
        <v>0</v>
      </c>
      <c r="AJ41" s="112">
        <f t="shared" si="22"/>
        <v>0</v>
      </c>
      <c r="AK41" s="469">
        <v>0</v>
      </c>
      <c r="AL41" s="472">
        <f t="shared" si="16"/>
        <v>0</v>
      </c>
      <c r="AM41" s="469">
        <v>0</v>
      </c>
      <c r="AN41" s="472">
        <f t="shared" si="17"/>
        <v>0</v>
      </c>
      <c r="AO41" s="469">
        <v>0</v>
      </c>
      <c r="AP41" s="472">
        <f t="shared" si="18"/>
        <v>0</v>
      </c>
      <c r="AQ41" s="368">
        <v>0</v>
      </c>
    </row>
    <row r="42" spans="2:43" ht="21.75" customHeight="1">
      <c r="B42" s="187" t="s">
        <v>86</v>
      </c>
      <c r="C42" s="103">
        <f t="shared" si="21"/>
        <v>0</v>
      </c>
      <c r="D42" s="704">
        <v>0</v>
      </c>
      <c r="E42" s="704">
        <v>0</v>
      </c>
      <c r="F42" s="114">
        <f t="shared" si="23"/>
        <v>0</v>
      </c>
      <c r="G42" s="96">
        <v>100</v>
      </c>
      <c r="H42" s="470">
        <v>0</v>
      </c>
      <c r="I42" s="514">
        <f t="shared" si="1"/>
        <v>0</v>
      </c>
      <c r="J42" s="469">
        <v>0</v>
      </c>
      <c r="K42" s="472">
        <f t="shared" si="2"/>
        <v>0</v>
      </c>
      <c r="L42" s="469">
        <v>0</v>
      </c>
      <c r="M42" s="472">
        <f t="shared" si="3"/>
        <v>0</v>
      </c>
      <c r="N42" s="469">
        <v>0</v>
      </c>
      <c r="O42" s="472">
        <f t="shared" si="4"/>
        <v>0</v>
      </c>
      <c r="P42" s="104">
        <f t="shared" si="20"/>
        <v>0</v>
      </c>
      <c r="Q42" s="238">
        <v>100</v>
      </c>
      <c r="R42" s="469">
        <v>0</v>
      </c>
      <c r="S42" s="472">
        <f t="shared" si="6"/>
        <v>0</v>
      </c>
      <c r="T42" s="469">
        <v>0</v>
      </c>
      <c r="U42" s="472">
        <f t="shared" si="7"/>
        <v>0</v>
      </c>
      <c r="V42" s="469">
        <v>0</v>
      </c>
      <c r="W42" s="472">
        <f t="shared" si="8"/>
        <v>0</v>
      </c>
      <c r="X42" s="470">
        <v>0</v>
      </c>
      <c r="Y42" s="473">
        <f t="shared" si="9"/>
        <v>0</v>
      </c>
      <c r="Z42" s="469">
        <v>0</v>
      </c>
      <c r="AA42" s="472">
        <f t="shared" si="10"/>
        <v>0</v>
      </c>
      <c r="AB42" s="469">
        <v>0</v>
      </c>
      <c r="AC42" s="472">
        <f t="shared" si="11"/>
        <v>0</v>
      </c>
      <c r="AD42" s="469">
        <v>0</v>
      </c>
      <c r="AE42" s="472">
        <f t="shared" si="12"/>
        <v>0</v>
      </c>
      <c r="AF42" s="469">
        <v>0</v>
      </c>
      <c r="AG42" s="472">
        <f t="shared" si="13"/>
        <v>0</v>
      </c>
      <c r="AH42" s="469">
        <v>0</v>
      </c>
      <c r="AI42" s="472">
        <f t="shared" si="14"/>
        <v>0</v>
      </c>
      <c r="AJ42" s="112">
        <f t="shared" si="22"/>
        <v>0</v>
      </c>
      <c r="AK42" s="469">
        <v>0</v>
      </c>
      <c r="AL42" s="472">
        <f t="shared" si="16"/>
        <v>0</v>
      </c>
      <c r="AM42" s="469">
        <v>0</v>
      </c>
      <c r="AN42" s="472">
        <f t="shared" si="17"/>
        <v>0</v>
      </c>
      <c r="AO42" s="469">
        <v>0</v>
      </c>
      <c r="AP42" s="472">
        <f t="shared" si="18"/>
        <v>0</v>
      </c>
      <c r="AQ42" s="368">
        <v>0</v>
      </c>
    </row>
    <row r="43" spans="2:43" ht="21.75" customHeight="1">
      <c r="B43" s="187" t="s">
        <v>87</v>
      </c>
      <c r="C43" s="103">
        <f t="shared" si="21"/>
        <v>0</v>
      </c>
      <c r="D43" s="704">
        <v>0</v>
      </c>
      <c r="E43" s="704">
        <v>0</v>
      </c>
      <c r="F43" s="114">
        <f t="shared" si="23"/>
        <v>0</v>
      </c>
      <c r="G43" s="96">
        <v>100</v>
      </c>
      <c r="H43" s="470">
        <v>0</v>
      </c>
      <c r="I43" s="473">
        <f t="shared" si="1"/>
        <v>0</v>
      </c>
      <c r="J43" s="515">
        <v>0</v>
      </c>
      <c r="K43" s="472">
        <f t="shared" si="2"/>
        <v>0</v>
      </c>
      <c r="L43" s="469">
        <v>0</v>
      </c>
      <c r="M43" s="472">
        <f t="shared" si="3"/>
        <v>0</v>
      </c>
      <c r="N43" s="469">
        <v>0</v>
      </c>
      <c r="O43" s="472">
        <f t="shared" si="4"/>
        <v>0</v>
      </c>
      <c r="P43" s="114">
        <f t="shared" si="20"/>
        <v>0</v>
      </c>
      <c r="Q43" s="239">
        <v>100</v>
      </c>
      <c r="R43" s="469">
        <v>0</v>
      </c>
      <c r="S43" s="472">
        <f t="shared" si="6"/>
        <v>0</v>
      </c>
      <c r="T43" s="469">
        <v>0</v>
      </c>
      <c r="U43" s="472">
        <f t="shared" si="7"/>
        <v>0</v>
      </c>
      <c r="V43" s="469">
        <v>0</v>
      </c>
      <c r="W43" s="472">
        <f t="shared" si="8"/>
        <v>0</v>
      </c>
      <c r="X43" s="470">
        <v>0</v>
      </c>
      <c r="Y43" s="473">
        <f t="shared" si="9"/>
        <v>0</v>
      </c>
      <c r="Z43" s="469">
        <v>0</v>
      </c>
      <c r="AA43" s="472">
        <f t="shared" si="10"/>
        <v>0</v>
      </c>
      <c r="AB43" s="469">
        <v>0</v>
      </c>
      <c r="AC43" s="472">
        <f t="shared" si="11"/>
        <v>0</v>
      </c>
      <c r="AD43" s="469">
        <v>0</v>
      </c>
      <c r="AE43" s="472">
        <f t="shared" si="12"/>
        <v>0</v>
      </c>
      <c r="AF43" s="469">
        <v>0</v>
      </c>
      <c r="AG43" s="472">
        <f t="shared" si="13"/>
        <v>0</v>
      </c>
      <c r="AH43" s="469">
        <v>0</v>
      </c>
      <c r="AI43" s="472">
        <f t="shared" si="14"/>
        <v>0</v>
      </c>
      <c r="AJ43" s="112">
        <f t="shared" si="22"/>
        <v>0</v>
      </c>
      <c r="AK43" s="469">
        <v>0</v>
      </c>
      <c r="AL43" s="472">
        <f t="shared" si="16"/>
        <v>0</v>
      </c>
      <c r="AM43" s="469">
        <v>0</v>
      </c>
      <c r="AN43" s="472">
        <f t="shared" si="17"/>
        <v>0</v>
      </c>
      <c r="AO43" s="469">
        <v>0</v>
      </c>
      <c r="AP43" s="472">
        <f t="shared" si="18"/>
        <v>0</v>
      </c>
      <c r="AQ43" s="368">
        <v>0</v>
      </c>
    </row>
    <row r="44" spans="2:43" ht="21.75" customHeight="1">
      <c r="B44" s="187" t="s">
        <v>88</v>
      </c>
      <c r="C44" s="103">
        <f t="shared" si="21"/>
        <v>0</v>
      </c>
      <c r="D44" s="704">
        <v>0</v>
      </c>
      <c r="E44" s="704">
        <v>0</v>
      </c>
      <c r="F44" s="114">
        <f t="shared" si="23"/>
        <v>0</v>
      </c>
      <c r="G44" s="96">
        <v>100</v>
      </c>
      <c r="H44" s="470">
        <v>0</v>
      </c>
      <c r="I44" s="473">
        <f t="shared" si="1"/>
        <v>0</v>
      </c>
      <c r="J44" s="515">
        <v>0</v>
      </c>
      <c r="K44" s="472">
        <f t="shared" si="2"/>
        <v>0</v>
      </c>
      <c r="L44" s="469">
        <v>0</v>
      </c>
      <c r="M44" s="472">
        <f t="shared" si="3"/>
        <v>0</v>
      </c>
      <c r="N44" s="469">
        <v>0</v>
      </c>
      <c r="O44" s="472">
        <f t="shared" si="4"/>
        <v>0</v>
      </c>
      <c r="P44" s="114">
        <f t="shared" si="20"/>
        <v>0</v>
      </c>
      <c r="Q44" s="240">
        <v>100</v>
      </c>
      <c r="R44" s="469">
        <v>0</v>
      </c>
      <c r="S44" s="472">
        <f t="shared" si="6"/>
        <v>0</v>
      </c>
      <c r="T44" s="469">
        <v>0</v>
      </c>
      <c r="U44" s="472">
        <f t="shared" si="7"/>
        <v>0</v>
      </c>
      <c r="V44" s="469">
        <v>0</v>
      </c>
      <c r="W44" s="472">
        <f t="shared" si="8"/>
        <v>0</v>
      </c>
      <c r="X44" s="470">
        <v>0</v>
      </c>
      <c r="Y44" s="473">
        <f t="shared" si="9"/>
        <v>0</v>
      </c>
      <c r="Z44" s="469">
        <v>0</v>
      </c>
      <c r="AA44" s="472">
        <f t="shared" si="10"/>
        <v>0</v>
      </c>
      <c r="AB44" s="469">
        <v>0</v>
      </c>
      <c r="AC44" s="472">
        <f t="shared" si="11"/>
        <v>0</v>
      </c>
      <c r="AD44" s="469">
        <v>0</v>
      </c>
      <c r="AE44" s="472">
        <f t="shared" si="12"/>
        <v>0</v>
      </c>
      <c r="AF44" s="469">
        <v>0</v>
      </c>
      <c r="AG44" s="472">
        <f t="shared" si="13"/>
        <v>0</v>
      </c>
      <c r="AH44" s="469">
        <v>0</v>
      </c>
      <c r="AI44" s="472">
        <f t="shared" si="14"/>
        <v>0</v>
      </c>
      <c r="AJ44" s="112">
        <f t="shared" si="22"/>
        <v>0</v>
      </c>
      <c r="AK44" s="469">
        <v>0</v>
      </c>
      <c r="AL44" s="472">
        <f t="shared" si="16"/>
        <v>0</v>
      </c>
      <c r="AM44" s="469">
        <v>0</v>
      </c>
      <c r="AN44" s="472">
        <f t="shared" si="17"/>
        <v>0</v>
      </c>
      <c r="AO44" s="469">
        <v>0</v>
      </c>
      <c r="AP44" s="472">
        <f t="shared" si="18"/>
        <v>0</v>
      </c>
      <c r="AQ44" s="368">
        <v>0</v>
      </c>
    </row>
    <row r="45" spans="2:43" s="22" customFormat="1" ht="21.75" customHeight="1">
      <c r="B45" s="192" t="s">
        <v>89</v>
      </c>
      <c r="C45" s="103">
        <f t="shared" si="21"/>
        <v>0</v>
      </c>
      <c r="D45" s="704">
        <v>0</v>
      </c>
      <c r="E45" s="704">
        <v>0</v>
      </c>
      <c r="F45" s="115">
        <f t="shared" si="23"/>
        <v>0</v>
      </c>
      <c r="G45" s="118">
        <v>100</v>
      </c>
      <c r="H45" s="470">
        <v>0</v>
      </c>
      <c r="I45" s="473">
        <f t="shared" si="1"/>
        <v>0</v>
      </c>
      <c r="J45" s="515">
        <v>0</v>
      </c>
      <c r="K45" s="472">
        <f t="shared" si="2"/>
        <v>0</v>
      </c>
      <c r="L45" s="469">
        <v>0</v>
      </c>
      <c r="M45" s="472">
        <f t="shared" si="3"/>
        <v>0</v>
      </c>
      <c r="N45" s="469">
        <v>0</v>
      </c>
      <c r="O45" s="472">
        <f t="shared" si="4"/>
        <v>0</v>
      </c>
      <c r="P45" s="115">
        <f t="shared" si="20"/>
        <v>0</v>
      </c>
      <c r="Q45" s="241">
        <v>100</v>
      </c>
      <c r="R45" s="469">
        <v>0</v>
      </c>
      <c r="S45" s="472">
        <f t="shared" si="6"/>
        <v>0</v>
      </c>
      <c r="T45" s="469">
        <v>0</v>
      </c>
      <c r="U45" s="472">
        <f t="shared" si="7"/>
        <v>0</v>
      </c>
      <c r="V45" s="469">
        <v>0</v>
      </c>
      <c r="W45" s="472">
        <f t="shared" si="8"/>
        <v>0</v>
      </c>
      <c r="X45" s="470">
        <v>0</v>
      </c>
      <c r="Y45" s="473">
        <f t="shared" si="9"/>
        <v>0</v>
      </c>
      <c r="Z45" s="469">
        <v>0</v>
      </c>
      <c r="AA45" s="472">
        <f t="shared" si="10"/>
        <v>0</v>
      </c>
      <c r="AB45" s="469">
        <v>0</v>
      </c>
      <c r="AC45" s="472">
        <f t="shared" si="11"/>
        <v>0</v>
      </c>
      <c r="AD45" s="469">
        <v>0</v>
      </c>
      <c r="AE45" s="472">
        <f t="shared" si="12"/>
        <v>0</v>
      </c>
      <c r="AF45" s="469">
        <v>0</v>
      </c>
      <c r="AG45" s="472">
        <f t="shared" si="13"/>
        <v>0</v>
      </c>
      <c r="AH45" s="469">
        <v>0</v>
      </c>
      <c r="AI45" s="472">
        <f t="shared" si="14"/>
        <v>0</v>
      </c>
      <c r="AJ45" s="112">
        <f t="shared" si="22"/>
        <v>0</v>
      </c>
      <c r="AK45" s="469">
        <v>0</v>
      </c>
      <c r="AL45" s="472">
        <f t="shared" si="16"/>
        <v>0</v>
      </c>
      <c r="AM45" s="469">
        <v>0</v>
      </c>
      <c r="AN45" s="472">
        <f t="shared" si="17"/>
        <v>0</v>
      </c>
      <c r="AO45" s="469">
        <v>0</v>
      </c>
      <c r="AP45" s="472">
        <f t="shared" si="18"/>
        <v>0</v>
      </c>
      <c r="AQ45" s="389">
        <v>0</v>
      </c>
    </row>
    <row r="46" spans="2:43" ht="21.75" customHeight="1">
      <c r="B46" s="187" t="s">
        <v>90</v>
      </c>
      <c r="C46" s="103">
        <f t="shared" si="21"/>
        <v>0</v>
      </c>
      <c r="D46" s="704">
        <v>0</v>
      </c>
      <c r="E46" s="704">
        <v>0</v>
      </c>
      <c r="F46" s="114">
        <f t="shared" si="23"/>
        <v>0</v>
      </c>
      <c r="G46" s="96">
        <v>100</v>
      </c>
      <c r="H46" s="470">
        <v>0</v>
      </c>
      <c r="I46" s="473">
        <f t="shared" si="1"/>
        <v>0</v>
      </c>
      <c r="J46" s="515">
        <v>0</v>
      </c>
      <c r="K46" s="472">
        <f t="shared" si="2"/>
        <v>0</v>
      </c>
      <c r="L46" s="469">
        <v>0</v>
      </c>
      <c r="M46" s="472">
        <f t="shared" si="3"/>
        <v>0</v>
      </c>
      <c r="N46" s="469">
        <v>0</v>
      </c>
      <c r="O46" s="472">
        <f t="shared" si="4"/>
        <v>0</v>
      </c>
      <c r="P46" s="114">
        <f t="shared" si="20"/>
        <v>0</v>
      </c>
      <c r="Q46" s="240">
        <v>100</v>
      </c>
      <c r="R46" s="469">
        <v>0</v>
      </c>
      <c r="S46" s="472">
        <f t="shared" si="6"/>
        <v>0</v>
      </c>
      <c r="T46" s="469">
        <v>0</v>
      </c>
      <c r="U46" s="472">
        <f t="shared" si="7"/>
        <v>0</v>
      </c>
      <c r="V46" s="469">
        <v>0</v>
      </c>
      <c r="W46" s="472">
        <f t="shared" si="8"/>
        <v>0</v>
      </c>
      <c r="X46" s="470">
        <v>0</v>
      </c>
      <c r="Y46" s="473">
        <f t="shared" si="9"/>
        <v>0</v>
      </c>
      <c r="Z46" s="469">
        <v>0</v>
      </c>
      <c r="AA46" s="472">
        <f t="shared" si="10"/>
        <v>0</v>
      </c>
      <c r="AB46" s="469">
        <v>0</v>
      </c>
      <c r="AC46" s="472">
        <f t="shared" si="11"/>
        <v>0</v>
      </c>
      <c r="AD46" s="469">
        <v>0</v>
      </c>
      <c r="AE46" s="472">
        <f t="shared" si="12"/>
        <v>0</v>
      </c>
      <c r="AF46" s="469">
        <v>0</v>
      </c>
      <c r="AG46" s="472">
        <f t="shared" si="13"/>
        <v>0</v>
      </c>
      <c r="AH46" s="469">
        <v>0</v>
      </c>
      <c r="AI46" s="472">
        <f t="shared" si="14"/>
        <v>0</v>
      </c>
      <c r="AJ46" s="112">
        <f t="shared" si="22"/>
        <v>0</v>
      </c>
      <c r="AK46" s="469">
        <v>0</v>
      </c>
      <c r="AL46" s="472">
        <f t="shared" si="16"/>
        <v>0</v>
      </c>
      <c r="AM46" s="469">
        <v>0</v>
      </c>
      <c r="AN46" s="472">
        <f t="shared" si="17"/>
        <v>0</v>
      </c>
      <c r="AO46" s="469">
        <v>0</v>
      </c>
      <c r="AP46" s="472">
        <f t="shared" si="18"/>
        <v>0</v>
      </c>
      <c r="AQ46" s="368">
        <v>0</v>
      </c>
    </row>
    <row r="47" spans="2:43" ht="21.75" customHeight="1">
      <c r="B47" s="187" t="s">
        <v>91</v>
      </c>
      <c r="C47" s="103">
        <f t="shared" si="21"/>
        <v>0</v>
      </c>
      <c r="D47" s="704">
        <v>0</v>
      </c>
      <c r="E47" s="704">
        <v>0</v>
      </c>
      <c r="F47" s="114">
        <f t="shared" si="23"/>
        <v>0</v>
      </c>
      <c r="G47" s="96">
        <v>100</v>
      </c>
      <c r="H47" s="470">
        <v>0</v>
      </c>
      <c r="I47" s="473">
        <f t="shared" si="1"/>
        <v>0</v>
      </c>
      <c r="J47" s="515">
        <v>0</v>
      </c>
      <c r="K47" s="472">
        <f t="shared" si="2"/>
        <v>0</v>
      </c>
      <c r="L47" s="469">
        <v>0</v>
      </c>
      <c r="M47" s="472">
        <f t="shared" si="3"/>
        <v>0</v>
      </c>
      <c r="N47" s="469">
        <v>0</v>
      </c>
      <c r="O47" s="472">
        <f t="shared" si="4"/>
        <v>0</v>
      </c>
      <c r="P47" s="114">
        <f t="shared" si="20"/>
        <v>0</v>
      </c>
      <c r="Q47" s="240">
        <v>100</v>
      </c>
      <c r="R47" s="469">
        <v>0</v>
      </c>
      <c r="S47" s="472">
        <f t="shared" si="6"/>
        <v>0</v>
      </c>
      <c r="T47" s="469">
        <v>0</v>
      </c>
      <c r="U47" s="472">
        <f t="shared" si="7"/>
        <v>0</v>
      </c>
      <c r="V47" s="469">
        <v>0</v>
      </c>
      <c r="W47" s="472">
        <f t="shared" si="8"/>
        <v>0</v>
      </c>
      <c r="X47" s="470">
        <v>0</v>
      </c>
      <c r="Y47" s="473">
        <f t="shared" si="9"/>
        <v>0</v>
      </c>
      <c r="Z47" s="469">
        <v>0</v>
      </c>
      <c r="AA47" s="472">
        <f t="shared" si="10"/>
        <v>0</v>
      </c>
      <c r="AB47" s="469">
        <v>0</v>
      </c>
      <c r="AC47" s="472">
        <f t="shared" si="11"/>
        <v>0</v>
      </c>
      <c r="AD47" s="469">
        <v>0</v>
      </c>
      <c r="AE47" s="472">
        <f t="shared" si="12"/>
        <v>0</v>
      </c>
      <c r="AF47" s="469">
        <v>0</v>
      </c>
      <c r="AG47" s="472">
        <f t="shared" si="13"/>
        <v>0</v>
      </c>
      <c r="AH47" s="469">
        <v>0</v>
      </c>
      <c r="AI47" s="472">
        <f t="shared" si="14"/>
        <v>0</v>
      </c>
      <c r="AJ47" s="112">
        <f t="shared" si="22"/>
        <v>0</v>
      </c>
      <c r="AK47" s="469">
        <v>0</v>
      </c>
      <c r="AL47" s="472">
        <f t="shared" si="16"/>
        <v>0</v>
      </c>
      <c r="AM47" s="469">
        <v>0</v>
      </c>
      <c r="AN47" s="472">
        <f t="shared" si="17"/>
        <v>0</v>
      </c>
      <c r="AO47" s="469">
        <v>0</v>
      </c>
      <c r="AP47" s="472">
        <f t="shared" si="18"/>
        <v>0</v>
      </c>
      <c r="AQ47" s="368">
        <v>0</v>
      </c>
    </row>
    <row r="48" spans="2:43" ht="21.75" customHeight="1">
      <c r="B48" s="187" t="s">
        <v>92</v>
      </c>
      <c r="C48" s="103">
        <f t="shared" si="21"/>
        <v>0</v>
      </c>
      <c r="D48" s="704">
        <v>0</v>
      </c>
      <c r="E48" s="704">
        <v>0</v>
      </c>
      <c r="F48" s="114">
        <f t="shared" si="23"/>
        <v>0</v>
      </c>
      <c r="G48" s="96">
        <v>100</v>
      </c>
      <c r="H48" s="470">
        <v>0</v>
      </c>
      <c r="I48" s="473">
        <f t="shared" si="1"/>
        <v>0</v>
      </c>
      <c r="J48" s="515">
        <v>0</v>
      </c>
      <c r="K48" s="472">
        <f t="shared" si="2"/>
        <v>0</v>
      </c>
      <c r="L48" s="469">
        <v>0</v>
      </c>
      <c r="M48" s="472">
        <f t="shared" si="3"/>
        <v>0</v>
      </c>
      <c r="N48" s="469">
        <v>0</v>
      </c>
      <c r="O48" s="472">
        <f t="shared" si="4"/>
        <v>0</v>
      </c>
      <c r="P48" s="114">
        <f t="shared" si="20"/>
        <v>0</v>
      </c>
      <c r="Q48" s="240">
        <v>100</v>
      </c>
      <c r="R48" s="469">
        <v>0</v>
      </c>
      <c r="S48" s="472">
        <f t="shared" si="6"/>
        <v>0</v>
      </c>
      <c r="T48" s="469">
        <v>0</v>
      </c>
      <c r="U48" s="472">
        <f t="shared" si="7"/>
        <v>0</v>
      </c>
      <c r="V48" s="469">
        <v>0</v>
      </c>
      <c r="W48" s="472">
        <f t="shared" si="8"/>
        <v>0</v>
      </c>
      <c r="X48" s="470">
        <v>0</v>
      </c>
      <c r="Y48" s="473">
        <f t="shared" si="9"/>
        <v>0</v>
      </c>
      <c r="Z48" s="469">
        <v>0</v>
      </c>
      <c r="AA48" s="472">
        <f t="shared" si="10"/>
        <v>0</v>
      </c>
      <c r="AB48" s="469">
        <v>0</v>
      </c>
      <c r="AC48" s="472">
        <f t="shared" si="11"/>
        <v>0</v>
      </c>
      <c r="AD48" s="469">
        <v>0</v>
      </c>
      <c r="AE48" s="472">
        <f t="shared" si="12"/>
        <v>0</v>
      </c>
      <c r="AF48" s="469">
        <v>0</v>
      </c>
      <c r="AG48" s="472">
        <f t="shared" si="13"/>
        <v>0</v>
      </c>
      <c r="AH48" s="469">
        <v>0</v>
      </c>
      <c r="AI48" s="472">
        <f t="shared" si="14"/>
        <v>0</v>
      </c>
      <c r="AJ48" s="112">
        <f t="shared" si="22"/>
        <v>0</v>
      </c>
      <c r="AK48" s="469">
        <v>0</v>
      </c>
      <c r="AL48" s="472">
        <f t="shared" si="16"/>
        <v>0</v>
      </c>
      <c r="AM48" s="469">
        <v>0</v>
      </c>
      <c r="AN48" s="472">
        <f t="shared" si="17"/>
        <v>0</v>
      </c>
      <c r="AO48" s="469">
        <v>0</v>
      </c>
      <c r="AP48" s="472">
        <f t="shared" si="18"/>
        <v>0</v>
      </c>
      <c r="AQ48" s="368">
        <v>0</v>
      </c>
    </row>
    <row r="49" spans="2:43" ht="21.75" customHeight="1">
      <c r="B49" s="411" t="s">
        <v>93</v>
      </c>
      <c r="C49" s="262">
        <f t="shared" si="21"/>
        <v>171</v>
      </c>
      <c r="D49" s="705">
        <v>18</v>
      </c>
      <c r="E49" s="705">
        <v>153</v>
      </c>
      <c r="F49" s="263">
        <f t="shared" si="23"/>
        <v>148</v>
      </c>
      <c r="G49" s="266">
        <v>100</v>
      </c>
      <c r="H49" s="269">
        <v>0</v>
      </c>
      <c r="I49" s="270">
        <f t="shared" si="1"/>
        <v>0</v>
      </c>
      <c r="J49" s="271">
        <v>148</v>
      </c>
      <c r="K49" s="266">
        <f t="shared" si="2"/>
        <v>100</v>
      </c>
      <c r="L49" s="265">
        <v>0</v>
      </c>
      <c r="M49" s="266">
        <f t="shared" si="3"/>
        <v>0</v>
      </c>
      <c r="N49" s="265">
        <v>0</v>
      </c>
      <c r="O49" s="266">
        <f t="shared" si="4"/>
        <v>0</v>
      </c>
      <c r="P49" s="263">
        <f t="shared" si="20"/>
        <v>148</v>
      </c>
      <c r="Q49" s="272">
        <v>100</v>
      </c>
      <c r="R49" s="265">
        <v>24</v>
      </c>
      <c r="S49" s="266">
        <f t="shared" si="6"/>
        <v>16.216216216216218</v>
      </c>
      <c r="T49" s="265">
        <v>123</v>
      </c>
      <c r="U49" s="266">
        <f t="shared" si="7"/>
        <v>83.1081081081081</v>
      </c>
      <c r="V49" s="265">
        <v>1</v>
      </c>
      <c r="W49" s="266">
        <f t="shared" si="8"/>
        <v>0.6756756756756757</v>
      </c>
      <c r="X49" s="269">
        <v>0</v>
      </c>
      <c r="Y49" s="270">
        <f t="shared" si="9"/>
        <v>0</v>
      </c>
      <c r="Z49" s="265">
        <v>0</v>
      </c>
      <c r="AA49" s="266">
        <f t="shared" si="10"/>
        <v>0</v>
      </c>
      <c r="AB49" s="265">
        <v>0</v>
      </c>
      <c r="AC49" s="266">
        <f t="shared" si="11"/>
        <v>0</v>
      </c>
      <c r="AD49" s="265">
        <v>0</v>
      </c>
      <c r="AE49" s="266">
        <f t="shared" si="12"/>
        <v>0</v>
      </c>
      <c r="AF49" s="265">
        <v>0</v>
      </c>
      <c r="AG49" s="266">
        <f t="shared" si="13"/>
        <v>0</v>
      </c>
      <c r="AH49" s="265">
        <v>0</v>
      </c>
      <c r="AI49" s="266">
        <f t="shared" si="14"/>
        <v>0</v>
      </c>
      <c r="AJ49" s="262">
        <f t="shared" si="22"/>
        <v>23</v>
      </c>
      <c r="AK49" s="265">
        <v>23</v>
      </c>
      <c r="AL49" s="266">
        <f t="shared" si="16"/>
        <v>100</v>
      </c>
      <c r="AM49" s="265">
        <v>0</v>
      </c>
      <c r="AN49" s="266">
        <f t="shared" si="17"/>
        <v>0</v>
      </c>
      <c r="AO49" s="265">
        <v>0</v>
      </c>
      <c r="AP49" s="266">
        <f t="shared" si="18"/>
        <v>0</v>
      </c>
      <c r="AQ49" s="408">
        <v>0</v>
      </c>
    </row>
    <row r="50" spans="2:43" ht="21.75" customHeight="1">
      <c r="B50" s="187" t="s">
        <v>94</v>
      </c>
      <c r="C50" s="103">
        <f t="shared" si="21"/>
        <v>0</v>
      </c>
      <c r="D50" s="704">
        <v>0</v>
      </c>
      <c r="E50" s="704">
        <v>0</v>
      </c>
      <c r="F50" s="114">
        <f t="shared" si="23"/>
        <v>0</v>
      </c>
      <c r="G50" s="96">
        <v>100</v>
      </c>
      <c r="H50" s="470">
        <v>0</v>
      </c>
      <c r="I50" s="473">
        <f t="shared" si="1"/>
        <v>0</v>
      </c>
      <c r="J50" s="515">
        <v>0</v>
      </c>
      <c r="K50" s="472">
        <f t="shared" si="2"/>
        <v>0</v>
      </c>
      <c r="L50" s="469">
        <v>0</v>
      </c>
      <c r="M50" s="472">
        <f t="shared" si="3"/>
        <v>0</v>
      </c>
      <c r="N50" s="469">
        <v>0</v>
      </c>
      <c r="O50" s="472">
        <f t="shared" si="4"/>
        <v>0</v>
      </c>
      <c r="P50" s="114">
        <f t="shared" si="20"/>
        <v>0</v>
      </c>
      <c r="Q50" s="240">
        <v>100</v>
      </c>
      <c r="R50" s="469">
        <v>0</v>
      </c>
      <c r="S50" s="472">
        <f t="shared" si="6"/>
        <v>0</v>
      </c>
      <c r="T50" s="469">
        <v>0</v>
      </c>
      <c r="U50" s="472">
        <f t="shared" si="7"/>
        <v>0</v>
      </c>
      <c r="V50" s="469">
        <v>0</v>
      </c>
      <c r="W50" s="472">
        <f t="shared" si="8"/>
        <v>0</v>
      </c>
      <c r="X50" s="470">
        <v>0</v>
      </c>
      <c r="Y50" s="473">
        <f t="shared" si="9"/>
        <v>0</v>
      </c>
      <c r="Z50" s="469">
        <v>0</v>
      </c>
      <c r="AA50" s="472">
        <f t="shared" si="10"/>
        <v>0</v>
      </c>
      <c r="AB50" s="469">
        <v>0</v>
      </c>
      <c r="AC50" s="472">
        <f t="shared" si="11"/>
        <v>0</v>
      </c>
      <c r="AD50" s="469">
        <v>0</v>
      </c>
      <c r="AE50" s="472">
        <f t="shared" si="12"/>
        <v>0</v>
      </c>
      <c r="AF50" s="469">
        <v>0</v>
      </c>
      <c r="AG50" s="472">
        <f t="shared" si="13"/>
        <v>0</v>
      </c>
      <c r="AH50" s="469">
        <v>0</v>
      </c>
      <c r="AI50" s="472">
        <f t="shared" si="14"/>
        <v>0</v>
      </c>
      <c r="AJ50" s="112">
        <f t="shared" si="22"/>
        <v>0</v>
      </c>
      <c r="AK50" s="469">
        <v>0</v>
      </c>
      <c r="AL50" s="472">
        <f t="shared" si="16"/>
        <v>0</v>
      </c>
      <c r="AM50" s="469">
        <v>0</v>
      </c>
      <c r="AN50" s="472">
        <f t="shared" si="17"/>
        <v>0</v>
      </c>
      <c r="AO50" s="469">
        <v>0</v>
      </c>
      <c r="AP50" s="472">
        <f t="shared" si="18"/>
        <v>0</v>
      </c>
      <c r="AQ50" s="368">
        <v>0</v>
      </c>
    </row>
    <row r="51" spans="2:43" ht="21.75" customHeight="1">
      <c r="B51" s="187" t="s">
        <v>95</v>
      </c>
      <c r="C51" s="103">
        <f t="shared" si="21"/>
        <v>0</v>
      </c>
      <c r="D51" s="704">
        <v>0</v>
      </c>
      <c r="E51" s="704">
        <v>0</v>
      </c>
      <c r="F51" s="114">
        <f t="shared" si="23"/>
        <v>0</v>
      </c>
      <c r="G51" s="96">
        <v>100</v>
      </c>
      <c r="H51" s="470">
        <v>0</v>
      </c>
      <c r="I51" s="473">
        <f t="shared" si="1"/>
        <v>0</v>
      </c>
      <c r="J51" s="515">
        <v>0</v>
      </c>
      <c r="K51" s="472">
        <f t="shared" si="2"/>
        <v>0</v>
      </c>
      <c r="L51" s="469">
        <v>0</v>
      </c>
      <c r="M51" s="472">
        <f t="shared" si="3"/>
        <v>0</v>
      </c>
      <c r="N51" s="469">
        <v>0</v>
      </c>
      <c r="O51" s="472">
        <f t="shared" si="4"/>
        <v>0</v>
      </c>
      <c r="P51" s="114">
        <f t="shared" si="20"/>
        <v>0</v>
      </c>
      <c r="Q51" s="240">
        <v>100</v>
      </c>
      <c r="R51" s="469">
        <v>0</v>
      </c>
      <c r="S51" s="472">
        <f t="shared" si="6"/>
        <v>0</v>
      </c>
      <c r="T51" s="469">
        <v>0</v>
      </c>
      <c r="U51" s="472">
        <f t="shared" si="7"/>
        <v>0</v>
      </c>
      <c r="V51" s="469">
        <v>0</v>
      </c>
      <c r="W51" s="472">
        <f t="shared" si="8"/>
        <v>0</v>
      </c>
      <c r="X51" s="470">
        <v>0</v>
      </c>
      <c r="Y51" s="473">
        <f t="shared" si="9"/>
        <v>0</v>
      </c>
      <c r="Z51" s="469">
        <v>0</v>
      </c>
      <c r="AA51" s="472">
        <f t="shared" si="10"/>
        <v>0</v>
      </c>
      <c r="AB51" s="469">
        <v>0</v>
      </c>
      <c r="AC51" s="472">
        <f t="shared" si="11"/>
        <v>0</v>
      </c>
      <c r="AD51" s="469">
        <v>0</v>
      </c>
      <c r="AE51" s="472">
        <f t="shared" si="12"/>
        <v>0</v>
      </c>
      <c r="AF51" s="469">
        <v>0</v>
      </c>
      <c r="AG51" s="472">
        <f t="shared" si="13"/>
        <v>0</v>
      </c>
      <c r="AH51" s="469">
        <v>0</v>
      </c>
      <c r="AI51" s="472">
        <f t="shared" si="14"/>
        <v>0</v>
      </c>
      <c r="AJ51" s="112">
        <f t="shared" si="22"/>
        <v>0</v>
      </c>
      <c r="AK51" s="469">
        <v>0</v>
      </c>
      <c r="AL51" s="472">
        <f t="shared" si="16"/>
        <v>0</v>
      </c>
      <c r="AM51" s="469">
        <v>0</v>
      </c>
      <c r="AN51" s="472">
        <f t="shared" si="17"/>
        <v>0</v>
      </c>
      <c r="AO51" s="469">
        <v>0</v>
      </c>
      <c r="AP51" s="472">
        <f t="shared" si="18"/>
        <v>0</v>
      </c>
      <c r="AQ51" s="368">
        <v>0</v>
      </c>
    </row>
    <row r="52" spans="2:43" s="22" customFormat="1" ht="21.75" customHeight="1">
      <c r="B52" s="411" t="s">
        <v>96</v>
      </c>
      <c r="C52" s="262">
        <f t="shared" si="21"/>
        <v>77</v>
      </c>
      <c r="D52" s="705">
        <v>19</v>
      </c>
      <c r="E52" s="705">
        <v>58</v>
      </c>
      <c r="F52" s="263">
        <f t="shared" si="23"/>
        <v>47</v>
      </c>
      <c r="G52" s="266">
        <v>100</v>
      </c>
      <c r="H52" s="269">
        <v>0</v>
      </c>
      <c r="I52" s="270">
        <f t="shared" si="1"/>
        <v>0</v>
      </c>
      <c r="J52" s="271">
        <v>47</v>
      </c>
      <c r="K52" s="266">
        <f t="shared" si="2"/>
        <v>100</v>
      </c>
      <c r="L52" s="265">
        <v>0</v>
      </c>
      <c r="M52" s="266">
        <f t="shared" si="3"/>
        <v>0</v>
      </c>
      <c r="N52" s="265">
        <v>0</v>
      </c>
      <c r="O52" s="266">
        <f t="shared" si="4"/>
        <v>0</v>
      </c>
      <c r="P52" s="263">
        <f t="shared" si="20"/>
        <v>47</v>
      </c>
      <c r="Q52" s="272">
        <v>100</v>
      </c>
      <c r="R52" s="265">
        <v>0</v>
      </c>
      <c r="S52" s="266">
        <f t="shared" si="6"/>
        <v>0</v>
      </c>
      <c r="T52" s="265">
        <v>22</v>
      </c>
      <c r="U52" s="266">
        <f t="shared" si="7"/>
        <v>46.808510638297875</v>
      </c>
      <c r="V52" s="265">
        <v>17</v>
      </c>
      <c r="W52" s="266">
        <f t="shared" si="8"/>
        <v>36.17021276595745</v>
      </c>
      <c r="X52" s="269">
        <v>8</v>
      </c>
      <c r="Y52" s="270">
        <f t="shared" si="9"/>
        <v>17.02127659574468</v>
      </c>
      <c r="Z52" s="265">
        <v>0</v>
      </c>
      <c r="AA52" s="266">
        <f t="shared" si="10"/>
        <v>0</v>
      </c>
      <c r="AB52" s="265">
        <v>0</v>
      </c>
      <c r="AC52" s="266">
        <f t="shared" si="11"/>
        <v>0</v>
      </c>
      <c r="AD52" s="265">
        <v>0</v>
      </c>
      <c r="AE52" s="266">
        <f t="shared" si="12"/>
        <v>0</v>
      </c>
      <c r="AF52" s="265">
        <v>0</v>
      </c>
      <c r="AG52" s="266">
        <f t="shared" si="13"/>
        <v>0</v>
      </c>
      <c r="AH52" s="265">
        <v>0</v>
      </c>
      <c r="AI52" s="266">
        <f t="shared" si="14"/>
        <v>0</v>
      </c>
      <c r="AJ52" s="262">
        <f t="shared" si="22"/>
        <v>30</v>
      </c>
      <c r="AK52" s="265">
        <v>29</v>
      </c>
      <c r="AL52" s="266">
        <f t="shared" si="16"/>
        <v>96.66666666666667</v>
      </c>
      <c r="AM52" s="265">
        <v>0</v>
      </c>
      <c r="AN52" s="266">
        <f t="shared" si="17"/>
        <v>0</v>
      </c>
      <c r="AO52" s="265">
        <v>1</v>
      </c>
      <c r="AP52" s="266">
        <f t="shared" si="18"/>
        <v>3.3333333333333335</v>
      </c>
      <c r="AQ52" s="408">
        <v>0</v>
      </c>
    </row>
    <row r="53" spans="2:43" ht="21.75" customHeight="1" thickBot="1">
      <c r="B53" s="201" t="s">
        <v>97</v>
      </c>
      <c r="C53" s="108">
        <f t="shared" si="21"/>
        <v>0</v>
      </c>
      <c r="D53" s="706">
        <v>0</v>
      </c>
      <c r="E53" s="706">
        <v>0</v>
      </c>
      <c r="F53" s="121">
        <f t="shared" si="23"/>
        <v>0</v>
      </c>
      <c r="G53" s="109">
        <v>100</v>
      </c>
      <c r="H53" s="506">
        <v>0</v>
      </c>
      <c r="I53" s="476">
        <f t="shared" si="1"/>
        <v>0</v>
      </c>
      <c r="J53" s="516">
        <v>0</v>
      </c>
      <c r="K53" s="475">
        <f t="shared" si="2"/>
        <v>0</v>
      </c>
      <c r="L53" s="474">
        <v>0</v>
      </c>
      <c r="M53" s="475">
        <f t="shared" si="3"/>
        <v>0</v>
      </c>
      <c r="N53" s="474">
        <v>0</v>
      </c>
      <c r="O53" s="475">
        <f t="shared" si="4"/>
        <v>0</v>
      </c>
      <c r="P53" s="121">
        <f t="shared" si="20"/>
        <v>0</v>
      </c>
      <c r="Q53" s="242">
        <v>100</v>
      </c>
      <c r="R53" s="474">
        <v>0</v>
      </c>
      <c r="S53" s="475">
        <f t="shared" si="6"/>
        <v>0</v>
      </c>
      <c r="T53" s="474">
        <v>0</v>
      </c>
      <c r="U53" s="475">
        <f t="shared" si="7"/>
        <v>0</v>
      </c>
      <c r="V53" s="474">
        <v>0</v>
      </c>
      <c r="W53" s="475">
        <f t="shared" si="8"/>
        <v>0</v>
      </c>
      <c r="X53" s="506">
        <v>0</v>
      </c>
      <c r="Y53" s="476">
        <f t="shared" si="9"/>
        <v>0</v>
      </c>
      <c r="Z53" s="474">
        <v>0</v>
      </c>
      <c r="AA53" s="475">
        <f t="shared" si="10"/>
        <v>0</v>
      </c>
      <c r="AB53" s="474">
        <v>0</v>
      </c>
      <c r="AC53" s="475">
        <f t="shared" si="11"/>
        <v>0</v>
      </c>
      <c r="AD53" s="474">
        <v>0</v>
      </c>
      <c r="AE53" s="475">
        <f t="shared" si="12"/>
        <v>0</v>
      </c>
      <c r="AF53" s="474">
        <v>0</v>
      </c>
      <c r="AG53" s="475">
        <f t="shared" si="13"/>
        <v>0</v>
      </c>
      <c r="AH53" s="474">
        <v>0</v>
      </c>
      <c r="AI53" s="475">
        <f t="shared" si="14"/>
        <v>0</v>
      </c>
      <c r="AJ53" s="244">
        <f t="shared" si="22"/>
        <v>0</v>
      </c>
      <c r="AK53" s="474">
        <v>0</v>
      </c>
      <c r="AL53" s="475">
        <f t="shared" si="16"/>
        <v>0</v>
      </c>
      <c r="AM53" s="474">
        <v>0</v>
      </c>
      <c r="AN53" s="475">
        <f t="shared" si="17"/>
        <v>0</v>
      </c>
      <c r="AO53" s="506">
        <v>0</v>
      </c>
      <c r="AP53" s="476">
        <f t="shared" si="18"/>
        <v>0</v>
      </c>
      <c r="AQ53" s="369">
        <v>0</v>
      </c>
    </row>
    <row r="54" spans="2:43" s="22" customFormat="1" ht="21.75" customHeight="1" thickBot="1" thickTop="1">
      <c r="B54" s="370" t="s">
        <v>2</v>
      </c>
      <c r="C54" s="371">
        <f t="shared" si="21"/>
        <v>251</v>
      </c>
      <c r="D54" s="401">
        <f>SUM(D7:D53)</f>
        <v>38</v>
      </c>
      <c r="E54" s="709">
        <f>SUM(E7:E53)</f>
        <v>213</v>
      </c>
      <c r="F54" s="710">
        <f>SUM(F7:F53)</f>
        <v>197</v>
      </c>
      <c r="G54" s="402">
        <v>100</v>
      </c>
      <c r="H54" s="374">
        <f>SUM(H7:H53)</f>
        <v>0</v>
      </c>
      <c r="I54" s="403">
        <f>H54/F54*100</f>
        <v>0</v>
      </c>
      <c r="J54" s="404">
        <f>SUM(J7:J53)</f>
        <v>196</v>
      </c>
      <c r="K54" s="403">
        <f>J54/F54*100</f>
        <v>99.49238578680203</v>
      </c>
      <c r="L54" s="404">
        <f>SUM(L7:L53)</f>
        <v>1</v>
      </c>
      <c r="M54" s="405">
        <f>L54/F54*100</f>
        <v>0.5076142131979695</v>
      </c>
      <c r="N54" s="374">
        <f>SUM(N7:N53)</f>
        <v>0</v>
      </c>
      <c r="O54" s="403">
        <f>N54/F54*100</f>
        <v>0</v>
      </c>
      <c r="P54" s="406">
        <f t="shared" si="5"/>
        <v>197</v>
      </c>
      <c r="Q54" s="407">
        <v>100</v>
      </c>
      <c r="R54" s="374">
        <f>SUM(R7:R53)</f>
        <v>24</v>
      </c>
      <c r="S54" s="403">
        <f>R54/P54*100</f>
        <v>12.18274111675127</v>
      </c>
      <c r="T54" s="374">
        <f>SUM(T7:T53)</f>
        <v>145</v>
      </c>
      <c r="U54" s="405">
        <f>T54/P54*100</f>
        <v>73.60406091370558</v>
      </c>
      <c r="V54" s="374">
        <f>SUM(V7:V53)</f>
        <v>19</v>
      </c>
      <c r="W54" s="375">
        <f>V54/P54*100</f>
        <v>9.644670050761421</v>
      </c>
      <c r="X54" s="374">
        <f>SUM(X7:X53)</f>
        <v>8</v>
      </c>
      <c r="Y54" s="403">
        <f>X54/P54*100</f>
        <v>4.060913705583756</v>
      </c>
      <c r="Z54" s="404">
        <f>SUM(Z7:Z53)</f>
        <v>1</v>
      </c>
      <c r="AA54" s="405">
        <f>Z54/P54*100</f>
        <v>0.5076142131979695</v>
      </c>
      <c r="AB54" s="374">
        <f>SUM(AB7:AB53)</f>
        <v>0</v>
      </c>
      <c r="AC54" s="403">
        <f>AB54/P54*100</f>
        <v>0</v>
      </c>
      <c r="AD54" s="374">
        <f>SUM(AD7:AD53)</f>
        <v>0</v>
      </c>
      <c r="AE54" s="403">
        <f>AD54/P54*100</f>
        <v>0</v>
      </c>
      <c r="AF54" s="374">
        <f>SUM(AF7:AF53)</f>
        <v>0</v>
      </c>
      <c r="AG54" s="403">
        <f>AF54/P54*100</f>
        <v>0</v>
      </c>
      <c r="AH54" s="374">
        <f>SUM(AH7:AH53)</f>
        <v>0</v>
      </c>
      <c r="AI54" s="403">
        <f>AH54/P54*100</f>
        <v>0</v>
      </c>
      <c r="AJ54" s="371">
        <f>SUM(AJ7:AJ53)</f>
        <v>54</v>
      </c>
      <c r="AK54" s="374">
        <f>SUM(AK7:AK53)</f>
        <v>53</v>
      </c>
      <c r="AL54" s="375">
        <f>AK54/AJ54*100</f>
        <v>98.14814814814815</v>
      </c>
      <c r="AM54" s="374">
        <f>SUM(AM7:AM53)</f>
        <v>0</v>
      </c>
      <c r="AN54" s="375">
        <f>AM54/AJ54*100</f>
        <v>0</v>
      </c>
      <c r="AO54" s="404">
        <f>SUM(AO7:AO53)</f>
        <v>1</v>
      </c>
      <c r="AP54" s="403">
        <f>AO54/AJ54*100</f>
        <v>1.8518518518518516</v>
      </c>
      <c r="AQ54" s="380">
        <f>SUM(AQ7:AQ53)</f>
        <v>0</v>
      </c>
    </row>
    <row r="55" spans="2:43" s="22" customFormat="1" ht="21.75" customHeight="1">
      <c r="B55" s="232"/>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3:43" ht="12.75">
      <c r="C56" s="8"/>
      <c r="D56" s="8"/>
      <c r="E56" s="8"/>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18"/>
      <c r="AK56" s="18"/>
      <c r="AL56" s="7"/>
      <c r="AM56" s="7"/>
      <c r="AN56" s="7"/>
      <c r="AO56" s="7"/>
      <c r="AP56" s="7"/>
      <c r="AQ56" s="7"/>
    </row>
    <row r="57" spans="6:43" ht="12.75">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18"/>
      <c r="AK57" s="18"/>
      <c r="AL57" s="7"/>
      <c r="AM57" s="7"/>
      <c r="AN57" s="7"/>
      <c r="AO57" s="7"/>
      <c r="AP57" s="7"/>
      <c r="AQ57" s="7"/>
    </row>
    <row r="58" spans="6:43" ht="12.75">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18"/>
      <c r="AK58" s="18"/>
      <c r="AL58" s="7"/>
      <c r="AM58" s="7"/>
      <c r="AN58" s="7"/>
      <c r="AO58" s="7"/>
      <c r="AP58" s="7"/>
      <c r="AQ58" s="7"/>
    </row>
    <row r="59" spans="6:43" ht="12.75">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18"/>
      <c r="AK59" s="18"/>
      <c r="AL59" s="7"/>
      <c r="AM59" s="7"/>
      <c r="AN59" s="7"/>
      <c r="AO59" s="7"/>
      <c r="AP59" s="7"/>
      <c r="AQ59" s="7"/>
    </row>
    <row r="60" spans="6:43" ht="12.75">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18"/>
      <c r="AK60" s="18"/>
      <c r="AL60" s="7"/>
      <c r="AM60" s="7"/>
      <c r="AN60" s="7"/>
      <c r="AO60" s="7"/>
      <c r="AP60" s="7"/>
      <c r="AQ60" s="7"/>
    </row>
    <row r="61" spans="6:43" ht="12.75">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18"/>
      <c r="AK61" s="18"/>
      <c r="AL61" s="7"/>
      <c r="AM61" s="7"/>
      <c r="AN61" s="7"/>
      <c r="AO61" s="7"/>
      <c r="AP61" s="7"/>
      <c r="AQ61" s="7"/>
    </row>
  </sheetData>
  <sheetProtection/>
  <mergeCells count="24">
    <mergeCell ref="C4:E4"/>
    <mergeCell ref="T5:U5"/>
    <mergeCell ref="Z5:AA5"/>
    <mergeCell ref="AD5:AE5"/>
    <mergeCell ref="AH5:AI5"/>
    <mergeCell ref="N5:O5"/>
    <mergeCell ref="R5:S5"/>
    <mergeCell ref="AM5:AN5"/>
    <mergeCell ref="AJ4:AP4"/>
    <mergeCell ref="X5:Y5"/>
    <mergeCell ref="AO5:AP5"/>
    <mergeCell ref="AB5:AC5"/>
    <mergeCell ref="V5:W5"/>
    <mergeCell ref="AF5:AG5"/>
    <mergeCell ref="B3:M3"/>
    <mergeCell ref="B2:AQ2"/>
    <mergeCell ref="B4:B6"/>
    <mergeCell ref="F4:O4"/>
    <mergeCell ref="P4:AI4"/>
    <mergeCell ref="AQ4:AQ5"/>
    <mergeCell ref="H5:I5"/>
    <mergeCell ref="J5:K5"/>
    <mergeCell ref="L5:M5"/>
    <mergeCell ref="AK5:AL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Q55"/>
  <sheetViews>
    <sheetView view="pageBreakPreview" zoomScale="88" zoomScaleNormal="75" zoomScaleSheetLayoutView="88" zoomScalePageLayoutView="0" workbookViewId="0" topLeftCell="A1">
      <pane xSplit="2" ySplit="5" topLeftCell="K51" activePane="bottomRight" state="frozen"/>
      <selection pane="topLeft" activeCell="L16" sqref="L16"/>
      <selection pane="topRight" activeCell="L16" sqref="L16"/>
      <selection pane="bottomLeft" activeCell="L16" sqref="L16"/>
      <selection pane="bottomRight" activeCell="AI54" sqref="AI54"/>
    </sheetView>
  </sheetViews>
  <sheetFormatPr defaultColWidth="9.00390625" defaultRowHeight="13.5"/>
  <cols>
    <col min="1" max="1" width="2.875" style="6" customWidth="1"/>
    <col min="2" max="2" width="15.875" style="6" customWidth="1"/>
    <col min="3" max="3" width="10.625" style="6" customWidth="1"/>
    <col min="4" max="4" width="10.125" style="6" customWidth="1"/>
    <col min="5" max="5" width="9.50390625" style="6" customWidth="1"/>
    <col min="6" max="6" width="8.375" style="6" customWidth="1"/>
    <col min="7" max="7" width="7.125" style="6" customWidth="1"/>
    <col min="8" max="10" width="6.25390625" style="6" customWidth="1"/>
    <col min="11" max="11" width="7.75390625" style="6" customWidth="1"/>
    <col min="12" max="15" width="6.25390625" style="6" customWidth="1"/>
    <col min="16" max="35" width="6.50390625" style="6" customWidth="1"/>
    <col min="36" max="36" width="9.625" style="6" customWidth="1"/>
    <col min="37" max="39" width="6.625" style="6" customWidth="1"/>
    <col min="40" max="40" width="8.125" style="6" bestFit="1" customWidth="1"/>
    <col min="41" max="42" width="6.625" style="6" customWidth="1"/>
    <col min="43" max="43" width="9.50390625" style="6" customWidth="1"/>
    <col min="44" max="16384" width="9.00390625" style="6" customWidth="1"/>
  </cols>
  <sheetData>
    <row r="1" spans="1:42" ht="24.75" customHeight="1">
      <c r="A1" s="22"/>
      <c r="B1" s="7" t="s">
        <v>27</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2:43" s="466" customFormat="1" ht="18" customHeight="1">
      <c r="B2" s="853" t="s">
        <v>177</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row>
    <row r="3" spans="2:43" s="684" customFormat="1" ht="18" customHeight="1" thickBot="1">
      <c r="B3" s="138" t="s">
        <v>28</v>
      </c>
      <c r="C3" s="138"/>
      <c r="D3" s="138"/>
      <c r="E3" s="13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22"/>
    </row>
    <row r="4" spans="2:43" ht="18" customHeight="1">
      <c r="B4" s="872" t="s">
        <v>14</v>
      </c>
      <c r="C4" s="882" t="s">
        <v>210</v>
      </c>
      <c r="D4" s="883"/>
      <c r="E4" s="884"/>
      <c r="F4" s="879" t="s">
        <v>25</v>
      </c>
      <c r="G4" s="841"/>
      <c r="H4" s="841"/>
      <c r="I4" s="841"/>
      <c r="J4" s="841"/>
      <c r="K4" s="841"/>
      <c r="L4" s="841"/>
      <c r="M4" s="841"/>
      <c r="N4" s="841"/>
      <c r="O4" s="842"/>
      <c r="P4" s="865" t="s">
        <v>25</v>
      </c>
      <c r="Q4" s="866"/>
      <c r="R4" s="866"/>
      <c r="S4" s="866"/>
      <c r="T4" s="866"/>
      <c r="U4" s="866"/>
      <c r="V4" s="866"/>
      <c r="W4" s="866"/>
      <c r="X4" s="866"/>
      <c r="Y4" s="866"/>
      <c r="Z4" s="365"/>
      <c r="AA4" s="365"/>
      <c r="AB4" s="365"/>
      <c r="AC4" s="365"/>
      <c r="AD4" s="365"/>
      <c r="AE4" s="365"/>
      <c r="AF4" s="365"/>
      <c r="AG4" s="365"/>
      <c r="AH4" s="365"/>
      <c r="AI4" s="365"/>
      <c r="AJ4" s="879" t="s">
        <v>19</v>
      </c>
      <c r="AK4" s="855"/>
      <c r="AL4" s="855"/>
      <c r="AM4" s="855"/>
      <c r="AN4" s="855"/>
      <c r="AO4" s="855"/>
      <c r="AP4" s="855"/>
      <c r="AQ4" s="875" t="s">
        <v>1</v>
      </c>
    </row>
    <row r="5" spans="2:43" ht="24" customHeight="1">
      <c r="B5" s="909"/>
      <c r="C5" s="680"/>
      <c r="D5" s="707" t="s">
        <v>206</v>
      </c>
      <c r="E5" s="708" t="s">
        <v>208</v>
      </c>
      <c r="F5" s="99"/>
      <c r="G5" s="100"/>
      <c r="H5" s="816" t="s">
        <v>20</v>
      </c>
      <c r="I5" s="817"/>
      <c r="J5" s="816" t="s">
        <v>10</v>
      </c>
      <c r="K5" s="817"/>
      <c r="L5" s="816" t="s">
        <v>11</v>
      </c>
      <c r="M5" s="817"/>
      <c r="N5" s="816" t="s">
        <v>12</v>
      </c>
      <c r="O5" s="817"/>
      <c r="P5" s="101"/>
      <c r="Q5" s="86"/>
      <c r="R5" s="845" t="s">
        <v>29</v>
      </c>
      <c r="S5" s="844"/>
      <c r="T5" s="843" t="s">
        <v>43</v>
      </c>
      <c r="U5" s="844"/>
      <c r="V5" s="843" t="s">
        <v>44</v>
      </c>
      <c r="W5" s="844"/>
      <c r="X5" s="843" t="s">
        <v>45</v>
      </c>
      <c r="Y5" s="844"/>
      <c r="Z5" s="912" t="s">
        <v>30</v>
      </c>
      <c r="AA5" s="913"/>
      <c r="AB5" s="912" t="s">
        <v>48</v>
      </c>
      <c r="AC5" s="913"/>
      <c r="AD5" s="843" t="s">
        <v>31</v>
      </c>
      <c r="AE5" s="844"/>
      <c r="AF5" s="843" t="s">
        <v>32</v>
      </c>
      <c r="AG5" s="844"/>
      <c r="AH5" s="843" t="s">
        <v>33</v>
      </c>
      <c r="AI5" s="844"/>
      <c r="AJ5" s="102"/>
      <c r="AK5" s="848" t="s">
        <v>34</v>
      </c>
      <c r="AL5" s="849"/>
      <c r="AM5" s="870" t="s">
        <v>35</v>
      </c>
      <c r="AN5" s="871"/>
      <c r="AO5" s="848" t="s">
        <v>36</v>
      </c>
      <c r="AP5" s="911"/>
      <c r="AQ5" s="876"/>
    </row>
    <row r="6" spans="2:43" ht="19.5" customHeight="1" thickBot="1">
      <c r="B6" s="910"/>
      <c r="C6" s="139"/>
      <c r="D6" s="702" t="s">
        <v>207</v>
      </c>
      <c r="E6" s="139" t="s">
        <v>207</v>
      </c>
      <c r="F6" s="145" t="s">
        <v>5</v>
      </c>
      <c r="G6" s="142" t="s">
        <v>6</v>
      </c>
      <c r="H6" s="143" t="s">
        <v>5</v>
      </c>
      <c r="I6" s="144" t="s">
        <v>6</v>
      </c>
      <c r="J6" s="145" t="s">
        <v>5</v>
      </c>
      <c r="K6" s="142" t="s">
        <v>6</v>
      </c>
      <c r="L6" s="143" t="s">
        <v>5</v>
      </c>
      <c r="M6" s="144" t="s">
        <v>6</v>
      </c>
      <c r="N6" s="143" t="s">
        <v>5</v>
      </c>
      <c r="O6" s="142" t="s">
        <v>6</v>
      </c>
      <c r="P6" s="152" t="s">
        <v>5</v>
      </c>
      <c r="Q6" s="153" t="s">
        <v>6</v>
      </c>
      <c r="R6" s="150" t="s">
        <v>5</v>
      </c>
      <c r="S6" s="151" t="s">
        <v>6</v>
      </c>
      <c r="T6" s="152" t="s">
        <v>5</v>
      </c>
      <c r="U6" s="153" t="s">
        <v>6</v>
      </c>
      <c r="V6" s="152" t="s">
        <v>5</v>
      </c>
      <c r="W6" s="153" t="s">
        <v>6</v>
      </c>
      <c r="X6" s="150" t="s">
        <v>5</v>
      </c>
      <c r="Y6" s="151" t="s">
        <v>6</v>
      </c>
      <c r="Z6" s="150" t="s">
        <v>5</v>
      </c>
      <c r="AA6" s="151" t="s">
        <v>6</v>
      </c>
      <c r="AB6" s="152" t="s">
        <v>5</v>
      </c>
      <c r="AC6" s="153" t="s">
        <v>6</v>
      </c>
      <c r="AD6" s="152" t="s">
        <v>5</v>
      </c>
      <c r="AE6" s="153" t="s">
        <v>6</v>
      </c>
      <c r="AF6" s="152" t="s">
        <v>5</v>
      </c>
      <c r="AG6" s="153" t="s">
        <v>6</v>
      </c>
      <c r="AH6" s="150" t="s">
        <v>5</v>
      </c>
      <c r="AI6" s="151" t="s">
        <v>6</v>
      </c>
      <c r="AJ6" s="141" t="s">
        <v>5</v>
      </c>
      <c r="AK6" s="143" t="s">
        <v>5</v>
      </c>
      <c r="AL6" s="384" t="s">
        <v>6</v>
      </c>
      <c r="AM6" s="143" t="s">
        <v>5</v>
      </c>
      <c r="AN6" s="384" t="s">
        <v>6</v>
      </c>
      <c r="AO6" s="143" t="s">
        <v>5</v>
      </c>
      <c r="AP6" s="146" t="s">
        <v>6</v>
      </c>
      <c r="AQ6" s="386" t="s">
        <v>5</v>
      </c>
    </row>
    <row r="7" spans="2:43" ht="21.75" customHeight="1">
      <c r="B7" s="157" t="s">
        <v>51</v>
      </c>
      <c r="C7" s="110">
        <f aca="true" t="shared" si="0" ref="C7:C54">SUM(F7+AJ7+AQ7)</f>
        <v>1</v>
      </c>
      <c r="D7" s="703">
        <v>0</v>
      </c>
      <c r="E7" s="703">
        <v>1</v>
      </c>
      <c r="F7" s="381">
        <f>SUM(H7+J7+L7+N7)</f>
        <v>0</v>
      </c>
      <c r="G7" s="412">
        <v>100</v>
      </c>
      <c r="H7" s="133">
        <v>0</v>
      </c>
      <c r="I7" s="524">
        <v>0</v>
      </c>
      <c r="J7" s="387">
        <v>0</v>
      </c>
      <c r="K7" s="524">
        <v>0</v>
      </c>
      <c r="L7" s="133">
        <v>0</v>
      </c>
      <c r="M7" s="524">
        <v>0</v>
      </c>
      <c r="N7" s="133">
        <v>0</v>
      </c>
      <c r="O7" s="524">
        <v>0</v>
      </c>
      <c r="P7" s="381">
        <f aca="true" t="shared" si="1" ref="P7:P33">SUM(R7+T7+V7+X7+Z7+AB7+AD7+AF7+AH7)</f>
        <v>0</v>
      </c>
      <c r="Q7" s="412">
        <v>100</v>
      </c>
      <c r="R7" s="105">
        <v>0</v>
      </c>
      <c r="S7" s="524">
        <v>0</v>
      </c>
      <c r="T7" s="509">
        <v>0</v>
      </c>
      <c r="U7" s="524">
        <v>0</v>
      </c>
      <c r="V7" s="509">
        <v>0</v>
      </c>
      <c r="W7" s="685">
        <v>0</v>
      </c>
      <c r="X7" s="511">
        <v>0</v>
      </c>
      <c r="Y7" s="524">
        <v>0</v>
      </c>
      <c r="Z7" s="471">
        <v>0</v>
      </c>
      <c r="AA7" s="524">
        <v>0</v>
      </c>
      <c r="AB7" s="471">
        <v>0</v>
      </c>
      <c r="AC7" s="532">
        <v>0</v>
      </c>
      <c r="AD7" s="509">
        <v>0</v>
      </c>
      <c r="AE7" s="524">
        <v>0</v>
      </c>
      <c r="AF7" s="509">
        <v>0</v>
      </c>
      <c r="AG7" s="524">
        <v>0</v>
      </c>
      <c r="AH7" s="511">
        <v>0</v>
      </c>
      <c r="AI7" s="524">
        <v>0</v>
      </c>
      <c r="AJ7" s="512">
        <f aca="true" t="shared" si="2" ref="AJ7:AJ54">SUM(AK7,AM7,AO7)</f>
        <v>1</v>
      </c>
      <c r="AK7" s="105">
        <v>1</v>
      </c>
      <c r="AL7" s="524">
        <f aca="true" t="shared" si="3" ref="AL7:AL53">IF($AJ7&lt;&gt;0,AK7/$AJ7*100,0)</f>
        <v>100</v>
      </c>
      <c r="AM7" s="105">
        <v>0</v>
      </c>
      <c r="AN7" s="524">
        <f aca="true" t="shared" si="4" ref="AN7:AN53">IF($AJ7&lt;&gt;0,AM7/$AJ7*100,0)</f>
        <v>0</v>
      </c>
      <c r="AO7" s="105">
        <v>0</v>
      </c>
      <c r="AP7" s="130">
        <v>0</v>
      </c>
      <c r="AQ7" s="367">
        <v>0</v>
      </c>
    </row>
    <row r="8" spans="2:43" ht="21.75" customHeight="1">
      <c r="B8" s="157" t="s">
        <v>54</v>
      </c>
      <c r="C8" s="110">
        <f t="shared" si="0"/>
        <v>0</v>
      </c>
      <c r="D8" s="703">
        <v>0</v>
      </c>
      <c r="E8" s="703">
        <v>0</v>
      </c>
      <c r="F8" s="104">
        <f aca="true" t="shared" si="5" ref="F8:F33">SUM(H8+J8+L8+N8)</f>
        <v>0</v>
      </c>
      <c r="G8" s="134">
        <v>100</v>
      </c>
      <c r="H8" s="114">
        <v>0</v>
      </c>
      <c r="I8" s="524">
        <v>0</v>
      </c>
      <c r="J8" s="107">
        <v>0</v>
      </c>
      <c r="K8" s="524">
        <v>0</v>
      </c>
      <c r="L8" s="106">
        <v>0</v>
      </c>
      <c r="M8" s="524">
        <v>0</v>
      </c>
      <c r="N8" s="106">
        <v>0</v>
      </c>
      <c r="O8" s="524">
        <v>0</v>
      </c>
      <c r="P8" s="104">
        <f t="shared" si="1"/>
        <v>0</v>
      </c>
      <c r="Q8" s="95">
        <v>100</v>
      </c>
      <c r="R8" s="106">
        <v>0</v>
      </c>
      <c r="S8" s="524">
        <v>0</v>
      </c>
      <c r="T8" s="470">
        <v>0</v>
      </c>
      <c r="U8" s="524">
        <v>0</v>
      </c>
      <c r="V8" s="470">
        <v>0</v>
      </c>
      <c r="W8" s="524">
        <v>0</v>
      </c>
      <c r="X8" s="469">
        <v>0</v>
      </c>
      <c r="Y8" s="524">
        <v>0</v>
      </c>
      <c r="Z8" s="469">
        <v>0</v>
      </c>
      <c r="AA8" s="524">
        <v>0</v>
      </c>
      <c r="AB8" s="469">
        <v>0</v>
      </c>
      <c r="AC8" s="532">
        <v>0</v>
      </c>
      <c r="AD8" s="470">
        <v>0</v>
      </c>
      <c r="AE8" s="524">
        <v>0</v>
      </c>
      <c r="AF8" s="470">
        <v>0</v>
      </c>
      <c r="AG8" s="524">
        <v>0</v>
      </c>
      <c r="AH8" s="469">
        <v>0</v>
      </c>
      <c r="AI8" s="524">
        <v>0</v>
      </c>
      <c r="AJ8" s="502">
        <f t="shared" si="2"/>
        <v>0</v>
      </c>
      <c r="AK8" s="106">
        <v>0</v>
      </c>
      <c r="AL8" s="524">
        <f t="shared" si="3"/>
        <v>0</v>
      </c>
      <c r="AM8" s="106">
        <v>0</v>
      </c>
      <c r="AN8" s="524">
        <f t="shared" si="4"/>
        <v>0</v>
      </c>
      <c r="AO8" s="106">
        <v>0</v>
      </c>
      <c r="AP8" s="257">
        <v>0</v>
      </c>
      <c r="AQ8" s="368">
        <v>0</v>
      </c>
    </row>
    <row r="9" spans="2:43" ht="22.5" customHeight="1">
      <c r="B9" s="157" t="s">
        <v>52</v>
      </c>
      <c r="C9" s="110">
        <f t="shared" si="0"/>
        <v>0</v>
      </c>
      <c r="D9" s="703">
        <v>0</v>
      </c>
      <c r="E9" s="703">
        <v>0</v>
      </c>
      <c r="F9" s="104">
        <f t="shared" si="5"/>
        <v>0</v>
      </c>
      <c r="G9" s="134">
        <v>100</v>
      </c>
      <c r="H9" s="114">
        <v>0</v>
      </c>
      <c r="I9" s="524">
        <v>0</v>
      </c>
      <c r="J9" s="107">
        <v>0</v>
      </c>
      <c r="K9" s="524">
        <v>0</v>
      </c>
      <c r="L9" s="106">
        <v>0</v>
      </c>
      <c r="M9" s="524">
        <v>0</v>
      </c>
      <c r="N9" s="106">
        <v>0</v>
      </c>
      <c r="O9" s="524">
        <v>0</v>
      </c>
      <c r="P9" s="104">
        <f t="shared" si="1"/>
        <v>0</v>
      </c>
      <c r="Q9" s="95">
        <v>100</v>
      </c>
      <c r="R9" s="106">
        <v>0</v>
      </c>
      <c r="S9" s="524">
        <v>0</v>
      </c>
      <c r="T9" s="470">
        <v>0</v>
      </c>
      <c r="U9" s="524">
        <v>0</v>
      </c>
      <c r="V9" s="470">
        <v>0</v>
      </c>
      <c r="W9" s="524">
        <v>0</v>
      </c>
      <c r="X9" s="469">
        <v>0</v>
      </c>
      <c r="Y9" s="524">
        <v>0</v>
      </c>
      <c r="Z9" s="469">
        <v>0</v>
      </c>
      <c r="AA9" s="524">
        <v>0</v>
      </c>
      <c r="AB9" s="469">
        <v>0</v>
      </c>
      <c r="AC9" s="532">
        <v>0</v>
      </c>
      <c r="AD9" s="470">
        <v>0</v>
      </c>
      <c r="AE9" s="524">
        <v>0</v>
      </c>
      <c r="AF9" s="470">
        <v>0</v>
      </c>
      <c r="AG9" s="524">
        <v>0</v>
      </c>
      <c r="AH9" s="469">
        <v>0</v>
      </c>
      <c r="AI9" s="524">
        <v>0</v>
      </c>
      <c r="AJ9" s="502">
        <f t="shared" si="2"/>
        <v>0</v>
      </c>
      <c r="AK9" s="106">
        <v>0</v>
      </c>
      <c r="AL9" s="524">
        <f t="shared" si="3"/>
        <v>0</v>
      </c>
      <c r="AM9" s="106">
        <v>0</v>
      </c>
      <c r="AN9" s="524">
        <f t="shared" si="4"/>
        <v>0</v>
      </c>
      <c r="AO9" s="106">
        <v>0</v>
      </c>
      <c r="AP9" s="257">
        <v>0</v>
      </c>
      <c r="AQ9" s="368">
        <v>0</v>
      </c>
    </row>
    <row r="10" spans="2:43" s="22" customFormat="1" ht="21.75" customHeight="1">
      <c r="B10" s="481" t="s">
        <v>53</v>
      </c>
      <c r="C10" s="128">
        <f t="shared" si="0"/>
        <v>2</v>
      </c>
      <c r="D10" s="535">
        <v>0</v>
      </c>
      <c r="E10" s="535">
        <v>2</v>
      </c>
      <c r="F10" s="113">
        <f t="shared" si="5"/>
        <v>1</v>
      </c>
      <c r="G10" s="135">
        <v>100</v>
      </c>
      <c r="H10" s="115">
        <v>0</v>
      </c>
      <c r="I10" s="524">
        <v>0</v>
      </c>
      <c r="J10" s="119">
        <v>0</v>
      </c>
      <c r="K10" s="524">
        <f>J10/F10*100</f>
        <v>0</v>
      </c>
      <c r="L10" s="117">
        <v>1</v>
      </c>
      <c r="M10" s="136">
        <f>IF($F10&lt;&gt;0,L10/$F10*100,0)</f>
        <v>100</v>
      </c>
      <c r="N10" s="117">
        <v>0</v>
      </c>
      <c r="O10" s="524">
        <f>N10/F10*100</f>
        <v>0</v>
      </c>
      <c r="P10" s="113">
        <f t="shared" si="1"/>
        <v>1</v>
      </c>
      <c r="Q10" s="137">
        <v>100</v>
      </c>
      <c r="R10" s="117">
        <v>1</v>
      </c>
      <c r="S10" s="136">
        <f>IF($P10&lt;&gt;0,R10/$P10*100,0)</f>
        <v>100</v>
      </c>
      <c r="T10" s="119">
        <v>0</v>
      </c>
      <c r="U10" s="524">
        <v>0</v>
      </c>
      <c r="V10" s="119">
        <v>0</v>
      </c>
      <c r="W10" s="524">
        <f>V10/P10*100</f>
        <v>0</v>
      </c>
      <c r="X10" s="117">
        <v>0</v>
      </c>
      <c r="Y10" s="524">
        <f>X10/P10*100</f>
        <v>0</v>
      </c>
      <c r="Z10" s="117">
        <v>0</v>
      </c>
      <c r="AA10" s="524">
        <f>Z10/P10*100</f>
        <v>0</v>
      </c>
      <c r="AB10" s="117">
        <v>0</v>
      </c>
      <c r="AC10" s="532">
        <v>0</v>
      </c>
      <c r="AD10" s="119">
        <v>0</v>
      </c>
      <c r="AE10" s="524">
        <v>0</v>
      </c>
      <c r="AF10" s="119">
        <v>0</v>
      </c>
      <c r="AG10" s="524">
        <v>0</v>
      </c>
      <c r="AH10" s="117">
        <v>0</v>
      </c>
      <c r="AI10" s="524">
        <f>AH10/P10*100</f>
        <v>0</v>
      </c>
      <c r="AJ10" s="113">
        <f t="shared" si="2"/>
        <v>1</v>
      </c>
      <c r="AK10" s="117">
        <v>1</v>
      </c>
      <c r="AL10" s="524">
        <f t="shared" si="3"/>
        <v>100</v>
      </c>
      <c r="AM10" s="117">
        <v>0</v>
      </c>
      <c r="AN10" s="524">
        <f t="shared" si="4"/>
        <v>0</v>
      </c>
      <c r="AO10" s="117">
        <v>0</v>
      </c>
      <c r="AP10" s="514">
        <f>IF($AJ10&lt;&gt;0,AO10/$AJ10*100,0)</f>
        <v>0</v>
      </c>
      <c r="AQ10" s="389">
        <v>0</v>
      </c>
    </row>
    <row r="11" spans="2:43" s="22" customFormat="1" ht="21.75" customHeight="1">
      <c r="B11" s="176" t="s">
        <v>55</v>
      </c>
      <c r="C11" s="128">
        <f t="shared" si="0"/>
        <v>0</v>
      </c>
      <c r="D11" s="535">
        <v>0</v>
      </c>
      <c r="E11" s="535">
        <v>0</v>
      </c>
      <c r="F11" s="113">
        <f t="shared" si="5"/>
        <v>0</v>
      </c>
      <c r="G11" s="135">
        <v>100</v>
      </c>
      <c r="H11" s="115">
        <v>0</v>
      </c>
      <c r="I11" s="524">
        <v>0</v>
      </c>
      <c r="J11" s="119">
        <v>0</v>
      </c>
      <c r="K11" s="524">
        <v>0</v>
      </c>
      <c r="L11" s="117">
        <v>0</v>
      </c>
      <c r="M11" s="524">
        <v>0</v>
      </c>
      <c r="N11" s="117">
        <v>0</v>
      </c>
      <c r="O11" s="524">
        <v>0</v>
      </c>
      <c r="P11" s="113">
        <f t="shared" si="1"/>
        <v>0</v>
      </c>
      <c r="Q11" s="137">
        <v>100</v>
      </c>
      <c r="R11" s="117">
        <v>0</v>
      </c>
      <c r="S11" s="524">
        <v>0</v>
      </c>
      <c r="T11" s="119">
        <v>0</v>
      </c>
      <c r="U11" s="524">
        <v>0</v>
      </c>
      <c r="V11" s="119">
        <v>0</v>
      </c>
      <c r="W11" s="524">
        <v>0</v>
      </c>
      <c r="X11" s="117">
        <v>0</v>
      </c>
      <c r="Y11" s="524">
        <v>0</v>
      </c>
      <c r="Z11" s="117">
        <v>0</v>
      </c>
      <c r="AA11" s="524">
        <v>0</v>
      </c>
      <c r="AB11" s="117">
        <v>0</v>
      </c>
      <c r="AC11" s="532">
        <v>0</v>
      </c>
      <c r="AD11" s="119">
        <v>0</v>
      </c>
      <c r="AE11" s="524">
        <v>0</v>
      </c>
      <c r="AF11" s="119">
        <v>0</v>
      </c>
      <c r="AG11" s="524">
        <v>0</v>
      </c>
      <c r="AH11" s="117">
        <v>0</v>
      </c>
      <c r="AI11" s="524">
        <v>0</v>
      </c>
      <c r="AJ11" s="113">
        <f t="shared" si="2"/>
        <v>0</v>
      </c>
      <c r="AK11" s="117">
        <v>0</v>
      </c>
      <c r="AL11" s="524">
        <f t="shared" si="3"/>
        <v>0</v>
      </c>
      <c r="AM11" s="117">
        <v>0</v>
      </c>
      <c r="AN11" s="524">
        <f t="shared" si="4"/>
        <v>0</v>
      </c>
      <c r="AO11" s="117">
        <v>0</v>
      </c>
      <c r="AP11" s="693">
        <f>IF($AJ11&lt;&gt;0,AO11/$AJ11*100,0)</f>
        <v>0</v>
      </c>
      <c r="AQ11" s="389">
        <v>0</v>
      </c>
    </row>
    <row r="12" spans="2:43" s="22" customFormat="1" ht="21.75" customHeight="1">
      <c r="B12" s="176" t="s">
        <v>56</v>
      </c>
      <c r="C12" s="128">
        <f t="shared" si="0"/>
        <v>0</v>
      </c>
      <c r="D12" s="535">
        <v>0</v>
      </c>
      <c r="E12" s="535">
        <v>0</v>
      </c>
      <c r="F12" s="113">
        <f t="shared" si="5"/>
        <v>0</v>
      </c>
      <c r="G12" s="519">
        <v>100</v>
      </c>
      <c r="H12" s="525">
        <v>0</v>
      </c>
      <c r="I12" s="524">
        <v>0</v>
      </c>
      <c r="J12" s="484">
        <v>0</v>
      </c>
      <c r="K12" s="524">
        <v>0</v>
      </c>
      <c r="L12" s="482">
        <v>0</v>
      </c>
      <c r="M12" s="524">
        <v>0</v>
      </c>
      <c r="N12" s="482">
        <v>0</v>
      </c>
      <c r="O12" s="524">
        <v>0</v>
      </c>
      <c r="P12" s="113">
        <f t="shared" si="1"/>
        <v>0</v>
      </c>
      <c r="Q12" s="526">
        <v>100</v>
      </c>
      <c r="R12" s="482">
        <v>0</v>
      </c>
      <c r="S12" s="524">
        <v>0</v>
      </c>
      <c r="T12" s="484">
        <v>0</v>
      </c>
      <c r="U12" s="524">
        <v>0</v>
      </c>
      <c r="V12" s="484">
        <v>0</v>
      </c>
      <c r="W12" s="524">
        <v>0</v>
      </c>
      <c r="X12" s="482">
        <v>0</v>
      </c>
      <c r="Y12" s="524">
        <v>0</v>
      </c>
      <c r="Z12" s="482">
        <v>0</v>
      </c>
      <c r="AA12" s="524">
        <v>0</v>
      </c>
      <c r="AB12" s="482">
        <v>0</v>
      </c>
      <c r="AC12" s="532">
        <v>0</v>
      </c>
      <c r="AD12" s="484">
        <v>0</v>
      </c>
      <c r="AE12" s="524">
        <v>0</v>
      </c>
      <c r="AF12" s="484">
        <v>0</v>
      </c>
      <c r="AG12" s="524">
        <v>0</v>
      </c>
      <c r="AH12" s="482">
        <v>0</v>
      </c>
      <c r="AI12" s="524">
        <v>0</v>
      </c>
      <c r="AJ12" s="113">
        <f t="shared" si="2"/>
        <v>0</v>
      </c>
      <c r="AK12" s="482">
        <v>0</v>
      </c>
      <c r="AL12" s="524">
        <f t="shared" si="3"/>
        <v>0</v>
      </c>
      <c r="AM12" s="482">
        <v>0</v>
      </c>
      <c r="AN12" s="524">
        <f t="shared" si="4"/>
        <v>0</v>
      </c>
      <c r="AO12" s="482">
        <v>0</v>
      </c>
      <c r="AP12" s="693">
        <f>IF($AJ12&lt;&gt;0,AO12/$AJ12*100,0)</f>
        <v>0</v>
      </c>
      <c r="AQ12" s="486">
        <v>0</v>
      </c>
    </row>
    <row r="13" spans="2:43" s="22" customFormat="1" ht="21.75" customHeight="1">
      <c r="B13" s="176" t="s">
        <v>57</v>
      </c>
      <c r="C13" s="128">
        <f t="shared" si="0"/>
        <v>0</v>
      </c>
      <c r="D13" s="535">
        <v>0</v>
      </c>
      <c r="E13" s="535">
        <v>0</v>
      </c>
      <c r="F13" s="113">
        <f t="shared" si="5"/>
        <v>0</v>
      </c>
      <c r="G13" s="135">
        <v>100</v>
      </c>
      <c r="H13" s="115">
        <v>0</v>
      </c>
      <c r="I13" s="524">
        <v>0</v>
      </c>
      <c r="J13" s="119">
        <v>0</v>
      </c>
      <c r="K13" s="524">
        <v>0</v>
      </c>
      <c r="L13" s="117">
        <v>0</v>
      </c>
      <c r="M13" s="524">
        <v>0</v>
      </c>
      <c r="N13" s="117">
        <v>0</v>
      </c>
      <c r="O13" s="524">
        <v>0</v>
      </c>
      <c r="P13" s="113">
        <f t="shared" si="1"/>
        <v>0</v>
      </c>
      <c r="Q13" s="137">
        <v>100</v>
      </c>
      <c r="R13" s="117">
        <v>0</v>
      </c>
      <c r="S13" s="524">
        <v>0</v>
      </c>
      <c r="T13" s="119">
        <v>0</v>
      </c>
      <c r="U13" s="524">
        <v>0</v>
      </c>
      <c r="V13" s="119">
        <v>0</v>
      </c>
      <c r="W13" s="524">
        <v>0</v>
      </c>
      <c r="X13" s="117">
        <v>0</v>
      </c>
      <c r="Y13" s="524">
        <v>0</v>
      </c>
      <c r="Z13" s="117">
        <v>0</v>
      </c>
      <c r="AA13" s="524">
        <v>0</v>
      </c>
      <c r="AB13" s="117">
        <v>0</v>
      </c>
      <c r="AC13" s="532">
        <v>0</v>
      </c>
      <c r="AD13" s="119">
        <v>0</v>
      </c>
      <c r="AE13" s="524">
        <v>0</v>
      </c>
      <c r="AF13" s="119">
        <v>0</v>
      </c>
      <c r="AG13" s="524">
        <v>0</v>
      </c>
      <c r="AH13" s="117">
        <v>0</v>
      </c>
      <c r="AI13" s="524">
        <v>0</v>
      </c>
      <c r="AJ13" s="113">
        <f t="shared" si="2"/>
        <v>0</v>
      </c>
      <c r="AK13" s="117">
        <v>0</v>
      </c>
      <c r="AL13" s="524">
        <f t="shared" si="3"/>
        <v>0</v>
      </c>
      <c r="AM13" s="117">
        <v>0</v>
      </c>
      <c r="AN13" s="524">
        <f t="shared" si="4"/>
        <v>0</v>
      </c>
      <c r="AO13" s="117">
        <v>0</v>
      </c>
      <c r="AP13" s="130">
        <v>0</v>
      </c>
      <c r="AQ13" s="389">
        <v>0</v>
      </c>
    </row>
    <row r="14" spans="2:43" s="22" customFormat="1" ht="21.75" customHeight="1">
      <c r="B14" s="176" t="s">
        <v>58</v>
      </c>
      <c r="C14" s="128">
        <f t="shared" si="0"/>
        <v>0</v>
      </c>
      <c r="D14" s="535">
        <v>0</v>
      </c>
      <c r="E14" s="535">
        <v>0</v>
      </c>
      <c r="F14" s="113">
        <f t="shared" si="5"/>
        <v>0</v>
      </c>
      <c r="G14" s="135">
        <v>100</v>
      </c>
      <c r="H14" s="115">
        <v>0</v>
      </c>
      <c r="I14" s="524">
        <v>0</v>
      </c>
      <c r="J14" s="119">
        <v>0</v>
      </c>
      <c r="K14" s="524">
        <v>0</v>
      </c>
      <c r="L14" s="117">
        <v>0</v>
      </c>
      <c r="M14" s="524">
        <v>0</v>
      </c>
      <c r="N14" s="117">
        <v>0</v>
      </c>
      <c r="O14" s="524">
        <v>0</v>
      </c>
      <c r="P14" s="113">
        <f t="shared" si="1"/>
        <v>0</v>
      </c>
      <c r="Q14" s="137">
        <v>100</v>
      </c>
      <c r="R14" s="117">
        <v>0</v>
      </c>
      <c r="S14" s="524">
        <v>0</v>
      </c>
      <c r="T14" s="119">
        <v>0</v>
      </c>
      <c r="U14" s="524">
        <v>0</v>
      </c>
      <c r="V14" s="119">
        <v>0</v>
      </c>
      <c r="W14" s="524">
        <v>0</v>
      </c>
      <c r="X14" s="117">
        <v>0</v>
      </c>
      <c r="Y14" s="524">
        <v>0</v>
      </c>
      <c r="Z14" s="117">
        <v>0</v>
      </c>
      <c r="AA14" s="524">
        <v>0</v>
      </c>
      <c r="AB14" s="117">
        <v>0</v>
      </c>
      <c r="AC14" s="532">
        <v>0</v>
      </c>
      <c r="AD14" s="119">
        <v>0</v>
      </c>
      <c r="AE14" s="524">
        <v>0</v>
      </c>
      <c r="AF14" s="119">
        <v>0</v>
      </c>
      <c r="AG14" s="524">
        <v>0</v>
      </c>
      <c r="AH14" s="117">
        <v>0</v>
      </c>
      <c r="AI14" s="524">
        <v>0</v>
      </c>
      <c r="AJ14" s="113">
        <f t="shared" si="2"/>
        <v>0</v>
      </c>
      <c r="AK14" s="117">
        <v>0</v>
      </c>
      <c r="AL14" s="524">
        <f t="shared" si="3"/>
        <v>0</v>
      </c>
      <c r="AM14" s="117">
        <v>0</v>
      </c>
      <c r="AN14" s="524">
        <f t="shared" si="4"/>
        <v>0</v>
      </c>
      <c r="AO14" s="117">
        <v>0</v>
      </c>
      <c r="AP14" s="257">
        <v>0</v>
      </c>
      <c r="AQ14" s="389">
        <v>0</v>
      </c>
    </row>
    <row r="15" spans="2:43" s="22" customFormat="1" ht="21.75" customHeight="1">
      <c r="B15" s="176" t="s">
        <v>59</v>
      </c>
      <c r="C15" s="128">
        <f t="shared" si="0"/>
        <v>0</v>
      </c>
      <c r="D15" s="535">
        <v>0</v>
      </c>
      <c r="E15" s="535">
        <v>0</v>
      </c>
      <c r="F15" s="113">
        <f t="shared" si="5"/>
        <v>0</v>
      </c>
      <c r="G15" s="135">
        <v>100</v>
      </c>
      <c r="H15" s="115">
        <v>0</v>
      </c>
      <c r="I15" s="524">
        <v>0</v>
      </c>
      <c r="J15" s="119">
        <v>0</v>
      </c>
      <c r="K15" s="524">
        <v>0</v>
      </c>
      <c r="L15" s="117">
        <v>0</v>
      </c>
      <c r="M15" s="524">
        <v>0</v>
      </c>
      <c r="N15" s="117">
        <v>0</v>
      </c>
      <c r="O15" s="524">
        <v>0</v>
      </c>
      <c r="P15" s="113">
        <f t="shared" si="1"/>
        <v>0</v>
      </c>
      <c r="Q15" s="137">
        <v>100</v>
      </c>
      <c r="R15" s="117">
        <v>0</v>
      </c>
      <c r="S15" s="524">
        <v>0</v>
      </c>
      <c r="T15" s="119">
        <v>0</v>
      </c>
      <c r="U15" s="524">
        <v>0</v>
      </c>
      <c r="V15" s="119">
        <v>0</v>
      </c>
      <c r="W15" s="524">
        <v>0</v>
      </c>
      <c r="X15" s="117">
        <v>0</v>
      </c>
      <c r="Y15" s="524">
        <v>0</v>
      </c>
      <c r="Z15" s="117">
        <v>0</v>
      </c>
      <c r="AA15" s="524">
        <v>0</v>
      </c>
      <c r="AB15" s="117">
        <v>0</v>
      </c>
      <c r="AC15" s="532">
        <v>0</v>
      </c>
      <c r="AD15" s="119">
        <v>0</v>
      </c>
      <c r="AE15" s="524">
        <v>0</v>
      </c>
      <c r="AF15" s="119">
        <v>0</v>
      </c>
      <c r="AG15" s="524">
        <v>0</v>
      </c>
      <c r="AH15" s="117">
        <v>0</v>
      </c>
      <c r="AI15" s="524">
        <v>0</v>
      </c>
      <c r="AJ15" s="113">
        <f t="shared" si="2"/>
        <v>0</v>
      </c>
      <c r="AK15" s="117">
        <v>0</v>
      </c>
      <c r="AL15" s="524">
        <f t="shared" si="3"/>
        <v>0</v>
      </c>
      <c r="AM15" s="117">
        <v>0</v>
      </c>
      <c r="AN15" s="524">
        <f t="shared" si="4"/>
        <v>0</v>
      </c>
      <c r="AO15" s="117">
        <v>0</v>
      </c>
      <c r="AP15" s="257">
        <v>0</v>
      </c>
      <c r="AQ15" s="389">
        <v>0</v>
      </c>
    </row>
    <row r="16" spans="2:43" s="22" customFormat="1" ht="21.75" customHeight="1">
      <c r="B16" s="487" t="s">
        <v>60</v>
      </c>
      <c r="C16" s="128">
        <f t="shared" si="0"/>
        <v>1</v>
      </c>
      <c r="D16" s="535">
        <v>0</v>
      </c>
      <c r="E16" s="535">
        <v>1</v>
      </c>
      <c r="F16" s="113">
        <f t="shared" si="5"/>
        <v>1</v>
      </c>
      <c r="G16" s="135">
        <v>100</v>
      </c>
      <c r="H16" s="115">
        <v>0</v>
      </c>
      <c r="I16" s="524">
        <v>0</v>
      </c>
      <c r="J16" s="119">
        <v>1</v>
      </c>
      <c r="K16" s="524">
        <f>J16/F16*100</f>
        <v>100</v>
      </c>
      <c r="L16" s="117">
        <v>0</v>
      </c>
      <c r="M16" s="524">
        <f>L16/F16*100</f>
        <v>0</v>
      </c>
      <c r="N16" s="117">
        <v>0</v>
      </c>
      <c r="O16" s="524">
        <v>0</v>
      </c>
      <c r="P16" s="113">
        <f t="shared" si="1"/>
        <v>1</v>
      </c>
      <c r="Q16" s="137">
        <v>100</v>
      </c>
      <c r="R16" s="117">
        <v>0</v>
      </c>
      <c r="S16" s="524">
        <v>0</v>
      </c>
      <c r="T16" s="119">
        <v>1</v>
      </c>
      <c r="U16" s="135">
        <f>IF($P16&lt;&gt;0,T16/$P16*100,0)</f>
        <v>100</v>
      </c>
      <c r="V16" s="119">
        <v>0</v>
      </c>
      <c r="W16" s="524">
        <f>V16/P16*100</f>
        <v>0</v>
      </c>
      <c r="X16" s="117">
        <v>0</v>
      </c>
      <c r="Y16" s="524">
        <f>X16/P16*100</f>
        <v>0</v>
      </c>
      <c r="Z16" s="117">
        <v>0</v>
      </c>
      <c r="AA16" s="524">
        <v>0</v>
      </c>
      <c r="AB16" s="117">
        <v>0</v>
      </c>
      <c r="AC16" s="532">
        <v>0</v>
      </c>
      <c r="AD16" s="119">
        <v>0</v>
      </c>
      <c r="AE16" s="524">
        <v>0</v>
      </c>
      <c r="AF16" s="119">
        <v>0</v>
      </c>
      <c r="AG16" s="524">
        <v>0</v>
      </c>
      <c r="AH16" s="117">
        <v>0</v>
      </c>
      <c r="AI16" s="524">
        <v>0</v>
      </c>
      <c r="AJ16" s="113">
        <f t="shared" si="2"/>
        <v>0</v>
      </c>
      <c r="AK16" s="117">
        <v>0</v>
      </c>
      <c r="AL16" s="524">
        <f t="shared" si="3"/>
        <v>0</v>
      </c>
      <c r="AM16" s="117">
        <v>0</v>
      </c>
      <c r="AN16" s="524">
        <f t="shared" si="4"/>
        <v>0</v>
      </c>
      <c r="AO16" s="117">
        <v>0</v>
      </c>
      <c r="AP16" s="514">
        <f>IF($AJ16&lt;&gt;0,AO16/$AJ16*100,0)</f>
        <v>0</v>
      </c>
      <c r="AQ16" s="389">
        <v>0</v>
      </c>
    </row>
    <row r="17" spans="2:43" s="22" customFormat="1" ht="21.75" customHeight="1">
      <c r="B17" s="176" t="s">
        <v>61</v>
      </c>
      <c r="C17" s="128">
        <f t="shared" si="0"/>
        <v>1</v>
      </c>
      <c r="D17" s="535">
        <v>1</v>
      </c>
      <c r="E17" s="535">
        <v>0</v>
      </c>
      <c r="F17" s="113">
        <f t="shared" si="5"/>
        <v>1</v>
      </c>
      <c r="G17" s="135">
        <v>100</v>
      </c>
      <c r="H17" s="115">
        <v>0</v>
      </c>
      <c r="I17" s="524">
        <v>0</v>
      </c>
      <c r="J17" s="119">
        <v>0</v>
      </c>
      <c r="K17" s="524">
        <v>0</v>
      </c>
      <c r="L17" s="117">
        <v>1</v>
      </c>
      <c r="M17" s="136">
        <f>IF($P17&lt;&gt;0,L17/$P17*100,0)</f>
        <v>100</v>
      </c>
      <c r="N17" s="117">
        <v>0</v>
      </c>
      <c r="O17" s="524">
        <v>0</v>
      </c>
      <c r="P17" s="113">
        <f t="shared" si="1"/>
        <v>1</v>
      </c>
      <c r="Q17" s="137">
        <v>100</v>
      </c>
      <c r="R17" s="117">
        <v>0</v>
      </c>
      <c r="S17" s="524">
        <v>0</v>
      </c>
      <c r="T17" s="119">
        <v>0</v>
      </c>
      <c r="U17" s="524">
        <v>0</v>
      </c>
      <c r="V17" s="119">
        <v>0</v>
      </c>
      <c r="W17" s="524">
        <f>V17/P17*100</f>
        <v>0</v>
      </c>
      <c r="X17" s="117">
        <v>1</v>
      </c>
      <c r="Y17" s="136">
        <f>IF($P17&lt;&gt;0,X17/$P17*100,0)</f>
        <v>100</v>
      </c>
      <c r="Z17" s="117">
        <v>0</v>
      </c>
      <c r="AA17" s="524">
        <v>0</v>
      </c>
      <c r="AB17" s="117">
        <v>0</v>
      </c>
      <c r="AC17" s="532">
        <v>0</v>
      </c>
      <c r="AD17" s="119">
        <v>0</v>
      </c>
      <c r="AE17" s="524">
        <v>0</v>
      </c>
      <c r="AF17" s="119">
        <v>0</v>
      </c>
      <c r="AG17" s="524">
        <f>AF17/P17*100</f>
        <v>0</v>
      </c>
      <c r="AH17" s="117">
        <v>0</v>
      </c>
      <c r="AI17" s="524">
        <f>AH17/P17*100</f>
        <v>0</v>
      </c>
      <c r="AJ17" s="113">
        <f t="shared" si="2"/>
        <v>0</v>
      </c>
      <c r="AK17" s="117">
        <v>0</v>
      </c>
      <c r="AL17" s="524">
        <f t="shared" si="3"/>
        <v>0</v>
      </c>
      <c r="AM17" s="117">
        <v>0</v>
      </c>
      <c r="AN17" s="524">
        <f t="shared" si="4"/>
        <v>0</v>
      </c>
      <c r="AO17" s="117">
        <v>0</v>
      </c>
      <c r="AP17" s="693">
        <f>IF($AJ17&lt;&gt;0,AO17/$AJ17*100,0)</f>
        <v>0</v>
      </c>
      <c r="AQ17" s="389">
        <v>0</v>
      </c>
    </row>
    <row r="18" spans="2:43" s="22" customFormat="1" ht="21.75" customHeight="1">
      <c r="B18" s="176" t="s">
        <v>62</v>
      </c>
      <c r="C18" s="128">
        <f t="shared" si="0"/>
        <v>0</v>
      </c>
      <c r="D18" s="535">
        <v>0</v>
      </c>
      <c r="E18" s="535">
        <v>0</v>
      </c>
      <c r="F18" s="113">
        <f t="shared" si="5"/>
        <v>0</v>
      </c>
      <c r="G18" s="135">
        <v>100</v>
      </c>
      <c r="H18" s="115">
        <v>0</v>
      </c>
      <c r="I18" s="524">
        <v>0</v>
      </c>
      <c r="J18" s="119">
        <v>0</v>
      </c>
      <c r="K18" s="524">
        <v>0</v>
      </c>
      <c r="L18" s="117">
        <v>0</v>
      </c>
      <c r="M18" s="524">
        <v>0</v>
      </c>
      <c r="N18" s="117">
        <v>0</v>
      </c>
      <c r="O18" s="524">
        <v>0</v>
      </c>
      <c r="P18" s="113">
        <f t="shared" si="1"/>
        <v>0</v>
      </c>
      <c r="Q18" s="137">
        <v>100</v>
      </c>
      <c r="R18" s="117">
        <v>0</v>
      </c>
      <c r="S18" s="524">
        <v>0</v>
      </c>
      <c r="T18" s="119">
        <v>0</v>
      </c>
      <c r="U18" s="524">
        <v>0</v>
      </c>
      <c r="V18" s="119">
        <v>0</v>
      </c>
      <c r="W18" s="524">
        <v>0</v>
      </c>
      <c r="X18" s="117">
        <v>0</v>
      </c>
      <c r="Y18" s="524">
        <v>0</v>
      </c>
      <c r="Z18" s="117">
        <v>0</v>
      </c>
      <c r="AA18" s="524">
        <v>0</v>
      </c>
      <c r="AB18" s="117">
        <v>0</v>
      </c>
      <c r="AC18" s="532">
        <v>0</v>
      </c>
      <c r="AD18" s="119">
        <v>0</v>
      </c>
      <c r="AE18" s="524">
        <v>0</v>
      </c>
      <c r="AF18" s="119">
        <v>0</v>
      </c>
      <c r="AG18" s="524">
        <v>0</v>
      </c>
      <c r="AH18" s="117">
        <v>0</v>
      </c>
      <c r="AI18" s="524">
        <v>0</v>
      </c>
      <c r="AJ18" s="113">
        <f t="shared" si="2"/>
        <v>0</v>
      </c>
      <c r="AK18" s="117">
        <v>0</v>
      </c>
      <c r="AL18" s="524">
        <f t="shared" si="3"/>
        <v>0</v>
      </c>
      <c r="AM18" s="117">
        <v>0</v>
      </c>
      <c r="AN18" s="524">
        <f t="shared" si="4"/>
        <v>0</v>
      </c>
      <c r="AO18" s="117">
        <v>0</v>
      </c>
      <c r="AP18" s="693">
        <f>IF($AJ18&lt;&gt;0,AO18/$AJ18*100,0)</f>
        <v>0</v>
      </c>
      <c r="AQ18" s="389">
        <v>0</v>
      </c>
    </row>
    <row r="19" spans="2:43" s="22" customFormat="1" ht="21.75" customHeight="1">
      <c r="B19" s="176" t="s">
        <v>63</v>
      </c>
      <c r="C19" s="128">
        <f t="shared" si="0"/>
        <v>1</v>
      </c>
      <c r="D19" s="535">
        <v>1</v>
      </c>
      <c r="E19" s="535">
        <v>0</v>
      </c>
      <c r="F19" s="113">
        <f t="shared" si="5"/>
        <v>1</v>
      </c>
      <c r="G19" s="135">
        <v>100</v>
      </c>
      <c r="H19" s="115">
        <v>0</v>
      </c>
      <c r="I19" s="524">
        <v>0</v>
      </c>
      <c r="J19" s="119">
        <v>1</v>
      </c>
      <c r="K19" s="524">
        <v>0</v>
      </c>
      <c r="L19" s="117">
        <v>0</v>
      </c>
      <c r="M19" s="524">
        <f>L19/F19*100</f>
        <v>0</v>
      </c>
      <c r="N19" s="117">
        <v>0</v>
      </c>
      <c r="O19" s="524">
        <v>0</v>
      </c>
      <c r="P19" s="113">
        <f t="shared" si="1"/>
        <v>1</v>
      </c>
      <c r="Q19" s="137">
        <v>100</v>
      </c>
      <c r="R19" s="117">
        <v>0</v>
      </c>
      <c r="S19" s="524">
        <v>0</v>
      </c>
      <c r="T19" s="119">
        <v>1</v>
      </c>
      <c r="U19" s="135">
        <f>IF($P19&lt;&gt;0,T19/$P19*100,0)</f>
        <v>100</v>
      </c>
      <c r="V19" s="119">
        <v>0</v>
      </c>
      <c r="W19" s="524">
        <f>V19/P19*100</f>
        <v>0</v>
      </c>
      <c r="X19" s="117">
        <v>0</v>
      </c>
      <c r="Y19" s="524">
        <f>X19/P19*100</f>
        <v>0</v>
      </c>
      <c r="Z19" s="117">
        <v>0</v>
      </c>
      <c r="AA19" s="524">
        <v>0</v>
      </c>
      <c r="AB19" s="117">
        <v>0</v>
      </c>
      <c r="AC19" s="532">
        <v>0</v>
      </c>
      <c r="AD19" s="119">
        <v>0</v>
      </c>
      <c r="AE19" s="524">
        <v>0</v>
      </c>
      <c r="AF19" s="119">
        <v>0</v>
      </c>
      <c r="AG19" s="524">
        <f>AF19/P19*100</f>
        <v>0</v>
      </c>
      <c r="AH19" s="117">
        <v>0</v>
      </c>
      <c r="AI19" s="524">
        <f>AH19/P19*100</f>
        <v>0</v>
      </c>
      <c r="AJ19" s="113">
        <f t="shared" si="2"/>
        <v>0</v>
      </c>
      <c r="AK19" s="117">
        <v>0</v>
      </c>
      <c r="AL19" s="524">
        <f t="shared" si="3"/>
        <v>0</v>
      </c>
      <c r="AM19" s="117">
        <v>0</v>
      </c>
      <c r="AN19" s="524">
        <f t="shared" si="4"/>
        <v>0</v>
      </c>
      <c r="AO19" s="117">
        <v>0</v>
      </c>
      <c r="AP19" s="130">
        <v>0</v>
      </c>
      <c r="AQ19" s="389">
        <v>0</v>
      </c>
    </row>
    <row r="20" spans="2:43" s="22" customFormat="1" ht="21.75" customHeight="1">
      <c r="B20" s="176" t="s">
        <v>64</v>
      </c>
      <c r="C20" s="128">
        <f t="shared" si="0"/>
        <v>1</v>
      </c>
      <c r="D20" s="535">
        <v>0</v>
      </c>
      <c r="E20" s="535">
        <v>1</v>
      </c>
      <c r="F20" s="113">
        <f t="shared" si="5"/>
        <v>0</v>
      </c>
      <c r="G20" s="135">
        <v>100</v>
      </c>
      <c r="H20" s="117">
        <v>0</v>
      </c>
      <c r="I20" s="524">
        <v>0</v>
      </c>
      <c r="J20" s="119">
        <v>0</v>
      </c>
      <c r="K20" s="524">
        <v>0</v>
      </c>
      <c r="L20" s="117">
        <v>0</v>
      </c>
      <c r="M20" s="524">
        <v>0</v>
      </c>
      <c r="N20" s="117">
        <v>0</v>
      </c>
      <c r="O20" s="524">
        <v>0</v>
      </c>
      <c r="P20" s="113">
        <f t="shared" si="1"/>
        <v>0</v>
      </c>
      <c r="Q20" s="137">
        <v>100</v>
      </c>
      <c r="R20" s="117">
        <v>0</v>
      </c>
      <c r="S20" s="524">
        <v>0</v>
      </c>
      <c r="T20" s="119">
        <v>0</v>
      </c>
      <c r="U20" s="524">
        <v>0</v>
      </c>
      <c r="V20" s="119">
        <v>0</v>
      </c>
      <c r="W20" s="524">
        <v>0</v>
      </c>
      <c r="X20" s="117">
        <v>0</v>
      </c>
      <c r="Y20" s="524">
        <v>0</v>
      </c>
      <c r="Z20" s="117">
        <v>0</v>
      </c>
      <c r="AA20" s="524">
        <v>0</v>
      </c>
      <c r="AB20" s="117">
        <v>0</v>
      </c>
      <c r="AC20" s="532">
        <v>0</v>
      </c>
      <c r="AD20" s="119">
        <v>0</v>
      </c>
      <c r="AE20" s="524">
        <v>0</v>
      </c>
      <c r="AF20" s="119">
        <v>0</v>
      </c>
      <c r="AG20" s="524">
        <v>0</v>
      </c>
      <c r="AH20" s="117">
        <v>0</v>
      </c>
      <c r="AI20" s="524">
        <v>0</v>
      </c>
      <c r="AJ20" s="113">
        <f t="shared" si="2"/>
        <v>1</v>
      </c>
      <c r="AK20" s="117">
        <v>1</v>
      </c>
      <c r="AL20" s="524">
        <f t="shared" si="3"/>
        <v>100</v>
      </c>
      <c r="AM20" s="117">
        <v>0</v>
      </c>
      <c r="AN20" s="524">
        <f t="shared" si="4"/>
        <v>0</v>
      </c>
      <c r="AO20" s="117">
        <v>0</v>
      </c>
      <c r="AP20" s="257">
        <v>0</v>
      </c>
      <c r="AQ20" s="389">
        <v>0</v>
      </c>
    </row>
    <row r="21" spans="2:43" s="22" customFormat="1" ht="21.75" customHeight="1">
      <c r="B21" s="176" t="s">
        <v>65</v>
      </c>
      <c r="C21" s="128">
        <f t="shared" si="0"/>
        <v>0</v>
      </c>
      <c r="D21" s="535">
        <v>0</v>
      </c>
      <c r="E21" s="535">
        <v>0</v>
      </c>
      <c r="F21" s="113">
        <f t="shared" si="5"/>
        <v>0</v>
      </c>
      <c r="G21" s="135">
        <v>100</v>
      </c>
      <c r="H21" s="117">
        <v>0</v>
      </c>
      <c r="I21" s="524">
        <v>0</v>
      </c>
      <c r="J21" s="119">
        <v>0</v>
      </c>
      <c r="K21" s="524">
        <v>0</v>
      </c>
      <c r="L21" s="117">
        <v>0</v>
      </c>
      <c r="M21" s="524">
        <v>0</v>
      </c>
      <c r="N21" s="117">
        <v>0</v>
      </c>
      <c r="O21" s="524">
        <v>0</v>
      </c>
      <c r="P21" s="113">
        <f t="shared" si="1"/>
        <v>0</v>
      </c>
      <c r="Q21" s="137">
        <v>100</v>
      </c>
      <c r="R21" s="117">
        <v>0</v>
      </c>
      <c r="S21" s="524">
        <v>0</v>
      </c>
      <c r="T21" s="119">
        <v>0</v>
      </c>
      <c r="U21" s="524">
        <v>0</v>
      </c>
      <c r="V21" s="119">
        <v>0</v>
      </c>
      <c r="W21" s="524">
        <v>0</v>
      </c>
      <c r="X21" s="117">
        <v>0</v>
      </c>
      <c r="Y21" s="524">
        <v>0</v>
      </c>
      <c r="Z21" s="117">
        <v>0</v>
      </c>
      <c r="AA21" s="524">
        <v>0</v>
      </c>
      <c r="AB21" s="117">
        <v>0</v>
      </c>
      <c r="AC21" s="532">
        <v>0</v>
      </c>
      <c r="AD21" s="119">
        <v>0</v>
      </c>
      <c r="AE21" s="524">
        <v>0</v>
      </c>
      <c r="AF21" s="119">
        <v>0</v>
      </c>
      <c r="AG21" s="524">
        <v>0</v>
      </c>
      <c r="AH21" s="117">
        <v>0</v>
      </c>
      <c r="AI21" s="524">
        <v>0</v>
      </c>
      <c r="AJ21" s="113">
        <f t="shared" si="2"/>
        <v>0</v>
      </c>
      <c r="AK21" s="117">
        <v>0</v>
      </c>
      <c r="AL21" s="524">
        <f t="shared" si="3"/>
        <v>0</v>
      </c>
      <c r="AM21" s="117">
        <v>0</v>
      </c>
      <c r="AN21" s="524">
        <f t="shared" si="4"/>
        <v>0</v>
      </c>
      <c r="AO21" s="117">
        <v>0</v>
      </c>
      <c r="AP21" s="257">
        <v>0</v>
      </c>
      <c r="AQ21" s="389">
        <v>0</v>
      </c>
    </row>
    <row r="22" spans="2:43" s="22" customFormat="1" ht="21.75" customHeight="1">
      <c r="B22" s="176" t="s">
        <v>66</v>
      </c>
      <c r="C22" s="128">
        <f t="shared" si="0"/>
        <v>0</v>
      </c>
      <c r="D22" s="535">
        <v>0</v>
      </c>
      <c r="E22" s="535">
        <v>0</v>
      </c>
      <c r="F22" s="113">
        <f t="shared" si="5"/>
        <v>0</v>
      </c>
      <c r="G22" s="135">
        <v>100</v>
      </c>
      <c r="H22" s="117">
        <v>0</v>
      </c>
      <c r="I22" s="524">
        <v>0</v>
      </c>
      <c r="J22" s="119">
        <v>0</v>
      </c>
      <c r="K22" s="524">
        <v>0</v>
      </c>
      <c r="L22" s="117">
        <v>0</v>
      </c>
      <c r="M22" s="524">
        <v>0</v>
      </c>
      <c r="N22" s="117">
        <v>0</v>
      </c>
      <c r="O22" s="524">
        <v>0</v>
      </c>
      <c r="P22" s="113">
        <f t="shared" si="1"/>
        <v>0</v>
      </c>
      <c r="Q22" s="137">
        <v>100</v>
      </c>
      <c r="R22" s="117">
        <v>0</v>
      </c>
      <c r="S22" s="524">
        <v>0</v>
      </c>
      <c r="T22" s="119">
        <v>0</v>
      </c>
      <c r="U22" s="524">
        <v>0</v>
      </c>
      <c r="V22" s="119">
        <v>0</v>
      </c>
      <c r="W22" s="524">
        <v>0</v>
      </c>
      <c r="X22" s="117">
        <v>0</v>
      </c>
      <c r="Y22" s="524">
        <v>0</v>
      </c>
      <c r="Z22" s="117">
        <v>0</v>
      </c>
      <c r="AA22" s="524">
        <v>0</v>
      </c>
      <c r="AB22" s="117">
        <v>0</v>
      </c>
      <c r="AC22" s="532">
        <v>0</v>
      </c>
      <c r="AD22" s="119">
        <v>0</v>
      </c>
      <c r="AE22" s="524">
        <v>0</v>
      </c>
      <c r="AF22" s="119">
        <v>0</v>
      </c>
      <c r="AG22" s="524">
        <v>0</v>
      </c>
      <c r="AH22" s="117">
        <v>0</v>
      </c>
      <c r="AI22" s="524">
        <v>0</v>
      </c>
      <c r="AJ22" s="113">
        <f t="shared" si="2"/>
        <v>0</v>
      </c>
      <c r="AK22" s="117">
        <v>0</v>
      </c>
      <c r="AL22" s="524">
        <f t="shared" si="3"/>
        <v>0</v>
      </c>
      <c r="AM22" s="117">
        <v>0</v>
      </c>
      <c r="AN22" s="524">
        <f t="shared" si="4"/>
        <v>0</v>
      </c>
      <c r="AO22" s="117">
        <v>0</v>
      </c>
      <c r="AP22" s="514">
        <f>IF($AJ22&lt;&gt;0,AO22/$AJ22*100,0)</f>
        <v>0</v>
      </c>
      <c r="AQ22" s="389">
        <v>0</v>
      </c>
    </row>
    <row r="23" spans="2:43" s="22" customFormat="1" ht="21.75" customHeight="1">
      <c r="B23" s="176" t="s">
        <v>67</v>
      </c>
      <c r="C23" s="128">
        <f t="shared" si="0"/>
        <v>1</v>
      </c>
      <c r="D23" s="535">
        <v>0</v>
      </c>
      <c r="E23" s="535">
        <v>1</v>
      </c>
      <c r="F23" s="113">
        <f t="shared" si="5"/>
        <v>1</v>
      </c>
      <c r="G23" s="135">
        <v>100</v>
      </c>
      <c r="H23" s="117">
        <v>0</v>
      </c>
      <c r="I23" s="524">
        <v>0</v>
      </c>
      <c r="J23" s="119">
        <v>0</v>
      </c>
      <c r="K23" s="524">
        <v>0</v>
      </c>
      <c r="L23" s="117">
        <v>0</v>
      </c>
      <c r="M23" s="524">
        <f>L23/F23*100</f>
        <v>0</v>
      </c>
      <c r="N23" s="117">
        <v>1</v>
      </c>
      <c r="O23" s="136">
        <f>IF($P23&lt;&gt;0,N23/$P23*100,0)</f>
        <v>100</v>
      </c>
      <c r="P23" s="113">
        <f t="shared" si="1"/>
        <v>1</v>
      </c>
      <c r="Q23" s="137">
        <v>100</v>
      </c>
      <c r="R23" s="117">
        <v>1</v>
      </c>
      <c r="S23" s="136">
        <f>IF($P23&lt;&gt;0,R23/$P23*100,0)</f>
        <v>100</v>
      </c>
      <c r="T23" s="119">
        <v>0</v>
      </c>
      <c r="U23" s="524">
        <v>0</v>
      </c>
      <c r="V23" s="119">
        <v>0</v>
      </c>
      <c r="W23" s="524">
        <f>V23/P23*100</f>
        <v>0</v>
      </c>
      <c r="X23" s="117">
        <v>0</v>
      </c>
      <c r="Y23" s="524">
        <f>X23/P23*100</f>
        <v>0</v>
      </c>
      <c r="Z23" s="117">
        <v>0</v>
      </c>
      <c r="AA23" s="524">
        <v>0</v>
      </c>
      <c r="AB23" s="117">
        <v>0</v>
      </c>
      <c r="AC23" s="532">
        <v>0</v>
      </c>
      <c r="AD23" s="119">
        <v>0</v>
      </c>
      <c r="AE23" s="524">
        <v>0</v>
      </c>
      <c r="AF23" s="119">
        <v>0</v>
      </c>
      <c r="AG23" s="524">
        <f>AF23/P23*100</f>
        <v>0</v>
      </c>
      <c r="AH23" s="117">
        <v>0</v>
      </c>
      <c r="AI23" s="524">
        <f>AH23/P23*100</f>
        <v>0</v>
      </c>
      <c r="AJ23" s="113">
        <f t="shared" si="2"/>
        <v>0</v>
      </c>
      <c r="AK23" s="117">
        <v>0</v>
      </c>
      <c r="AL23" s="524">
        <f t="shared" si="3"/>
        <v>0</v>
      </c>
      <c r="AM23" s="117">
        <v>0</v>
      </c>
      <c r="AN23" s="524">
        <f t="shared" si="4"/>
        <v>0</v>
      </c>
      <c r="AO23" s="117">
        <v>0</v>
      </c>
      <c r="AP23" s="693">
        <f>IF($AJ23&lt;&gt;0,AO23/$AJ23*100,0)</f>
        <v>0</v>
      </c>
      <c r="AQ23" s="389">
        <v>0</v>
      </c>
    </row>
    <row r="24" spans="2:43" s="22" customFormat="1" ht="21.75" customHeight="1">
      <c r="B24" s="176" t="s">
        <v>68</v>
      </c>
      <c r="C24" s="128">
        <f t="shared" si="0"/>
        <v>0</v>
      </c>
      <c r="D24" s="535">
        <v>0</v>
      </c>
      <c r="E24" s="535">
        <v>0</v>
      </c>
      <c r="F24" s="113">
        <f t="shared" si="5"/>
        <v>0</v>
      </c>
      <c r="G24" s="135">
        <v>100</v>
      </c>
      <c r="H24" s="117">
        <v>0</v>
      </c>
      <c r="I24" s="524">
        <v>0</v>
      </c>
      <c r="J24" s="119">
        <v>0</v>
      </c>
      <c r="K24" s="524">
        <v>0</v>
      </c>
      <c r="L24" s="117">
        <v>0</v>
      </c>
      <c r="M24" s="524">
        <v>0</v>
      </c>
      <c r="N24" s="117">
        <v>0</v>
      </c>
      <c r="O24" s="524">
        <v>0</v>
      </c>
      <c r="P24" s="113">
        <f t="shared" si="1"/>
        <v>0</v>
      </c>
      <c r="Q24" s="137">
        <v>100</v>
      </c>
      <c r="R24" s="117">
        <v>0</v>
      </c>
      <c r="S24" s="524">
        <v>0</v>
      </c>
      <c r="T24" s="119">
        <v>0</v>
      </c>
      <c r="U24" s="524">
        <v>0</v>
      </c>
      <c r="V24" s="119">
        <v>0</v>
      </c>
      <c r="W24" s="524">
        <v>0</v>
      </c>
      <c r="X24" s="117">
        <v>0</v>
      </c>
      <c r="Y24" s="524">
        <v>0</v>
      </c>
      <c r="Z24" s="117">
        <v>0</v>
      </c>
      <c r="AA24" s="524">
        <v>0</v>
      </c>
      <c r="AB24" s="119">
        <v>0</v>
      </c>
      <c r="AC24" s="524">
        <v>0</v>
      </c>
      <c r="AD24" s="119">
        <v>0</v>
      </c>
      <c r="AE24" s="524">
        <v>0</v>
      </c>
      <c r="AF24" s="119">
        <v>0</v>
      </c>
      <c r="AG24" s="524">
        <v>0</v>
      </c>
      <c r="AH24" s="117">
        <v>0</v>
      </c>
      <c r="AI24" s="524">
        <v>0</v>
      </c>
      <c r="AJ24" s="113">
        <f t="shared" si="2"/>
        <v>0</v>
      </c>
      <c r="AK24" s="117">
        <v>0</v>
      </c>
      <c r="AL24" s="524">
        <f t="shared" si="3"/>
        <v>0</v>
      </c>
      <c r="AM24" s="117">
        <v>0</v>
      </c>
      <c r="AN24" s="524">
        <f t="shared" si="4"/>
        <v>0</v>
      </c>
      <c r="AO24" s="117">
        <v>0</v>
      </c>
      <c r="AP24" s="693">
        <f>IF($AJ24&lt;&gt;0,AO24/$AJ24*100,0)</f>
        <v>0</v>
      </c>
      <c r="AQ24" s="389">
        <v>0</v>
      </c>
    </row>
    <row r="25" spans="2:43" s="22" customFormat="1" ht="21.75" customHeight="1">
      <c r="B25" s="176" t="s">
        <v>69</v>
      </c>
      <c r="C25" s="128">
        <f t="shared" si="0"/>
        <v>0</v>
      </c>
      <c r="D25" s="535">
        <v>0</v>
      </c>
      <c r="E25" s="535">
        <v>0</v>
      </c>
      <c r="F25" s="113">
        <f t="shared" si="5"/>
        <v>0</v>
      </c>
      <c r="G25" s="135">
        <v>100</v>
      </c>
      <c r="H25" s="117">
        <v>0</v>
      </c>
      <c r="I25" s="524">
        <v>0</v>
      </c>
      <c r="J25" s="119">
        <v>0</v>
      </c>
      <c r="K25" s="524">
        <v>0</v>
      </c>
      <c r="L25" s="117">
        <v>0</v>
      </c>
      <c r="M25" s="524">
        <v>0</v>
      </c>
      <c r="N25" s="117">
        <v>0</v>
      </c>
      <c r="O25" s="524">
        <v>0</v>
      </c>
      <c r="P25" s="113">
        <f t="shared" si="1"/>
        <v>0</v>
      </c>
      <c r="Q25" s="137">
        <v>100</v>
      </c>
      <c r="R25" s="117">
        <v>0</v>
      </c>
      <c r="S25" s="524">
        <v>0</v>
      </c>
      <c r="T25" s="119">
        <v>0</v>
      </c>
      <c r="U25" s="524">
        <v>0</v>
      </c>
      <c r="V25" s="119">
        <v>0</v>
      </c>
      <c r="W25" s="524">
        <v>0</v>
      </c>
      <c r="X25" s="117">
        <v>0</v>
      </c>
      <c r="Y25" s="524">
        <v>0</v>
      </c>
      <c r="Z25" s="117">
        <v>0</v>
      </c>
      <c r="AA25" s="524">
        <v>0</v>
      </c>
      <c r="AB25" s="258">
        <v>0</v>
      </c>
      <c r="AC25" s="524">
        <v>0</v>
      </c>
      <c r="AD25" s="119">
        <v>0</v>
      </c>
      <c r="AE25" s="524">
        <v>0</v>
      </c>
      <c r="AF25" s="119">
        <v>0</v>
      </c>
      <c r="AG25" s="524">
        <v>0</v>
      </c>
      <c r="AH25" s="117">
        <v>0</v>
      </c>
      <c r="AI25" s="524">
        <v>0</v>
      </c>
      <c r="AJ25" s="113">
        <f t="shared" si="2"/>
        <v>0</v>
      </c>
      <c r="AK25" s="117">
        <v>0</v>
      </c>
      <c r="AL25" s="524">
        <f t="shared" si="3"/>
        <v>0</v>
      </c>
      <c r="AM25" s="117">
        <v>0</v>
      </c>
      <c r="AN25" s="524">
        <f t="shared" si="4"/>
        <v>0</v>
      </c>
      <c r="AO25" s="117">
        <v>0</v>
      </c>
      <c r="AP25" s="130">
        <v>0</v>
      </c>
      <c r="AQ25" s="389">
        <v>0</v>
      </c>
    </row>
    <row r="26" spans="2:43" s="22" customFormat="1" ht="21.75" customHeight="1">
      <c r="B26" s="176" t="s">
        <v>70</v>
      </c>
      <c r="C26" s="128">
        <f t="shared" si="0"/>
        <v>0</v>
      </c>
      <c r="D26" s="535">
        <v>0</v>
      </c>
      <c r="E26" s="535">
        <v>0</v>
      </c>
      <c r="F26" s="113">
        <f t="shared" si="5"/>
        <v>0</v>
      </c>
      <c r="G26" s="135">
        <v>100</v>
      </c>
      <c r="H26" s="117">
        <v>0</v>
      </c>
      <c r="I26" s="524">
        <v>0</v>
      </c>
      <c r="J26" s="119">
        <v>0</v>
      </c>
      <c r="K26" s="524">
        <v>0</v>
      </c>
      <c r="L26" s="117">
        <v>0</v>
      </c>
      <c r="M26" s="524">
        <v>0</v>
      </c>
      <c r="N26" s="117">
        <v>0</v>
      </c>
      <c r="O26" s="524">
        <v>0</v>
      </c>
      <c r="P26" s="113">
        <f t="shared" si="1"/>
        <v>0</v>
      </c>
      <c r="Q26" s="137">
        <v>100</v>
      </c>
      <c r="R26" s="117">
        <v>0</v>
      </c>
      <c r="S26" s="524">
        <v>0</v>
      </c>
      <c r="T26" s="119">
        <v>0</v>
      </c>
      <c r="U26" s="524">
        <v>0</v>
      </c>
      <c r="V26" s="119">
        <v>0</v>
      </c>
      <c r="W26" s="524">
        <v>0</v>
      </c>
      <c r="X26" s="117">
        <v>0</v>
      </c>
      <c r="Y26" s="524">
        <v>0</v>
      </c>
      <c r="Z26" s="117">
        <v>0</v>
      </c>
      <c r="AA26" s="524">
        <v>0</v>
      </c>
      <c r="AB26" s="258">
        <v>0</v>
      </c>
      <c r="AC26" s="524">
        <v>0</v>
      </c>
      <c r="AD26" s="119">
        <v>0</v>
      </c>
      <c r="AE26" s="524">
        <v>0</v>
      </c>
      <c r="AF26" s="119">
        <v>0</v>
      </c>
      <c r="AG26" s="524">
        <v>0</v>
      </c>
      <c r="AH26" s="117">
        <v>0</v>
      </c>
      <c r="AI26" s="524">
        <v>0</v>
      </c>
      <c r="AJ26" s="113">
        <f t="shared" si="2"/>
        <v>0</v>
      </c>
      <c r="AK26" s="117">
        <v>0</v>
      </c>
      <c r="AL26" s="524">
        <f t="shared" si="3"/>
        <v>0</v>
      </c>
      <c r="AM26" s="117">
        <v>0</v>
      </c>
      <c r="AN26" s="524">
        <f t="shared" si="4"/>
        <v>0</v>
      </c>
      <c r="AO26" s="117">
        <v>0</v>
      </c>
      <c r="AP26" s="257">
        <v>0</v>
      </c>
      <c r="AQ26" s="389">
        <v>0</v>
      </c>
    </row>
    <row r="27" spans="2:43" s="22" customFormat="1" ht="21.75" customHeight="1">
      <c r="B27" s="176" t="s">
        <v>71</v>
      </c>
      <c r="C27" s="128">
        <f t="shared" si="0"/>
        <v>0</v>
      </c>
      <c r="D27" s="535">
        <v>0</v>
      </c>
      <c r="E27" s="535">
        <v>0</v>
      </c>
      <c r="F27" s="113">
        <f t="shared" si="5"/>
        <v>0</v>
      </c>
      <c r="G27" s="135">
        <v>100</v>
      </c>
      <c r="H27" s="117">
        <v>0</v>
      </c>
      <c r="I27" s="524">
        <v>0</v>
      </c>
      <c r="J27" s="119">
        <v>0</v>
      </c>
      <c r="K27" s="524">
        <v>0</v>
      </c>
      <c r="L27" s="117">
        <v>0</v>
      </c>
      <c r="M27" s="524">
        <v>0</v>
      </c>
      <c r="N27" s="117">
        <v>0</v>
      </c>
      <c r="O27" s="524">
        <v>0</v>
      </c>
      <c r="P27" s="113">
        <f t="shared" si="1"/>
        <v>0</v>
      </c>
      <c r="Q27" s="137">
        <v>100</v>
      </c>
      <c r="R27" s="117">
        <v>0</v>
      </c>
      <c r="S27" s="524">
        <v>0</v>
      </c>
      <c r="T27" s="119">
        <v>0</v>
      </c>
      <c r="U27" s="524">
        <v>0</v>
      </c>
      <c r="V27" s="119">
        <v>0</v>
      </c>
      <c r="W27" s="524">
        <v>0</v>
      </c>
      <c r="X27" s="117">
        <v>0</v>
      </c>
      <c r="Y27" s="524">
        <v>0</v>
      </c>
      <c r="Z27" s="117">
        <v>0</v>
      </c>
      <c r="AA27" s="524">
        <v>0</v>
      </c>
      <c r="AB27" s="258">
        <v>0</v>
      </c>
      <c r="AC27" s="524">
        <v>0</v>
      </c>
      <c r="AD27" s="119">
        <v>0</v>
      </c>
      <c r="AE27" s="524">
        <v>0</v>
      </c>
      <c r="AF27" s="119">
        <v>0</v>
      </c>
      <c r="AG27" s="524">
        <v>0</v>
      </c>
      <c r="AH27" s="117">
        <v>0</v>
      </c>
      <c r="AI27" s="524">
        <v>0</v>
      </c>
      <c r="AJ27" s="113">
        <f t="shared" si="2"/>
        <v>0</v>
      </c>
      <c r="AK27" s="117">
        <v>0</v>
      </c>
      <c r="AL27" s="524">
        <f t="shared" si="3"/>
        <v>0</v>
      </c>
      <c r="AM27" s="117">
        <v>0</v>
      </c>
      <c r="AN27" s="524">
        <f t="shared" si="4"/>
        <v>0</v>
      </c>
      <c r="AO27" s="117">
        <v>0</v>
      </c>
      <c r="AP27" s="257">
        <v>0</v>
      </c>
      <c r="AQ27" s="389">
        <v>0</v>
      </c>
    </row>
    <row r="28" spans="2:43" s="22" customFormat="1" ht="21.75" customHeight="1">
      <c r="B28" s="176" t="s">
        <v>72</v>
      </c>
      <c r="C28" s="128">
        <f t="shared" si="0"/>
        <v>0</v>
      </c>
      <c r="D28" s="535">
        <v>0</v>
      </c>
      <c r="E28" s="535">
        <v>0</v>
      </c>
      <c r="F28" s="113">
        <f t="shared" si="5"/>
        <v>0</v>
      </c>
      <c r="G28" s="135">
        <v>100</v>
      </c>
      <c r="H28" s="117">
        <v>0</v>
      </c>
      <c r="I28" s="524">
        <v>0</v>
      </c>
      <c r="J28" s="119">
        <v>0</v>
      </c>
      <c r="K28" s="524">
        <v>0</v>
      </c>
      <c r="L28" s="117">
        <v>0</v>
      </c>
      <c r="M28" s="524">
        <v>0</v>
      </c>
      <c r="N28" s="117">
        <v>0</v>
      </c>
      <c r="O28" s="524">
        <v>0</v>
      </c>
      <c r="P28" s="113">
        <f t="shared" si="1"/>
        <v>0</v>
      </c>
      <c r="Q28" s="137">
        <v>100</v>
      </c>
      <c r="R28" s="117">
        <v>0</v>
      </c>
      <c r="S28" s="524">
        <v>0</v>
      </c>
      <c r="T28" s="119">
        <v>0</v>
      </c>
      <c r="U28" s="524">
        <v>0</v>
      </c>
      <c r="V28" s="119">
        <v>0</v>
      </c>
      <c r="W28" s="524">
        <v>0</v>
      </c>
      <c r="X28" s="117">
        <v>0</v>
      </c>
      <c r="Y28" s="524">
        <v>0</v>
      </c>
      <c r="Z28" s="117">
        <v>0</v>
      </c>
      <c r="AA28" s="524">
        <v>0</v>
      </c>
      <c r="AB28" s="258">
        <v>0</v>
      </c>
      <c r="AC28" s="524">
        <v>0</v>
      </c>
      <c r="AD28" s="119">
        <v>0</v>
      </c>
      <c r="AE28" s="524">
        <v>0</v>
      </c>
      <c r="AF28" s="119">
        <v>0</v>
      </c>
      <c r="AG28" s="524">
        <v>0</v>
      </c>
      <c r="AH28" s="117">
        <v>0</v>
      </c>
      <c r="AI28" s="524">
        <v>0</v>
      </c>
      <c r="AJ28" s="113">
        <f t="shared" si="2"/>
        <v>0</v>
      </c>
      <c r="AK28" s="117">
        <v>0</v>
      </c>
      <c r="AL28" s="524">
        <f t="shared" si="3"/>
        <v>0</v>
      </c>
      <c r="AM28" s="117">
        <v>0</v>
      </c>
      <c r="AN28" s="524">
        <f t="shared" si="4"/>
        <v>0</v>
      </c>
      <c r="AO28" s="117">
        <v>0</v>
      </c>
      <c r="AP28" s="514">
        <f>IF($AJ28&lt;&gt;0,AO28/$AJ28*100,0)</f>
        <v>0</v>
      </c>
      <c r="AQ28" s="389">
        <v>0</v>
      </c>
    </row>
    <row r="29" spans="2:43" s="22" customFormat="1" ht="21.75" customHeight="1">
      <c r="B29" s="176" t="s">
        <v>73</v>
      </c>
      <c r="C29" s="128">
        <f t="shared" si="0"/>
        <v>0</v>
      </c>
      <c r="D29" s="535">
        <v>0</v>
      </c>
      <c r="E29" s="535">
        <v>0</v>
      </c>
      <c r="F29" s="113">
        <f t="shared" si="5"/>
        <v>0</v>
      </c>
      <c r="G29" s="135">
        <v>100</v>
      </c>
      <c r="H29" s="248">
        <v>0</v>
      </c>
      <c r="I29" s="524">
        <v>0</v>
      </c>
      <c r="J29" s="508">
        <v>0</v>
      </c>
      <c r="K29" s="524">
        <v>0</v>
      </c>
      <c r="L29" s="247">
        <v>0</v>
      </c>
      <c r="M29" s="524">
        <v>0</v>
      </c>
      <c r="N29" s="248">
        <v>0</v>
      </c>
      <c r="O29" s="524">
        <v>0</v>
      </c>
      <c r="P29" s="113">
        <f t="shared" si="1"/>
        <v>0</v>
      </c>
      <c r="Q29" s="137">
        <v>100</v>
      </c>
      <c r="R29" s="248">
        <v>0</v>
      </c>
      <c r="S29" s="524">
        <v>0</v>
      </c>
      <c r="T29" s="247">
        <v>0</v>
      </c>
      <c r="U29" s="524">
        <v>0</v>
      </c>
      <c r="V29" s="508">
        <v>0</v>
      </c>
      <c r="W29" s="524">
        <v>0</v>
      </c>
      <c r="X29" s="248">
        <v>0</v>
      </c>
      <c r="Y29" s="524">
        <v>0</v>
      </c>
      <c r="Z29" s="248">
        <v>0</v>
      </c>
      <c r="AA29" s="524">
        <v>0</v>
      </c>
      <c r="AB29" s="258">
        <v>0</v>
      </c>
      <c r="AC29" s="524">
        <v>0</v>
      </c>
      <c r="AD29" s="248">
        <v>0</v>
      </c>
      <c r="AE29" s="524">
        <v>0</v>
      </c>
      <c r="AF29" s="248">
        <v>0</v>
      </c>
      <c r="AG29" s="524">
        <v>0</v>
      </c>
      <c r="AH29" s="248">
        <v>0</v>
      </c>
      <c r="AI29" s="524">
        <v>0</v>
      </c>
      <c r="AJ29" s="113">
        <f t="shared" si="2"/>
        <v>0</v>
      </c>
      <c r="AK29" s="248">
        <v>0</v>
      </c>
      <c r="AL29" s="524">
        <f t="shared" si="3"/>
        <v>0</v>
      </c>
      <c r="AM29" s="248">
        <v>0</v>
      </c>
      <c r="AN29" s="524">
        <f t="shared" si="4"/>
        <v>0</v>
      </c>
      <c r="AO29" s="248">
        <v>0</v>
      </c>
      <c r="AP29" s="693">
        <f>IF($AJ29&lt;&gt;0,AO29/$AJ29*100,0)</f>
        <v>0</v>
      </c>
      <c r="AQ29" s="507">
        <v>0</v>
      </c>
    </row>
    <row r="30" spans="2:43" s="22" customFormat="1" ht="21.75" customHeight="1">
      <c r="B30" s="176" t="s">
        <v>74</v>
      </c>
      <c r="C30" s="128">
        <f t="shared" si="0"/>
        <v>0</v>
      </c>
      <c r="D30" s="535">
        <v>0</v>
      </c>
      <c r="E30" s="535">
        <v>0</v>
      </c>
      <c r="F30" s="113">
        <f t="shared" si="5"/>
        <v>0</v>
      </c>
      <c r="G30" s="135">
        <v>100</v>
      </c>
      <c r="H30" s="248">
        <v>0</v>
      </c>
      <c r="I30" s="524">
        <v>0</v>
      </c>
      <c r="J30" s="508">
        <v>0</v>
      </c>
      <c r="K30" s="524">
        <v>0</v>
      </c>
      <c r="L30" s="247">
        <v>0</v>
      </c>
      <c r="M30" s="524">
        <v>0</v>
      </c>
      <c r="N30" s="248">
        <v>0</v>
      </c>
      <c r="O30" s="524">
        <v>0</v>
      </c>
      <c r="P30" s="113">
        <f t="shared" si="1"/>
        <v>0</v>
      </c>
      <c r="Q30" s="137">
        <v>100</v>
      </c>
      <c r="R30" s="248">
        <v>0</v>
      </c>
      <c r="S30" s="524">
        <v>0</v>
      </c>
      <c r="T30" s="247">
        <v>0</v>
      </c>
      <c r="U30" s="524">
        <v>0</v>
      </c>
      <c r="V30" s="508">
        <v>0</v>
      </c>
      <c r="W30" s="524">
        <v>0</v>
      </c>
      <c r="X30" s="248">
        <v>0</v>
      </c>
      <c r="Y30" s="524">
        <v>0</v>
      </c>
      <c r="Z30" s="248">
        <v>0</v>
      </c>
      <c r="AA30" s="524">
        <v>0</v>
      </c>
      <c r="AB30" s="258">
        <v>0</v>
      </c>
      <c r="AC30" s="524">
        <v>0</v>
      </c>
      <c r="AD30" s="248">
        <v>0</v>
      </c>
      <c r="AE30" s="524">
        <v>0</v>
      </c>
      <c r="AF30" s="248">
        <v>0</v>
      </c>
      <c r="AG30" s="524">
        <v>0</v>
      </c>
      <c r="AH30" s="248">
        <v>0</v>
      </c>
      <c r="AI30" s="524">
        <v>0</v>
      </c>
      <c r="AJ30" s="113">
        <f t="shared" si="2"/>
        <v>0</v>
      </c>
      <c r="AK30" s="248">
        <v>0</v>
      </c>
      <c r="AL30" s="524">
        <f t="shared" si="3"/>
        <v>0</v>
      </c>
      <c r="AM30" s="248">
        <v>0</v>
      </c>
      <c r="AN30" s="524">
        <f t="shared" si="4"/>
        <v>0</v>
      </c>
      <c r="AO30" s="248">
        <v>0</v>
      </c>
      <c r="AP30" s="693">
        <f>IF($AJ30&lt;&gt;0,AO30/$AJ30*100,0)</f>
        <v>0</v>
      </c>
      <c r="AQ30" s="507">
        <v>0</v>
      </c>
    </row>
    <row r="31" spans="2:43" s="22" customFormat="1" ht="21.75" customHeight="1">
      <c r="B31" s="176" t="s">
        <v>75</v>
      </c>
      <c r="C31" s="128">
        <f t="shared" si="0"/>
        <v>17</v>
      </c>
      <c r="D31" s="535">
        <v>3</v>
      </c>
      <c r="E31" s="535">
        <v>14</v>
      </c>
      <c r="F31" s="113">
        <f t="shared" si="5"/>
        <v>15</v>
      </c>
      <c r="G31" s="135">
        <v>100</v>
      </c>
      <c r="H31" s="248">
        <v>0</v>
      </c>
      <c r="I31" s="524">
        <v>0</v>
      </c>
      <c r="J31" s="508">
        <v>15</v>
      </c>
      <c r="K31" s="524">
        <f>J31/F31*100</f>
        <v>100</v>
      </c>
      <c r="L31" s="247">
        <v>0</v>
      </c>
      <c r="M31" s="524">
        <f>L31/F31*100</f>
        <v>0</v>
      </c>
      <c r="N31" s="248">
        <v>0</v>
      </c>
      <c r="O31" s="524">
        <v>0</v>
      </c>
      <c r="P31" s="113">
        <f t="shared" si="1"/>
        <v>15</v>
      </c>
      <c r="Q31" s="137">
        <v>100</v>
      </c>
      <c r="R31" s="248">
        <v>4</v>
      </c>
      <c r="S31" s="532">
        <f>R31/P31*100</f>
        <v>26.666666666666668</v>
      </c>
      <c r="T31" s="247">
        <v>9</v>
      </c>
      <c r="U31" s="532">
        <f>T31/P31*100</f>
        <v>60</v>
      </c>
      <c r="V31" s="508">
        <v>2</v>
      </c>
      <c r="W31" s="524">
        <f>V31/P31*100</f>
        <v>13.333333333333334</v>
      </c>
      <c r="X31" s="248">
        <v>0</v>
      </c>
      <c r="Y31" s="524">
        <f>X31/P31*100</f>
        <v>0</v>
      </c>
      <c r="Z31" s="248">
        <v>0</v>
      </c>
      <c r="AA31" s="524">
        <v>0</v>
      </c>
      <c r="AB31" s="258">
        <v>0</v>
      </c>
      <c r="AC31" s="524">
        <v>0</v>
      </c>
      <c r="AD31" s="248">
        <v>0</v>
      </c>
      <c r="AE31" s="524">
        <v>0</v>
      </c>
      <c r="AF31" s="248">
        <v>0</v>
      </c>
      <c r="AG31" s="524">
        <f>AF31/P31*100</f>
        <v>0</v>
      </c>
      <c r="AH31" s="248">
        <v>0</v>
      </c>
      <c r="AI31" s="524">
        <f>AH31/P31*100</f>
        <v>0</v>
      </c>
      <c r="AJ31" s="113">
        <f t="shared" si="2"/>
        <v>2</v>
      </c>
      <c r="AK31" s="248">
        <v>2</v>
      </c>
      <c r="AL31" s="524">
        <f t="shared" si="3"/>
        <v>100</v>
      </c>
      <c r="AM31" s="248">
        <v>0</v>
      </c>
      <c r="AN31" s="524">
        <f t="shared" si="4"/>
        <v>0</v>
      </c>
      <c r="AO31" s="248">
        <v>0</v>
      </c>
      <c r="AP31" s="130">
        <v>0</v>
      </c>
      <c r="AQ31" s="507">
        <v>0</v>
      </c>
    </row>
    <row r="32" spans="2:43" s="22" customFormat="1" ht="21.75" customHeight="1">
      <c r="B32" s="176" t="s">
        <v>76</v>
      </c>
      <c r="C32" s="128">
        <f t="shared" si="0"/>
        <v>1</v>
      </c>
      <c r="D32" s="535">
        <v>1</v>
      </c>
      <c r="E32" s="535">
        <v>0</v>
      </c>
      <c r="F32" s="113">
        <f t="shared" si="5"/>
        <v>1</v>
      </c>
      <c r="G32" s="135">
        <v>100</v>
      </c>
      <c r="H32" s="248">
        <v>0</v>
      </c>
      <c r="I32" s="524">
        <v>0</v>
      </c>
      <c r="J32" s="535">
        <v>0</v>
      </c>
      <c r="K32" s="524">
        <v>0</v>
      </c>
      <c r="L32" s="531">
        <v>1</v>
      </c>
      <c r="M32" s="136">
        <f>IF($P32&lt;&gt;0,L32/$P32*100,0)</f>
        <v>100</v>
      </c>
      <c r="N32" s="248">
        <v>0</v>
      </c>
      <c r="O32" s="524">
        <v>0</v>
      </c>
      <c r="P32" s="113">
        <f t="shared" si="1"/>
        <v>1</v>
      </c>
      <c r="Q32" s="250">
        <v>100</v>
      </c>
      <c r="R32" s="111">
        <v>0</v>
      </c>
      <c r="S32" s="524">
        <v>0</v>
      </c>
      <c r="T32" s="531">
        <v>1</v>
      </c>
      <c r="U32" s="524">
        <v>0</v>
      </c>
      <c r="V32" s="535">
        <v>0</v>
      </c>
      <c r="W32" s="524">
        <f>V32/P32*100</f>
        <v>0</v>
      </c>
      <c r="X32" s="111">
        <v>0</v>
      </c>
      <c r="Y32" s="524">
        <f>X32/P32*100</f>
        <v>0</v>
      </c>
      <c r="Z32" s="111">
        <v>0</v>
      </c>
      <c r="AA32" s="524">
        <v>0</v>
      </c>
      <c r="AB32" s="258">
        <v>0</v>
      </c>
      <c r="AC32" s="524">
        <v>0</v>
      </c>
      <c r="AD32" s="248">
        <v>0</v>
      </c>
      <c r="AE32" s="524">
        <v>0</v>
      </c>
      <c r="AF32" s="248">
        <v>0</v>
      </c>
      <c r="AG32" s="524">
        <f>AF32/P32*100</f>
        <v>0</v>
      </c>
      <c r="AH32" s="248">
        <v>0</v>
      </c>
      <c r="AI32" s="524">
        <f>AH32/P32*100</f>
        <v>0</v>
      </c>
      <c r="AJ32" s="113">
        <f t="shared" si="2"/>
        <v>0</v>
      </c>
      <c r="AK32" s="248">
        <v>0</v>
      </c>
      <c r="AL32" s="524">
        <f t="shared" si="3"/>
        <v>0</v>
      </c>
      <c r="AM32" s="248">
        <v>0</v>
      </c>
      <c r="AN32" s="524">
        <f t="shared" si="4"/>
        <v>0</v>
      </c>
      <c r="AO32" s="248">
        <v>0</v>
      </c>
      <c r="AP32" s="257">
        <v>0</v>
      </c>
      <c r="AQ32" s="507">
        <v>0</v>
      </c>
    </row>
    <row r="33" spans="2:43" s="22" customFormat="1" ht="21.75" customHeight="1">
      <c r="B33" s="192" t="s">
        <v>77</v>
      </c>
      <c r="C33" s="128">
        <f t="shared" si="0"/>
        <v>1</v>
      </c>
      <c r="D33" s="535">
        <v>0</v>
      </c>
      <c r="E33" s="535">
        <v>1</v>
      </c>
      <c r="F33" s="115">
        <f t="shared" si="5"/>
        <v>1</v>
      </c>
      <c r="G33" s="135">
        <v>100</v>
      </c>
      <c r="H33" s="248">
        <v>0</v>
      </c>
      <c r="I33" s="524">
        <v>0</v>
      </c>
      <c r="J33" s="508">
        <v>0</v>
      </c>
      <c r="K33" s="524">
        <v>0</v>
      </c>
      <c r="L33" s="247">
        <v>1</v>
      </c>
      <c r="M33" s="136">
        <f>IF($P33&lt;&gt;0,L33/$P33*100,0)</f>
        <v>100</v>
      </c>
      <c r="N33" s="248">
        <v>0</v>
      </c>
      <c r="O33" s="524">
        <v>0</v>
      </c>
      <c r="P33" s="113">
        <f t="shared" si="1"/>
        <v>1</v>
      </c>
      <c r="Q33" s="137">
        <v>100</v>
      </c>
      <c r="R33" s="248">
        <v>1</v>
      </c>
      <c r="S33" s="136">
        <f>IF($P33&lt;&gt;0,R33/$P33*100,0)</f>
        <v>100</v>
      </c>
      <c r="T33" s="247">
        <v>0</v>
      </c>
      <c r="U33" s="524">
        <v>0</v>
      </c>
      <c r="V33" s="508">
        <v>0</v>
      </c>
      <c r="W33" s="524">
        <f>V33/P33*100</f>
        <v>0</v>
      </c>
      <c r="X33" s="248">
        <v>0</v>
      </c>
      <c r="Y33" s="524">
        <f>X33/P33*100</f>
        <v>0</v>
      </c>
      <c r="Z33" s="248">
        <v>0</v>
      </c>
      <c r="AA33" s="524">
        <v>0</v>
      </c>
      <c r="AB33" s="258">
        <v>0</v>
      </c>
      <c r="AC33" s="524">
        <v>0</v>
      </c>
      <c r="AD33" s="248">
        <v>0</v>
      </c>
      <c r="AE33" s="524">
        <v>0</v>
      </c>
      <c r="AF33" s="248">
        <v>0</v>
      </c>
      <c r="AG33" s="524">
        <f>AF33/P33*100</f>
        <v>0</v>
      </c>
      <c r="AH33" s="248">
        <v>0</v>
      </c>
      <c r="AI33" s="524">
        <f>AH33/P33*100</f>
        <v>0</v>
      </c>
      <c r="AJ33" s="113">
        <f t="shared" si="2"/>
        <v>0</v>
      </c>
      <c r="AK33" s="248">
        <v>0</v>
      </c>
      <c r="AL33" s="524">
        <f t="shared" si="3"/>
        <v>0</v>
      </c>
      <c r="AM33" s="248">
        <v>0</v>
      </c>
      <c r="AN33" s="524">
        <f t="shared" si="4"/>
        <v>0</v>
      </c>
      <c r="AO33" s="248">
        <v>0</v>
      </c>
      <c r="AP33" s="257">
        <v>0</v>
      </c>
      <c r="AQ33" s="507">
        <v>0</v>
      </c>
    </row>
    <row r="34" spans="2:43" s="22" customFormat="1" ht="21.75" customHeight="1">
      <c r="B34" s="192" t="s">
        <v>78</v>
      </c>
      <c r="C34" s="128">
        <f t="shared" si="0"/>
        <v>0</v>
      </c>
      <c r="D34" s="535">
        <v>0</v>
      </c>
      <c r="E34" s="535">
        <v>0</v>
      </c>
      <c r="F34" s="245">
        <v>0</v>
      </c>
      <c r="G34" s="250">
        <v>100</v>
      </c>
      <c r="H34" s="251">
        <v>0</v>
      </c>
      <c r="I34" s="524">
        <v>0</v>
      </c>
      <c r="J34" s="252">
        <v>0</v>
      </c>
      <c r="K34" s="524">
        <v>0</v>
      </c>
      <c r="L34" s="253">
        <v>0</v>
      </c>
      <c r="M34" s="524">
        <v>0</v>
      </c>
      <c r="N34" s="253">
        <v>0</v>
      </c>
      <c r="O34" s="524">
        <v>0</v>
      </c>
      <c r="P34" s="245">
        <v>0</v>
      </c>
      <c r="Q34" s="250">
        <v>100</v>
      </c>
      <c r="R34" s="251">
        <v>0</v>
      </c>
      <c r="S34" s="524">
        <v>0</v>
      </c>
      <c r="T34" s="252">
        <v>0</v>
      </c>
      <c r="U34" s="524">
        <v>0</v>
      </c>
      <c r="V34" s="252">
        <v>0</v>
      </c>
      <c r="W34" s="524">
        <v>0</v>
      </c>
      <c r="X34" s="253">
        <v>0</v>
      </c>
      <c r="Y34" s="524">
        <v>0</v>
      </c>
      <c r="Z34" s="251">
        <v>0</v>
      </c>
      <c r="AA34" s="524">
        <v>0</v>
      </c>
      <c r="AB34" s="246">
        <v>0</v>
      </c>
      <c r="AC34" s="524">
        <v>0</v>
      </c>
      <c r="AD34" s="252">
        <v>0</v>
      </c>
      <c r="AE34" s="524">
        <v>0</v>
      </c>
      <c r="AF34" s="252">
        <v>0</v>
      </c>
      <c r="AG34" s="524">
        <v>0</v>
      </c>
      <c r="AH34" s="253">
        <v>0</v>
      </c>
      <c r="AI34" s="524">
        <v>0</v>
      </c>
      <c r="AJ34" s="245">
        <f t="shared" si="2"/>
        <v>0</v>
      </c>
      <c r="AK34" s="251">
        <v>0</v>
      </c>
      <c r="AL34" s="524">
        <f t="shared" si="3"/>
        <v>0</v>
      </c>
      <c r="AM34" s="251">
        <v>0</v>
      </c>
      <c r="AN34" s="524">
        <f t="shared" si="4"/>
        <v>0</v>
      </c>
      <c r="AO34" s="251">
        <v>0</v>
      </c>
      <c r="AP34" s="514">
        <f>IF($AJ34&lt;&gt;0,AO34/$AJ34*100,0)</f>
        <v>0</v>
      </c>
      <c r="AQ34" s="413">
        <v>0</v>
      </c>
    </row>
    <row r="35" spans="2:43" s="22" customFormat="1" ht="21.75" customHeight="1">
      <c r="B35" s="192" t="s">
        <v>79</v>
      </c>
      <c r="C35" s="128">
        <f t="shared" si="0"/>
        <v>0</v>
      </c>
      <c r="D35" s="535">
        <v>0</v>
      </c>
      <c r="E35" s="535">
        <v>0</v>
      </c>
      <c r="F35" s="113">
        <f aca="true" t="shared" si="6" ref="F35:F53">SUM(H35+J35+L35+N35)</f>
        <v>0</v>
      </c>
      <c r="G35" s="135">
        <v>100</v>
      </c>
      <c r="H35" s="115">
        <v>0</v>
      </c>
      <c r="I35" s="524">
        <v>0</v>
      </c>
      <c r="J35" s="119">
        <v>0</v>
      </c>
      <c r="K35" s="524">
        <v>0</v>
      </c>
      <c r="L35" s="117">
        <v>0</v>
      </c>
      <c r="M35" s="524">
        <v>0</v>
      </c>
      <c r="N35" s="117">
        <v>0</v>
      </c>
      <c r="O35" s="524">
        <v>0</v>
      </c>
      <c r="P35" s="113">
        <f aca="true" t="shared" si="7" ref="P35:P53">SUM(R35+T35+V35+X35+Z35+AB35+AD35+AF35+AH35)</f>
        <v>0</v>
      </c>
      <c r="Q35" s="137">
        <v>100</v>
      </c>
      <c r="R35" s="117">
        <v>0</v>
      </c>
      <c r="S35" s="524">
        <v>0</v>
      </c>
      <c r="T35" s="119">
        <v>0</v>
      </c>
      <c r="U35" s="524">
        <v>0</v>
      </c>
      <c r="V35" s="119">
        <v>0</v>
      </c>
      <c r="W35" s="524">
        <v>0</v>
      </c>
      <c r="X35" s="117">
        <v>0</v>
      </c>
      <c r="Y35" s="524">
        <v>0</v>
      </c>
      <c r="Z35" s="117">
        <v>0</v>
      </c>
      <c r="AA35" s="524">
        <v>0</v>
      </c>
      <c r="AB35" s="119">
        <v>0</v>
      </c>
      <c r="AC35" s="524">
        <v>0</v>
      </c>
      <c r="AD35" s="119">
        <v>0</v>
      </c>
      <c r="AE35" s="524">
        <v>0</v>
      </c>
      <c r="AF35" s="119">
        <v>0</v>
      </c>
      <c r="AG35" s="524">
        <v>0</v>
      </c>
      <c r="AH35" s="117">
        <v>0</v>
      </c>
      <c r="AI35" s="524">
        <v>0</v>
      </c>
      <c r="AJ35" s="113">
        <f t="shared" si="2"/>
        <v>0</v>
      </c>
      <c r="AK35" s="117">
        <v>0</v>
      </c>
      <c r="AL35" s="524">
        <f t="shared" si="3"/>
        <v>0</v>
      </c>
      <c r="AM35" s="117">
        <v>0</v>
      </c>
      <c r="AN35" s="524">
        <f t="shared" si="4"/>
        <v>0</v>
      </c>
      <c r="AO35" s="117">
        <v>0</v>
      </c>
      <c r="AP35" s="693">
        <f>IF($AJ35&lt;&gt;0,AO35/$AJ35*100,0)</f>
        <v>0</v>
      </c>
      <c r="AQ35" s="389">
        <v>0</v>
      </c>
    </row>
    <row r="36" spans="2:43" s="22" customFormat="1" ht="21.75" customHeight="1">
      <c r="B36" s="192" t="s">
        <v>80</v>
      </c>
      <c r="C36" s="128">
        <f t="shared" si="0"/>
        <v>0</v>
      </c>
      <c r="D36" s="535">
        <v>0</v>
      </c>
      <c r="E36" s="535">
        <v>0</v>
      </c>
      <c r="F36" s="113">
        <f t="shared" si="6"/>
        <v>0</v>
      </c>
      <c r="G36" s="135">
        <v>100</v>
      </c>
      <c r="H36" s="115">
        <v>0</v>
      </c>
      <c r="I36" s="524">
        <v>0</v>
      </c>
      <c r="J36" s="119">
        <v>0</v>
      </c>
      <c r="K36" s="524">
        <v>0</v>
      </c>
      <c r="L36" s="117">
        <v>0</v>
      </c>
      <c r="M36" s="524">
        <v>0</v>
      </c>
      <c r="N36" s="117">
        <v>0</v>
      </c>
      <c r="O36" s="524">
        <v>0</v>
      </c>
      <c r="P36" s="113">
        <f t="shared" si="7"/>
        <v>0</v>
      </c>
      <c r="Q36" s="137">
        <v>100</v>
      </c>
      <c r="R36" s="117">
        <v>0</v>
      </c>
      <c r="S36" s="524">
        <v>0</v>
      </c>
      <c r="T36" s="119">
        <v>0</v>
      </c>
      <c r="U36" s="524">
        <v>0</v>
      </c>
      <c r="V36" s="119">
        <v>0</v>
      </c>
      <c r="W36" s="524">
        <v>0</v>
      </c>
      <c r="X36" s="117">
        <v>0</v>
      </c>
      <c r="Y36" s="524">
        <v>0</v>
      </c>
      <c r="Z36" s="117">
        <v>0</v>
      </c>
      <c r="AA36" s="524">
        <v>0</v>
      </c>
      <c r="AB36" s="119">
        <v>0</v>
      </c>
      <c r="AC36" s="524">
        <v>0</v>
      </c>
      <c r="AD36" s="119">
        <v>0</v>
      </c>
      <c r="AE36" s="524">
        <v>0</v>
      </c>
      <c r="AF36" s="119">
        <v>0</v>
      </c>
      <c r="AG36" s="524">
        <v>0</v>
      </c>
      <c r="AH36" s="117">
        <v>0</v>
      </c>
      <c r="AI36" s="524">
        <v>0</v>
      </c>
      <c r="AJ36" s="113">
        <f t="shared" si="2"/>
        <v>0</v>
      </c>
      <c r="AK36" s="117">
        <v>0</v>
      </c>
      <c r="AL36" s="524">
        <f t="shared" si="3"/>
        <v>0</v>
      </c>
      <c r="AM36" s="117">
        <v>0</v>
      </c>
      <c r="AN36" s="524">
        <f t="shared" si="4"/>
        <v>0</v>
      </c>
      <c r="AO36" s="117">
        <v>0</v>
      </c>
      <c r="AP36" s="693">
        <f>IF($AJ36&lt;&gt;0,AO36/$AJ36*100,0)</f>
        <v>0</v>
      </c>
      <c r="AQ36" s="389">
        <v>0</v>
      </c>
    </row>
    <row r="37" spans="2:43" s="22" customFormat="1" ht="21.75" customHeight="1">
      <c r="B37" s="192" t="s">
        <v>81</v>
      </c>
      <c r="C37" s="128">
        <f t="shared" si="0"/>
        <v>0</v>
      </c>
      <c r="D37" s="535">
        <v>0</v>
      </c>
      <c r="E37" s="535">
        <v>0</v>
      </c>
      <c r="F37" s="113">
        <f t="shared" si="6"/>
        <v>0</v>
      </c>
      <c r="G37" s="135">
        <v>100</v>
      </c>
      <c r="H37" s="115">
        <v>0</v>
      </c>
      <c r="I37" s="524">
        <v>0</v>
      </c>
      <c r="J37" s="119">
        <v>0</v>
      </c>
      <c r="K37" s="524">
        <v>0</v>
      </c>
      <c r="L37" s="117">
        <v>0</v>
      </c>
      <c r="M37" s="524">
        <v>0</v>
      </c>
      <c r="N37" s="117">
        <v>0</v>
      </c>
      <c r="O37" s="524">
        <v>0</v>
      </c>
      <c r="P37" s="113">
        <f t="shared" si="7"/>
        <v>0</v>
      </c>
      <c r="Q37" s="137">
        <v>100</v>
      </c>
      <c r="R37" s="117">
        <v>0</v>
      </c>
      <c r="S37" s="524">
        <v>0</v>
      </c>
      <c r="T37" s="119">
        <v>0</v>
      </c>
      <c r="U37" s="524">
        <v>0</v>
      </c>
      <c r="V37" s="119">
        <v>0</v>
      </c>
      <c r="W37" s="524">
        <v>0</v>
      </c>
      <c r="X37" s="117">
        <v>0</v>
      </c>
      <c r="Y37" s="524">
        <v>0</v>
      </c>
      <c r="Z37" s="117">
        <v>0</v>
      </c>
      <c r="AA37" s="524">
        <v>0</v>
      </c>
      <c r="AB37" s="119">
        <v>0</v>
      </c>
      <c r="AC37" s="524">
        <v>0</v>
      </c>
      <c r="AD37" s="119">
        <v>0</v>
      </c>
      <c r="AE37" s="524">
        <v>0</v>
      </c>
      <c r="AF37" s="119">
        <v>0</v>
      </c>
      <c r="AG37" s="524">
        <v>0</v>
      </c>
      <c r="AH37" s="117">
        <v>0</v>
      </c>
      <c r="AI37" s="524">
        <v>0</v>
      </c>
      <c r="AJ37" s="113">
        <f t="shared" si="2"/>
        <v>0</v>
      </c>
      <c r="AK37" s="117">
        <v>0</v>
      </c>
      <c r="AL37" s="524">
        <f t="shared" si="3"/>
        <v>0</v>
      </c>
      <c r="AM37" s="117">
        <v>0</v>
      </c>
      <c r="AN37" s="524">
        <f t="shared" si="4"/>
        <v>0</v>
      </c>
      <c r="AO37" s="117">
        <v>0</v>
      </c>
      <c r="AP37" s="130">
        <v>0</v>
      </c>
      <c r="AQ37" s="389">
        <v>0</v>
      </c>
    </row>
    <row r="38" spans="2:43" s="22" customFormat="1" ht="21.75" customHeight="1">
      <c r="B38" s="192" t="s">
        <v>82</v>
      </c>
      <c r="C38" s="128">
        <f t="shared" si="0"/>
        <v>1</v>
      </c>
      <c r="D38" s="535">
        <v>1</v>
      </c>
      <c r="E38" s="535">
        <v>0</v>
      </c>
      <c r="F38" s="113">
        <f t="shared" si="6"/>
        <v>1</v>
      </c>
      <c r="G38" s="135">
        <v>100</v>
      </c>
      <c r="H38" s="115">
        <v>0</v>
      </c>
      <c r="I38" s="524">
        <v>0</v>
      </c>
      <c r="J38" s="119">
        <v>0</v>
      </c>
      <c r="K38" s="524">
        <v>0</v>
      </c>
      <c r="L38" s="117">
        <v>1</v>
      </c>
      <c r="M38" s="136">
        <f>IF($P38&lt;&gt;0,L38/$P38*100,0)</f>
        <v>100</v>
      </c>
      <c r="N38" s="117">
        <v>0</v>
      </c>
      <c r="O38" s="524">
        <v>0</v>
      </c>
      <c r="P38" s="113">
        <f t="shared" si="7"/>
        <v>1</v>
      </c>
      <c r="Q38" s="137">
        <v>100</v>
      </c>
      <c r="R38" s="117">
        <v>1</v>
      </c>
      <c r="S38" s="136">
        <f>IF($P38&lt;&gt;0,R38/$P38*100,0)</f>
        <v>100</v>
      </c>
      <c r="T38" s="119">
        <v>0</v>
      </c>
      <c r="U38" s="524">
        <v>0</v>
      </c>
      <c r="V38" s="119">
        <v>0</v>
      </c>
      <c r="W38" s="524">
        <f>V38/P38*100</f>
        <v>0</v>
      </c>
      <c r="X38" s="117">
        <v>0</v>
      </c>
      <c r="Y38" s="524">
        <f>X38/P38*100</f>
        <v>0</v>
      </c>
      <c r="Z38" s="117">
        <v>0</v>
      </c>
      <c r="AA38" s="524">
        <v>0</v>
      </c>
      <c r="AB38" s="119">
        <v>0</v>
      </c>
      <c r="AC38" s="524">
        <v>0</v>
      </c>
      <c r="AD38" s="119">
        <v>0</v>
      </c>
      <c r="AE38" s="524">
        <v>0</v>
      </c>
      <c r="AF38" s="119">
        <v>0</v>
      </c>
      <c r="AG38" s="524">
        <f>AF38/P38*100</f>
        <v>0</v>
      </c>
      <c r="AH38" s="117">
        <v>0</v>
      </c>
      <c r="AI38" s="524">
        <f>AH38/P38*100</f>
        <v>0</v>
      </c>
      <c r="AJ38" s="113">
        <f t="shared" si="2"/>
        <v>0</v>
      </c>
      <c r="AK38" s="117">
        <v>0</v>
      </c>
      <c r="AL38" s="524">
        <f t="shared" si="3"/>
        <v>0</v>
      </c>
      <c r="AM38" s="117">
        <v>0</v>
      </c>
      <c r="AN38" s="524">
        <f t="shared" si="4"/>
        <v>0</v>
      </c>
      <c r="AO38" s="117">
        <v>0</v>
      </c>
      <c r="AP38" s="257">
        <v>0</v>
      </c>
      <c r="AQ38" s="389">
        <v>0</v>
      </c>
    </row>
    <row r="39" spans="2:43" s="22" customFormat="1" ht="21.75" customHeight="1">
      <c r="B39" s="192" t="s">
        <v>83</v>
      </c>
      <c r="C39" s="128">
        <f t="shared" si="0"/>
        <v>0</v>
      </c>
      <c r="D39" s="535">
        <v>0</v>
      </c>
      <c r="E39" s="535">
        <v>0</v>
      </c>
      <c r="F39" s="113">
        <f t="shared" si="6"/>
        <v>0</v>
      </c>
      <c r="G39" s="519">
        <v>100</v>
      </c>
      <c r="H39" s="525">
        <v>0</v>
      </c>
      <c r="I39" s="524">
        <v>0</v>
      </c>
      <c r="J39" s="484">
        <v>0</v>
      </c>
      <c r="K39" s="524">
        <v>0</v>
      </c>
      <c r="L39" s="482">
        <v>0</v>
      </c>
      <c r="M39" s="524">
        <v>0</v>
      </c>
      <c r="N39" s="482">
        <v>0</v>
      </c>
      <c r="O39" s="524">
        <v>0</v>
      </c>
      <c r="P39" s="113">
        <f t="shared" si="7"/>
        <v>0</v>
      </c>
      <c r="Q39" s="526">
        <v>100</v>
      </c>
      <c r="R39" s="482">
        <v>0</v>
      </c>
      <c r="S39" s="524">
        <v>0</v>
      </c>
      <c r="T39" s="484">
        <v>0</v>
      </c>
      <c r="U39" s="524">
        <v>0</v>
      </c>
      <c r="V39" s="484">
        <v>0</v>
      </c>
      <c r="W39" s="524">
        <v>0</v>
      </c>
      <c r="X39" s="482">
        <v>0</v>
      </c>
      <c r="Y39" s="524">
        <v>0</v>
      </c>
      <c r="Z39" s="482">
        <v>0</v>
      </c>
      <c r="AA39" s="524">
        <v>0</v>
      </c>
      <c r="AB39" s="484">
        <v>0</v>
      </c>
      <c r="AC39" s="524">
        <v>0</v>
      </c>
      <c r="AD39" s="484">
        <v>0</v>
      </c>
      <c r="AE39" s="524">
        <v>0</v>
      </c>
      <c r="AF39" s="484">
        <v>0</v>
      </c>
      <c r="AG39" s="524">
        <v>0</v>
      </c>
      <c r="AH39" s="482">
        <v>0</v>
      </c>
      <c r="AI39" s="524">
        <v>0</v>
      </c>
      <c r="AJ39" s="113">
        <f t="shared" si="2"/>
        <v>0</v>
      </c>
      <c r="AK39" s="482">
        <v>0</v>
      </c>
      <c r="AL39" s="524">
        <f t="shared" si="3"/>
        <v>0</v>
      </c>
      <c r="AM39" s="482">
        <v>0</v>
      </c>
      <c r="AN39" s="524">
        <f t="shared" si="4"/>
        <v>0</v>
      </c>
      <c r="AO39" s="482">
        <v>0</v>
      </c>
      <c r="AP39" s="257">
        <v>0</v>
      </c>
      <c r="AQ39" s="486">
        <v>0</v>
      </c>
    </row>
    <row r="40" spans="2:43" s="22" customFormat="1" ht="21.75" customHeight="1">
      <c r="B40" s="192" t="s">
        <v>84</v>
      </c>
      <c r="C40" s="128">
        <f t="shared" si="0"/>
        <v>1</v>
      </c>
      <c r="D40" s="535">
        <v>0</v>
      </c>
      <c r="E40" s="535">
        <v>1</v>
      </c>
      <c r="F40" s="113">
        <f t="shared" si="6"/>
        <v>0</v>
      </c>
      <c r="G40" s="135">
        <v>100</v>
      </c>
      <c r="H40" s="115">
        <v>0</v>
      </c>
      <c r="I40" s="524">
        <v>0</v>
      </c>
      <c r="J40" s="119">
        <v>0</v>
      </c>
      <c r="K40" s="524">
        <v>0</v>
      </c>
      <c r="L40" s="117">
        <v>0</v>
      </c>
      <c r="M40" s="524">
        <v>0</v>
      </c>
      <c r="N40" s="117">
        <v>0</v>
      </c>
      <c r="O40" s="524">
        <v>0</v>
      </c>
      <c r="P40" s="113">
        <f t="shared" si="7"/>
        <v>0</v>
      </c>
      <c r="Q40" s="137">
        <v>100</v>
      </c>
      <c r="R40" s="117">
        <v>0</v>
      </c>
      <c r="S40" s="524">
        <v>0</v>
      </c>
      <c r="T40" s="119">
        <v>0</v>
      </c>
      <c r="U40" s="524">
        <v>0</v>
      </c>
      <c r="V40" s="119">
        <v>0</v>
      </c>
      <c r="W40" s="524">
        <v>0</v>
      </c>
      <c r="X40" s="117">
        <v>0</v>
      </c>
      <c r="Y40" s="524">
        <v>0</v>
      </c>
      <c r="Z40" s="117">
        <v>0</v>
      </c>
      <c r="AA40" s="524">
        <v>0</v>
      </c>
      <c r="AB40" s="119">
        <v>0</v>
      </c>
      <c r="AC40" s="524">
        <v>0</v>
      </c>
      <c r="AD40" s="119">
        <v>0</v>
      </c>
      <c r="AE40" s="524">
        <v>0</v>
      </c>
      <c r="AF40" s="119">
        <v>0</v>
      </c>
      <c r="AG40" s="524">
        <v>0</v>
      </c>
      <c r="AH40" s="117">
        <v>0</v>
      </c>
      <c r="AI40" s="524">
        <v>0</v>
      </c>
      <c r="AJ40" s="113">
        <f t="shared" si="2"/>
        <v>1</v>
      </c>
      <c r="AK40" s="117">
        <v>1</v>
      </c>
      <c r="AL40" s="524">
        <f t="shared" si="3"/>
        <v>100</v>
      </c>
      <c r="AM40" s="117">
        <v>0</v>
      </c>
      <c r="AN40" s="524">
        <f t="shared" si="4"/>
        <v>0</v>
      </c>
      <c r="AO40" s="117">
        <v>0</v>
      </c>
      <c r="AP40" s="514">
        <f>IF($AJ40&lt;&gt;0,AO40/$AJ40*100,0)</f>
        <v>0</v>
      </c>
      <c r="AQ40" s="389">
        <v>0</v>
      </c>
    </row>
    <row r="41" spans="2:43" s="22" customFormat="1" ht="21.75" customHeight="1">
      <c r="B41" s="192" t="s">
        <v>85</v>
      </c>
      <c r="C41" s="128">
        <f t="shared" si="0"/>
        <v>0</v>
      </c>
      <c r="D41" s="535">
        <v>0</v>
      </c>
      <c r="E41" s="535">
        <v>0</v>
      </c>
      <c r="F41" s="113">
        <f t="shared" si="6"/>
        <v>0</v>
      </c>
      <c r="G41" s="135">
        <v>100</v>
      </c>
      <c r="H41" s="115">
        <v>0</v>
      </c>
      <c r="I41" s="524">
        <v>0</v>
      </c>
      <c r="J41" s="119">
        <v>0</v>
      </c>
      <c r="K41" s="524">
        <v>0</v>
      </c>
      <c r="L41" s="117">
        <v>0</v>
      </c>
      <c r="M41" s="524">
        <v>0</v>
      </c>
      <c r="N41" s="117">
        <v>0</v>
      </c>
      <c r="O41" s="524">
        <v>0</v>
      </c>
      <c r="P41" s="113">
        <f t="shared" si="7"/>
        <v>0</v>
      </c>
      <c r="Q41" s="137">
        <v>100</v>
      </c>
      <c r="R41" s="117">
        <v>0</v>
      </c>
      <c r="S41" s="524">
        <v>0</v>
      </c>
      <c r="T41" s="119">
        <v>0</v>
      </c>
      <c r="U41" s="524">
        <v>0</v>
      </c>
      <c r="V41" s="119">
        <v>0</v>
      </c>
      <c r="W41" s="524">
        <v>0</v>
      </c>
      <c r="X41" s="117">
        <v>0</v>
      </c>
      <c r="Y41" s="524">
        <v>0</v>
      </c>
      <c r="Z41" s="117">
        <v>0</v>
      </c>
      <c r="AA41" s="524">
        <v>0</v>
      </c>
      <c r="AB41" s="119">
        <v>0</v>
      </c>
      <c r="AC41" s="524">
        <v>0</v>
      </c>
      <c r="AD41" s="119">
        <v>0</v>
      </c>
      <c r="AE41" s="524">
        <v>0</v>
      </c>
      <c r="AF41" s="119">
        <v>0</v>
      </c>
      <c r="AG41" s="524">
        <v>0</v>
      </c>
      <c r="AH41" s="117">
        <v>0</v>
      </c>
      <c r="AI41" s="524">
        <v>0</v>
      </c>
      <c r="AJ41" s="113">
        <f t="shared" si="2"/>
        <v>0</v>
      </c>
      <c r="AK41" s="117">
        <v>0</v>
      </c>
      <c r="AL41" s="524">
        <f t="shared" si="3"/>
        <v>0</v>
      </c>
      <c r="AM41" s="117">
        <v>0</v>
      </c>
      <c r="AN41" s="524">
        <f t="shared" si="4"/>
        <v>0</v>
      </c>
      <c r="AO41" s="117">
        <v>0</v>
      </c>
      <c r="AP41" s="130">
        <v>0</v>
      </c>
      <c r="AQ41" s="389">
        <v>0</v>
      </c>
    </row>
    <row r="42" spans="2:43" s="22" customFormat="1" ht="21.75" customHeight="1">
      <c r="B42" s="192" t="s">
        <v>86</v>
      </c>
      <c r="C42" s="128">
        <f t="shared" si="0"/>
        <v>0</v>
      </c>
      <c r="D42" s="535">
        <v>0</v>
      </c>
      <c r="E42" s="535">
        <v>0</v>
      </c>
      <c r="F42" s="113">
        <f t="shared" si="6"/>
        <v>0</v>
      </c>
      <c r="G42" s="135">
        <v>100</v>
      </c>
      <c r="H42" s="115">
        <v>0</v>
      </c>
      <c r="I42" s="524">
        <v>0</v>
      </c>
      <c r="J42" s="119">
        <v>0</v>
      </c>
      <c r="K42" s="524">
        <v>0</v>
      </c>
      <c r="L42" s="117">
        <v>0</v>
      </c>
      <c r="M42" s="524">
        <v>0</v>
      </c>
      <c r="N42" s="117">
        <v>0</v>
      </c>
      <c r="O42" s="524">
        <v>0</v>
      </c>
      <c r="P42" s="113">
        <f t="shared" si="7"/>
        <v>0</v>
      </c>
      <c r="Q42" s="137">
        <v>100</v>
      </c>
      <c r="R42" s="117">
        <v>0</v>
      </c>
      <c r="S42" s="524">
        <v>0</v>
      </c>
      <c r="T42" s="119">
        <v>0</v>
      </c>
      <c r="U42" s="524">
        <v>0</v>
      </c>
      <c r="V42" s="119">
        <v>0</v>
      </c>
      <c r="W42" s="524">
        <v>0</v>
      </c>
      <c r="X42" s="117">
        <v>0</v>
      </c>
      <c r="Y42" s="524">
        <v>0</v>
      </c>
      <c r="Z42" s="117">
        <v>0</v>
      </c>
      <c r="AA42" s="524">
        <v>0</v>
      </c>
      <c r="AB42" s="119">
        <v>0</v>
      </c>
      <c r="AC42" s="524">
        <v>0</v>
      </c>
      <c r="AD42" s="119">
        <v>0</v>
      </c>
      <c r="AE42" s="524">
        <v>0</v>
      </c>
      <c r="AF42" s="119">
        <v>0</v>
      </c>
      <c r="AG42" s="524">
        <v>0</v>
      </c>
      <c r="AH42" s="117">
        <v>0</v>
      </c>
      <c r="AI42" s="524">
        <v>0</v>
      </c>
      <c r="AJ42" s="113">
        <f t="shared" si="2"/>
        <v>0</v>
      </c>
      <c r="AK42" s="117">
        <v>0</v>
      </c>
      <c r="AL42" s="524">
        <f t="shared" si="3"/>
        <v>0</v>
      </c>
      <c r="AM42" s="117">
        <v>0</v>
      </c>
      <c r="AN42" s="524">
        <f t="shared" si="4"/>
        <v>0</v>
      </c>
      <c r="AO42" s="117">
        <v>0</v>
      </c>
      <c r="AP42" s="257">
        <v>0</v>
      </c>
      <c r="AQ42" s="389">
        <v>0</v>
      </c>
    </row>
    <row r="43" spans="2:43" s="22" customFormat="1" ht="21.75" customHeight="1">
      <c r="B43" s="192" t="s">
        <v>87</v>
      </c>
      <c r="C43" s="128">
        <f t="shared" si="0"/>
        <v>2</v>
      </c>
      <c r="D43" s="535">
        <v>1</v>
      </c>
      <c r="E43" s="535">
        <v>1</v>
      </c>
      <c r="F43" s="113">
        <f t="shared" si="6"/>
        <v>0</v>
      </c>
      <c r="G43" s="135">
        <v>100</v>
      </c>
      <c r="H43" s="115">
        <v>0</v>
      </c>
      <c r="I43" s="524">
        <v>0</v>
      </c>
      <c r="J43" s="119">
        <v>0</v>
      </c>
      <c r="K43" s="524">
        <v>0</v>
      </c>
      <c r="L43" s="117">
        <v>0</v>
      </c>
      <c r="M43" s="524">
        <v>0</v>
      </c>
      <c r="N43" s="117">
        <v>0</v>
      </c>
      <c r="O43" s="524">
        <v>0</v>
      </c>
      <c r="P43" s="113">
        <f t="shared" si="7"/>
        <v>0</v>
      </c>
      <c r="Q43" s="137">
        <v>100</v>
      </c>
      <c r="R43" s="117">
        <v>0</v>
      </c>
      <c r="S43" s="524">
        <v>0</v>
      </c>
      <c r="T43" s="119">
        <v>0</v>
      </c>
      <c r="U43" s="524">
        <v>0</v>
      </c>
      <c r="V43" s="119">
        <v>0</v>
      </c>
      <c r="W43" s="524">
        <v>0</v>
      </c>
      <c r="X43" s="117">
        <v>0</v>
      </c>
      <c r="Y43" s="524">
        <v>0</v>
      </c>
      <c r="Z43" s="117">
        <v>0</v>
      </c>
      <c r="AA43" s="524">
        <v>0</v>
      </c>
      <c r="AB43" s="119">
        <v>0</v>
      </c>
      <c r="AC43" s="524">
        <v>0</v>
      </c>
      <c r="AD43" s="119">
        <v>0</v>
      </c>
      <c r="AE43" s="524">
        <v>0</v>
      </c>
      <c r="AF43" s="119">
        <v>0</v>
      </c>
      <c r="AG43" s="524">
        <v>0</v>
      </c>
      <c r="AH43" s="117">
        <v>0</v>
      </c>
      <c r="AI43" s="524">
        <v>0</v>
      </c>
      <c r="AJ43" s="113">
        <f t="shared" si="2"/>
        <v>2</v>
      </c>
      <c r="AK43" s="117">
        <v>1</v>
      </c>
      <c r="AL43" s="524">
        <f t="shared" si="3"/>
        <v>50</v>
      </c>
      <c r="AM43" s="117">
        <v>1</v>
      </c>
      <c r="AN43" s="524">
        <f t="shared" si="4"/>
        <v>50</v>
      </c>
      <c r="AO43" s="117">
        <v>0</v>
      </c>
      <c r="AP43" s="257">
        <v>0</v>
      </c>
      <c r="AQ43" s="389">
        <v>0</v>
      </c>
    </row>
    <row r="44" spans="2:43" s="22" customFormat="1" ht="21.75" customHeight="1">
      <c r="B44" s="192" t="s">
        <v>88</v>
      </c>
      <c r="C44" s="128">
        <f t="shared" si="0"/>
        <v>0</v>
      </c>
      <c r="D44" s="535">
        <v>0</v>
      </c>
      <c r="E44" s="535">
        <v>0</v>
      </c>
      <c r="F44" s="113">
        <f t="shared" si="6"/>
        <v>0</v>
      </c>
      <c r="G44" s="135">
        <v>100</v>
      </c>
      <c r="H44" s="115">
        <v>0</v>
      </c>
      <c r="I44" s="524">
        <v>0</v>
      </c>
      <c r="J44" s="119">
        <v>0</v>
      </c>
      <c r="K44" s="524">
        <v>0</v>
      </c>
      <c r="L44" s="117">
        <v>0</v>
      </c>
      <c r="M44" s="524">
        <v>0</v>
      </c>
      <c r="N44" s="117">
        <v>0</v>
      </c>
      <c r="O44" s="524">
        <v>0</v>
      </c>
      <c r="P44" s="113">
        <f t="shared" si="7"/>
        <v>0</v>
      </c>
      <c r="Q44" s="137">
        <v>100</v>
      </c>
      <c r="R44" s="117">
        <v>0</v>
      </c>
      <c r="S44" s="524">
        <v>0</v>
      </c>
      <c r="T44" s="119">
        <v>0</v>
      </c>
      <c r="U44" s="524">
        <v>0</v>
      </c>
      <c r="V44" s="119">
        <v>0</v>
      </c>
      <c r="W44" s="524">
        <v>0</v>
      </c>
      <c r="X44" s="117">
        <v>0</v>
      </c>
      <c r="Y44" s="524">
        <v>0</v>
      </c>
      <c r="Z44" s="117">
        <v>0</v>
      </c>
      <c r="AA44" s="524">
        <v>0</v>
      </c>
      <c r="AB44" s="119">
        <v>0</v>
      </c>
      <c r="AC44" s="524">
        <v>0</v>
      </c>
      <c r="AD44" s="119">
        <v>0</v>
      </c>
      <c r="AE44" s="524">
        <v>0</v>
      </c>
      <c r="AF44" s="119">
        <v>0</v>
      </c>
      <c r="AG44" s="524">
        <v>0</v>
      </c>
      <c r="AH44" s="117">
        <v>0</v>
      </c>
      <c r="AI44" s="524">
        <v>0</v>
      </c>
      <c r="AJ44" s="113">
        <f t="shared" si="2"/>
        <v>0</v>
      </c>
      <c r="AK44" s="117">
        <v>0</v>
      </c>
      <c r="AL44" s="524">
        <f t="shared" si="3"/>
        <v>0</v>
      </c>
      <c r="AM44" s="117">
        <v>0</v>
      </c>
      <c r="AN44" s="524">
        <f t="shared" si="4"/>
        <v>0</v>
      </c>
      <c r="AO44" s="117">
        <v>0</v>
      </c>
      <c r="AP44" s="514">
        <f aca="true" t="shared" si="8" ref="AP44:AP53">IF($AJ44&lt;&gt;0,AO44/$AJ44*100,0)</f>
        <v>0</v>
      </c>
      <c r="AQ44" s="389">
        <v>0</v>
      </c>
    </row>
    <row r="45" spans="2:43" s="22" customFormat="1" ht="21.75" customHeight="1">
      <c r="B45" s="192" t="s">
        <v>89</v>
      </c>
      <c r="C45" s="128">
        <f t="shared" si="0"/>
        <v>0</v>
      </c>
      <c r="D45" s="535">
        <v>0</v>
      </c>
      <c r="E45" s="535">
        <v>0</v>
      </c>
      <c r="F45" s="113">
        <f t="shared" si="6"/>
        <v>0</v>
      </c>
      <c r="G45" s="135">
        <v>100</v>
      </c>
      <c r="H45" s="115">
        <v>0</v>
      </c>
      <c r="I45" s="524">
        <v>0</v>
      </c>
      <c r="J45" s="119">
        <v>0</v>
      </c>
      <c r="K45" s="524">
        <v>0</v>
      </c>
      <c r="L45" s="117">
        <v>0</v>
      </c>
      <c r="M45" s="524">
        <v>0</v>
      </c>
      <c r="N45" s="117">
        <v>0</v>
      </c>
      <c r="O45" s="524">
        <v>0</v>
      </c>
      <c r="P45" s="113">
        <f t="shared" si="7"/>
        <v>0</v>
      </c>
      <c r="Q45" s="137">
        <v>100</v>
      </c>
      <c r="R45" s="117">
        <v>0</v>
      </c>
      <c r="S45" s="524">
        <v>0</v>
      </c>
      <c r="T45" s="119">
        <v>0</v>
      </c>
      <c r="U45" s="524">
        <v>0</v>
      </c>
      <c r="V45" s="119">
        <v>0</v>
      </c>
      <c r="W45" s="524">
        <v>0</v>
      </c>
      <c r="X45" s="117">
        <v>0</v>
      </c>
      <c r="Y45" s="524">
        <v>0</v>
      </c>
      <c r="Z45" s="117">
        <v>0</v>
      </c>
      <c r="AA45" s="524">
        <v>0</v>
      </c>
      <c r="AB45" s="119">
        <v>0</v>
      </c>
      <c r="AC45" s="524">
        <v>0</v>
      </c>
      <c r="AD45" s="119">
        <v>0</v>
      </c>
      <c r="AE45" s="524">
        <v>0</v>
      </c>
      <c r="AF45" s="117">
        <v>0</v>
      </c>
      <c r="AG45" s="524">
        <v>0</v>
      </c>
      <c r="AH45" s="117">
        <v>0</v>
      </c>
      <c r="AI45" s="524">
        <v>0</v>
      </c>
      <c r="AJ45" s="113">
        <f t="shared" si="2"/>
        <v>0</v>
      </c>
      <c r="AK45" s="117">
        <v>0</v>
      </c>
      <c r="AL45" s="524">
        <f t="shared" si="3"/>
        <v>0</v>
      </c>
      <c r="AM45" s="117">
        <v>0</v>
      </c>
      <c r="AN45" s="524">
        <f t="shared" si="4"/>
        <v>0</v>
      </c>
      <c r="AO45" s="117">
        <v>0</v>
      </c>
      <c r="AP45" s="693">
        <f t="shared" si="8"/>
        <v>0</v>
      </c>
      <c r="AQ45" s="389">
        <v>0</v>
      </c>
    </row>
    <row r="46" spans="2:43" s="22" customFormat="1" ht="21.75" customHeight="1">
      <c r="B46" s="192" t="s">
        <v>90</v>
      </c>
      <c r="C46" s="128">
        <f t="shared" si="0"/>
        <v>54</v>
      </c>
      <c r="D46" s="535">
        <v>30</v>
      </c>
      <c r="E46" s="535">
        <v>24</v>
      </c>
      <c r="F46" s="113">
        <f t="shared" si="6"/>
        <v>43</v>
      </c>
      <c r="G46" s="135">
        <v>100</v>
      </c>
      <c r="H46" s="115">
        <v>0</v>
      </c>
      <c r="I46" s="524">
        <v>0</v>
      </c>
      <c r="J46" s="119">
        <v>37</v>
      </c>
      <c r="K46" s="524">
        <f>J46/F46*100</f>
        <v>86.04651162790698</v>
      </c>
      <c r="L46" s="117">
        <v>6</v>
      </c>
      <c r="M46" s="532">
        <f>L46/F46*100</f>
        <v>13.953488372093023</v>
      </c>
      <c r="N46" s="117">
        <v>0</v>
      </c>
      <c r="O46" s="524">
        <v>0</v>
      </c>
      <c r="P46" s="113">
        <f t="shared" si="7"/>
        <v>43</v>
      </c>
      <c r="Q46" s="137">
        <v>100</v>
      </c>
      <c r="R46" s="117">
        <v>0</v>
      </c>
      <c r="S46" s="524">
        <v>0</v>
      </c>
      <c r="T46" s="117">
        <v>6</v>
      </c>
      <c r="U46" s="524">
        <f>T46/P46*100</f>
        <v>13.953488372093023</v>
      </c>
      <c r="V46" s="119">
        <v>9</v>
      </c>
      <c r="W46" s="524">
        <f>V46/P46*100</f>
        <v>20.930232558139537</v>
      </c>
      <c r="X46" s="117">
        <v>15</v>
      </c>
      <c r="Y46" s="524">
        <f>X46/P46*100</f>
        <v>34.883720930232556</v>
      </c>
      <c r="Z46" s="117">
        <v>9</v>
      </c>
      <c r="AA46" s="524">
        <f>Z46/P46*100</f>
        <v>20.930232558139537</v>
      </c>
      <c r="AB46" s="119">
        <v>1</v>
      </c>
      <c r="AC46" s="524">
        <f>AB46/P46*100</f>
        <v>2.3255813953488373</v>
      </c>
      <c r="AD46" s="117">
        <v>3</v>
      </c>
      <c r="AE46" s="524">
        <v>0</v>
      </c>
      <c r="AF46" s="117">
        <v>0</v>
      </c>
      <c r="AG46" s="524">
        <f>AF46/P46*100</f>
        <v>0</v>
      </c>
      <c r="AH46" s="117">
        <v>0</v>
      </c>
      <c r="AI46" s="524">
        <f>AH46/P46*100</f>
        <v>0</v>
      </c>
      <c r="AJ46" s="113">
        <f t="shared" si="2"/>
        <v>6</v>
      </c>
      <c r="AK46" s="117">
        <v>4</v>
      </c>
      <c r="AL46" s="524">
        <f t="shared" si="3"/>
        <v>66.66666666666666</v>
      </c>
      <c r="AM46" s="117">
        <v>0</v>
      </c>
      <c r="AN46" s="524">
        <f t="shared" si="4"/>
        <v>0</v>
      </c>
      <c r="AO46" s="117">
        <v>2</v>
      </c>
      <c r="AP46" s="693">
        <f t="shared" si="8"/>
        <v>33.33333333333333</v>
      </c>
      <c r="AQ46" s="389">
        <v>5</v>
      </c>
    </row>
    <row r="47" spans="2:43" s="22" customFormat="1" ht="21.75" customHeight="1">
      <c r="B47" s="192" t="s">
        <v>91</v>
      </c>
      <c r="C47" s="128">
        <f t="shared" si="0"/>
        <v>0</v>
      </c>
      <c r="D47" s="535">
        <v>0</v>
      </c>
      <c r="E47" s="535">
        <v>0</v>
      </c>
      <c r="F47" s="113">
        <f t="shared" si="6"/>
        <v>0</v>
      </c>
      <c r="G47" s="135">
        <v>100</v>
      </c>
      <c r="H47" s="117">
        <v>0</v>
      </c>
      <c r="I47" s="524">
        <v>0</v>
      </c>
      <c r="J47" s="252">
        <v>0</v>
      </c>
      <c r="K47" s="533">
        <v>0</v>
      </c>
      <c r="L47" s="253">
        <v>0</v>
      </c>
      <c r="M47" s="524">
        <v>0</v>
      </c>
      <c r="N47" s="253">
        <v>0</v>
      </c>
      <c r="O47" s="524">
        <v>0</v>
      </c>
      <c r="P47" s="245">
        <f t="shared" si="7"/>
        <v>0</v>
      </c>
      <c r="Q47" s="250">
        <v>100</v>
      </c>
      <c r="R47" s="253">
        <v>0</v>
      </c>
      <c r="S47" s="524">
        <v>0</v>
      </c>
      <c r="T47" s="252">
        <v>0</v>
      </c>
      <c r="U47" s="533">
        <v>0</v>
      </c>
      <c r="V47" s="252">
        <v>0</v>
      </c>
      <c r="W47" s="524">
        <v>0</v>
      </c>
      <c r="X47" s="253">
        <v>0</v>
      </c>
      <c r="Y47" s="524">
        <v>0</v>
      </c>
      <c r="Z47" s="253">
        <v>0</v>
      </c>
      <c r="AA47" s="524">
        <v>0</v>
      </c>
      <c r="AB47" s="252">
        <v>0</v>
      </c>
      <c r="AC47" s="524">
        <v>0</v>
      </c>
      <c r="AD47" s="252">
        <v>0</v>
      </c>
      <c r="AE47" s="524">
        <v>0</v>
      </c>
      <c r="AF47" s="252">
        <v>0</v>
      </c>
      <c r="AG47" s="524">
        <v>0</v>
      </c>
      <c r="AH47" s="117">
        <v>0</v>
      </c>
      <c r="AI47" s="524">
        <v>0</v>
      </c>
      <c r="AJ47" s="113">
        <f t="shared" si="2"/>
        <v>0</v>
      </c>
      <c r="AK47" s="253">
        <v>0</v>
      </c>
      <c r="AL47" s="524">
        <f t="shared" si="3"/>
        <v>0</v>
      </c>
      <c r="AM47" s="253">
        <v>0</v>
      </c>
      <c r="AN47" s="524">
        <f t="shared" si="4"/>
        <v>0</v>
      </c>
      <c r="AO47" s="253">
        <v>0</v>
      </c>
      <c r="AP47" s="257">
        <v>0</v>
      </c>
      <c r="AQ47" s="527">
        <v>0</v>
      </c>
    </row>
    <row r="48" spans="2:43" s="22" customFormat="1" ht="21.75" customHeight="1">
      <c r="B48" s="192" t="s">
        <v>92</v>
      </c>
      <c r="C48" s="128">
        <f t="shared" si="0"/>
        <v>0</v>
      </c>
      <c r="D48" s="535">
        <v>0</v>
      </c>
      <c r="E48" s="535">
        <v>0</v>
      </c>
      <c r="F48" s="113">
        <f t="shared" si="6"/>
        <v>0</v>
      </c>
      <c r="G48" s="135">
        <v>100</v>
      </c>
      <c r="H48" s="117">
        <v>0</v>
      </c>
      <c r="I48" s="524">
        <v>0</v>
      </c>
      <c r="J48" s="119">
        <v>0</v>
      </c>
      <c r="K48" s="524">
        <v>0</v>
      </c>
      <c r="L48" s="117">
        <v>0</v>
      </c>
      <c r="M48" s="524">
        <v>0</v>
      </c>
      <c r="N48" s="117">
        <v>0</v>
      </c>
      <c r="O48" s="524">
        <v>0</v>
      </c>
      <c r="P48" s="113">
        <f t="shared" si="7"/>
        <v>0</v>
      </c>
      <c r="Q48" s="137">
        <v>100</v>
      </c>
      <c r="R48" s="117">
        <v>0</v>
      </c>
      <c r="S48" s="524">
        <v>0</v>
      </c>
      <c r="T48" s="119">
        <v>0</v>
      </c>
      <c r="U48" s="524">
        <v>0</v>
      </c>
      <c r="V48" s="119">
        <v>0</v>
      </c>
      <c r="W48" s="524">
        <v>0</v>
      </c>
      <c r="X48" s="117">
        <v>0</v>
      </c>
      <c r="Y48" s="524">
        <v>0</v>
      </c>
      <c r="Z48" s="117">
        <v>0</v>
      </c>
      <c r="AA48" s="524">
        <v>0</v>
      </c>
      <c r="AB48" s="119">
        <v>0</v>
      </c>
      <c r="AC48" s="524">
        <v>0</v>
      </c>
      <c r="AD48" s="119">
        <v>0</v>
      </c>
      <c r="AE48" s="524">
        <v>0</v>
      </c>
      <c r="AF48" s="119">
        <v>0</v>
      </c>
      <c r="AG48" s="524">
        <v>0</v>
      </c>
      <c r="AH48" s="117">
        <v>0</v>
      </c>
      <c r="AI48" s="524">
        <v>0</v>
      </c>
      <c r="AJ48" s="113">
        <f t="shared" si="2"/>
        <v>0</v>
      </c>
      <c r="AK48" s="117">
        <v>0</v>
      </c>
      <c r="AL48" s="524">
        <f t="shared" si="3"/>
        <v>0</v>
      </c>
      <c r="AM48" s="117">
        <v>0</v>
      </c>
      <c r="AN48" s="524">
        <f t="shared" si="4"/>
        <v>0</v>
      </c>
      <c r="AO48" s="117">
        <v>0</v>
      </c>
      <c r="AP48" s="514">
        <f t="shared" si="8"/>
        <v>0</v>
      </c>
      <c r="AQ48" s="389">
        <v>0</v>
      </c>
    </row>
    <row r="49" spans="2:43" s="22" customFormat="1" ht="21.75" customHeight="1">
      <c r="B49" s="192" t="s">
        <v>93</v>
      </c>
      <c r="C49" s="128">
        <f t="shared" si="0"/>
        <v>0</v>
      </c>
      <c r="D49" s="535">
        <v>0</v>
      </c>
      <c r="E49" s="535">
        <v>0</v>
      </c>
      <c r="F49" s="113">
        <f t="shared" si="6"/>
        <v>0</v>
      </c>
      <c r="G49" s="135">
        <v>100</v>
      </c>
      <c r="H49" s="117">
        <v>0</v>
      </c>
      <c r="I49" s="524">
        <v>0</v>
      </c>
      <c r="J49" s="119">
        <v>0</v>
      </c>
      <c r="K49" s="524">
        <v>0</v>
      </c>
      <c r="L49" s="117">
        <v>0</v>
      </c>
      <c r="M49" s="524">
        <v>0</v>
      </c>
      <c r="N49" s="117">
        <v>0</v>
      </c>
      <c r="O49" s="524">
        <v>0</v>
      </c>
      <c r="P49" s="113">
        <f t="shared" si="7"/>
        <v>0</v>
      </c>
      <c r="Q49" s="137">
        <v>100</v>
      </c>
      <c r="R49" s="117">
        <v>0</v>
      </c>
      <c r="S49" s="524">
        <v>0</v>
      </c>
      <c r="T49" s="119">
        <v>0</v>
      </c>
      <c r="U49" s="524">
        <v>0</v>
      </c>
      <c r="V49" s="119">
        <v>0</v>
      </c>
      <c r="W49" s="524">
        <v>0</v>
      </c>
      <c r="X49" s="117">
        <v>0</v>
      </c>
      <c r="Y49" s="524">
        <v>0</v>
      </c>
      <c r="Z49" s="117">
        <v>0</v>
      </c>
      <c r="AA49" s="524">
        <v>0</v>
      </c>
      <c r="AB49" s="119">
        <v>0</v>
      </c>
      <c r="AC49" s="524">
        <v>0</v>
      </c>
      <c r="AD49" s="119">
        <v>0</v>
      </c>
      <c r="AE49" s="524">
        <v>0</v>
      </c>
      <c r="AF49" s="119">
        <v>0</v>
      </c>
      <c r="AG49" s="524">
        <v>0</v>
      </c>
      <c r="AH49" s="117">
        <v>0</v>
      </c>
      <c r="AI49" s="524">
        <v>0</v>
      </c>
      <c r="AJ49" s="113">
        <f t="shared" si="2"/>
        <v>0</v>
      </c>
      <c r="AK49" s="117">
        <v>0</v>
      </c>
      <c r="AL49" s="524">
        <f t="shared" si="3"/>
        <v>0</v>
      </c>
      <c r="AM49" s="117">
        <v>0</v>
      </c>
      <c r="AN49" s="524">
        <f t="shared" si="4"/>
        <v>0</v>
      </c>
      <c r="AO49" s="117">
        <v>0</v>
      </c>
      <c r="AP49" s="693">
        <f t="shared" si="8"/>
        <v>0</v>
      </c>
      <c r="AQ49" s="389">
        <v>0</v>
      </c>
    </row>
    <row r="50" spans="2:43" s="22" customFormat="1" ht="21.75" customHeight="1">
      <c r="B50" s="192" t="s">
        <v>94</v>
      </c>
      <c r="C50" s="128">
        <f t="shared" si="0"/>
        <v>0</v>
      </c>
      <c r="D50" s="535">
        <v>0</v>
      </c>
      <c r="E50" s="535">
        <v>0</v>
      </c>
      <c r="F50" s="113">
        <f t="shared" si="6"/>
        <v>0</v>
      </c>
      <c r="G50" s="135">
        <v>100</v>
      </c>
      <c r="H50" s="117">
        <v>0</v>
      </c>
      <c r="I50" s="524">
        <v>0</v>
      </c>
      <c r="J50" s="119">
        <v>0</v>
      </c>
      <c r="K50" s="524">
        <v>0</v>
      </c>
      <c r="L50" s="117">
        <v>0</v>
      </c>
      <c r="M50" s="524">
        <v>0</v>
      </c>
      <c r="N50" s="117">
        <v>0</v>
      </c>
      <c r="O50" s="524">
        <v>0</v>
      </c>
      <c r="P50" s="113">
        <f t="shared" si="7"/>
        <v>0</v>
      </c>
      <c r="Q50" s="137">
        <v>100</v>
      </c>
      <c r="R50" s="117">
        <v>0</v>
      </c>
      <c r="S50" s="524">
        <v>0</v>
      </c>
      <c r="T50" s="119">
        <v>0</v>
      </c>
      <c r="U50" s="524">
        <v>0</v>
      </c>
      <c r="V50" s="119">
        <v>0</v>
      </c>
      <c r="W50" s="524">
        <v>0</v>
      </c>
      <c r="X50" s="117">
        <v>0</v>
      </c>
      <c r="Y50" s="524">
        <v>0</v>
      </c>
      <c r="Z50" s="117">
        <v>0</v>
      </c>
      <c r="AA50" s="524">
        <v>0</v>
      </c>
      <c r="AB50" s="119">
        <v>0</v>
      </c>
      <c r="AC50" s="524">
        <v>0</v>
      </c>
      <c r="AD50" s="119">
        <v>0</v>
      </c>
      <c r="AE50" s="524">
        <v>0</v>
      </c>
      <c r="AF50" s="119">
        <v>0</v>
      </c>
      <c r="AG50" s="524">
        <v>0</v>
      </c>
      <c r="AH50" s="117">
        <v>0</v>
      </c>
      <c r="AI50" s="524">
        <v>0</v>
      </c>
      <c r="AJ50" s="113">
        <f t="shared" si="2"/>
        <v>0</v>
      </c>
      <c r="AK50" s="117">
        <v>0</v>
      </c>
      <c r="AL50" s="524">
        <f t="shared" si="3"/>
        <v>0</v>
      </c>
      <c r="AM50" s="117">
        <v>0</v>
      </c>
      <c r="AN50" s="524">
        <f t="shared" si="4"/>
        <v>0</v>
      </c>
      <c r="AO50" s="117">
        <v>0</v>
      </c>
      <c r="AP50" s="257">
        <v>0</v>
      </c>
      <c r="AQ50" s="389">
        <v>0</v>
      </c>
    </row>
    <row r="51" spans="2:43" s="22" customFormat="1" ht="21.75" customHeight="1">
      <c r="B51" s="192" t="s">
        <v>95</v>
      </c>
      <c r="C51" s="128">
        <f t="shared" si="0"/>
        <v>0</v>
      </c>
      <c r="D51" s="535">
        <v>0</v>
      </c>
      <c r="E51" s="535">
        <v>0</v>
      </c>
      <c r="F51" s="113">
        <f t="shared" si="6"/>
        <v>0</v>
      </c>
      <c r="G51" s="135">
        <v>100</v>
      </c>
      <c r="H51" s="117">
        <v>0</v>
      </c>
      <c r="I51" s="524">
        <v>0</v>
      </c>
      <c r="J51" s="119">
        <v>0</v>
      </c>
      <c r="K51" s="524">
        <v>0</v>
      </c>
      <c r="L51" s="117">
        <v>0</v>
      </c>
      <c r="M51" s="524">
        <v>0</v>
      </c>
      <c r="N51" s="117">
        <v>0</v>
      </c>
      <c r="O51" s="524">
        <v>0</v>
      </c>
      <c r="P51" s="113">
        <f t="shared" si="7"/>
        <v>0</v>
      </c>
      <c r="Q51" s="137">
        <v>100</v>
      </c>
      <c r="R51" s="117">
        <v>0</v>
      </c>
      <c r="S51" s="524">
        <v>0</v>
      </c>
      <c r="T51" s="119">
        <v>0</v>
      </c>
      <c r="U51" s="524">
        <v>0</v>
      </c>
      <c r="V51" s="119">
        <v>0</v>
      </c>
      <c r="W51" s="524">
        <v>0</v>
      </c>
      <c r="X51" s="117">
        <v>0</v>
      </c>
      <c r="Y51" s="524">
        <v>0</v>
      </c>
      <c r="Z51" s="117">
        <v>0</v>
      </c>
      <c r="AA51" s="524">
        <v>0</v>
      </c>
      <c r="AB51" s="119">
        <v>0</v>
      </c>
      <c r="AC51" s="524">
        <v>0</v>
      </c>
      <c r="AD51" s="119">
        <v>0</v>
      </c>
      <c r="AE51" s="524">
        <v>0</v>
      </c>
      <c r="AF51" s="119">
        <v>0</v>
      </c>
      <c r="AG51" s="524">
        <v>0</v>
      </c>
      <c r="AH51" s="117">
        <v>0</v>
      </c>
      <c r="AI51" s="524">
        <v>0</v>
      </c>
      <c r="AJ51" s="113">
        <f t="shared" si="2"/>
        <v>0</v>
      </c>
      <c r="AK51" s="117">
        <v>0</v>
      </c>
      <c r="AL51" s="524">
        <f t="shared" si="3"/>
        <v>0</v>
      </c>
      <c r="AM51" s="117">
        <v>0</v>
      </c>
      <c r="AN51" s="524">
        <f t="shared" si="4"/>
        <v>0</v>
      </c>
      <c r="AO51" s="117">
        <v>0</v>
      </c>
      <c r="AP51" s="257">
        <v>0</v>
      </c>
      <c r="AQ51" s="389">
        <v>0</v>
      </c>
    </row>
    <row r="52" spans="2:43" s="22" customFormat="1" ht="21.75" customHeight="1">
      <c r="B52" s="192" t="s">
        <v>96</v>
      </c>
      <c r="C52" s="128">
        <f t="shared" si="0"/>
        <v>0</v>
      </c>
      <c r="D52" s="535">
        <v>0</v>
      </c>
      <c r="E52" s="535">
        <v>0</v>
      </c>
      <c r="F52" s="113">
        <f t="shared" si="6"/>
        <v>0</v>
      </c>
      <c r="G52" s="135">
        <v>100</v>
      </c>
      <c r="H52" s="117">
        <v>0</v>
      </c>
      <c r="I52" s="524">
        <v>0</v>
      </c>
      <c r="J52" s="119">
        <v>0</v>
      </c>
      <c r="K52" s="524">
        <v>0</v>
      </c>
      <c r="L52" s="117">
        <v>0</v>
      </c>
      <c r="M52" s="524">
        <v>0</v>
      </c>
      <c r="N52" s="117">
        <v>0</v>
      </c>
      <c r="O52" s="524">
        <v>0</v>
      </c>
      <c r="P52" s="113">
        <f t="shared" si="7"/>
        <v>0</v>
      </c>
      <c r="Q52" s="137">
        <v>100</v>
      </c>
      <c r="R52" s="117">
        <v>0</v>
      </c>
      <c r="S52" s="524">
        <v>0</v>
      </c>
      <c r="T52" s="119">
        <v>0</v>
      </c>
      <c r="U52" s="524">
        <v>0</v>
      </c>
      <c r="V52" s="119">
        <v>0</v>
      </c>
      <c r="W52" s="524">
        <v>0</v>
      </c>
      <c r="X52" s="117">
        <v>0</v>
      </c>
      <c r="Y52" s="524">
        <v>0</v>
      </c>
      <c r="Z52" s="117">
        <v>0</v>
      </c>
      <c r="AA52" s="524">
        <v>0</v>
      </c>
      <c r="AB52" s="258">
        <v>0</v>
      </c>
      <c r="AC52" s="524">
        <v>0</v>
      </c>
      <c r="AD52" s="119">
        <v>0</v>
      </c>
      <c r="AE52" s="524">
        <v>0</v>
      </c>
      <c r="AF52" s="119">
        <v>0</v>
      </c>
      <c r="AG52" s="524">
        <v>0</v>
      </c>
      <c r="AH52" s="117">
        <v>0</v>
      </c>
      <c r="AI52" s="524">
        <v>0</v>
      </c>
      <c r="AJ52" s="113">
        <f t="shared" si="2"/>
        <v>0</v>
      </c>
      <c r="AK52" s="117">
        <v>0</v>
      </c>
      <c r="AL52" s="524">
        <f t="shared" si="3"/>
        <v>0</v>
      </c>
      <c r="AM52" s="117">
        <v>0</v>
      </c>
      <c r="AN52" s="524">
        <f t="shared" si="4"/>
        <v>0</v>
      </c>
      <c r="AO52" s="117">
        <v>0</v>
      </c>
      <c r="AP52" s="514">
        <f t="shared" si="8"/>
        <v>0</v>
      </c>
      <c r="AQ52" s="389">
        <v>0</v>
      </c>
    </row>
    <row r="53" spans="2:43" s="22" customFormat="1" ht="21.75" customHeight="1" thickBot="1">
      <c r="B53" s="496" t="s">
        <v>97</v>
      </c>
      <c r="C53" s="244">
        <f t="shared" si="0"/>
        <v>1</v>
      </c>
      <c r="D53" s="696">
        <v>0</v>
      </c>
      <c r="E53" s="696">
        <v>1</v>
      </c>
      <c r="F53" s="261">
        <f t="shared" si="6"/>
        <v>1</v>
      </c>
      <c r="G53" s="518">
        <v>100</v>
      </c>
      <c r="H53" s="249">
        <v>1</v>
      </c>
      <c r="I53" s="518">
        <f>IF($P53&lt;&gt;0,H53/$P53*100,0)</f>
        <v>100</v>
      </c>
      <c r="J53" s="517">
        <v>0</v>
      </c>
      <c r="K53" s="524">
        <v>0</v>
      </c>
      <c r="L53" s="517">
        <v>0</v>
      </c>
      <c r="M53" s="683">
        <f>L53/F53*100</f>
        <v>0</v>
      </c>
      <c r="N53" s="249">
        <v>0</v>
      </c>
      <c r="O53" s="524">
        <v>0</v>
      </c>
      <c r="P53" s="261">
        <f t="shared" si="7"/>
        <v>1</v>
      </c>
      <c r="Q53" s="528">
        <v>100</v>
      </c>
      <c r="R53" s="517">
        <v>0</v>
      </c>
      <c r="S53" s="403">
        <v>0</v>
      </c>
      <c r="T53" s="249">
        <v>0</v>
      </c>
      <c r="U53" s="403">
        <f>T53/P53*100</f>
        <v>0</v>
      </c>
      <c r="V53" s="517">
        <v>0</v>
      </c>
      <c r="W53" s="683">
        <f>V53/P53*100</f>
        <v>0</v>
      </c>
      <c r="X53" s="249">
        <v>1</v>
      </c>
      <c r="Y53" s="520">
        <f>IF($P53&lt;&gt;0,X53/$P53*100,0)</f>
        <v>100</v>
      </c>
      <c r="Z53" s="249">
        <v>0</v>
      </c>
      <c r="AA53" s="683">
        <f>Z53/P53*100</f>
        <v>0</v>
      </c>
      <c r="AB53" s="261">
        <v>0</v>
      </c>
      <c r="AC53" s="683">
        <f>AB53/P53*100</f>
        <v>0</v>
      </c>
      <c r="AD53" s="249">
        <v>0</v>
      </c>
      <c r="AE53" s="683">
        <f>AD53/P53*100</f>
        <v>0</v>
      </c>
      <c r="AF53" s="249">
        <v>0</v>
      </c>
      <c r="AG53" s="524">
        <f>AF53/P53*100</f>
        <v>0</v>
      </c>
      <c r="AH53" s="517">
        <v>0</v>
      </c>
      <c r="AI53" s="403">
        <f>AH53/P53*100</f>
        <v>0</v>
      </c>
      <c r="AJ53" s="529">
        <f t="shared" si="2"/>
        <v>0</v>
      </c>
      <c r="AK53" s="517">
        <v>0</v>
      </c>
      <c r="AL53" s="683">
        <f t="shared" si="3"/>
        <v>0</v>
      </c>
      <c r="AM53" s="517">
        <v>0</v>
      </c>
      <c r="AN53" s="683">
        <f t="shared" si="4"/>
        <v>0</v>
      </c>
      <c r="AO53" s="249">
        <v>0</v>
      </c>
      <c r="AP53" s="795">
        <f t="shared" si="8"/>
        <v>0</v>
      </c>
      <c r="AQ53" s="499">
        <v>0</v>
      </c>
    </row>
    <row r="54" spans="2:43" s="22" customFormat="1" ht="21.75" customHeight="1" thickBot="1" thickTop="1">
      <c r="B54" s="370" t="s">
        <v>2</v>
      </c>
      <c r="C54" s="371">
        <f t="shared" si="0"/>
        <v>86</v>
      </c>
      <c r="D54" s="377">
        <f>SUM(D7:D53)</f>
        <v>38</v>
      </c>
      <c r="E54" s="377">
        <f>SUM(E7:E53)</f>
        <v>48</v>
      </c>
      <c r="F54" s="414">
        <f>SUM(H54+J54+L54+N54)</f>
        <v>67</v>
      </c>
      <c r="G54" s="415">
        <v>100</v>
      </c>
      <c r="H54" s="395">
        <f>SUM(H6:H53)</f>
        <v>1</v>
      </c>
      <c r="I54" s="403">
        <f>H54/F54*100</f>
        <v>1.4925373134328357</v>
      </c>
      <c r="J54" s="392">
        <f>SUM(J6:J53)</f>
        <v>54</v>
      </c>
      <c r="K54" s="523">
        <f>J54/F54*100</f>
        <v>80.59701492537313</v>
      </c>
      <c r="L54" s="395">
        <f>SUM(L6:L53)</f>
        <v>11</v>
      </c>
      <c r="M54" s="375">
        <f>L54/F54*100</f>
        <v>16.417910447761194</v>
      </c>
      <c r="N54" s="392">
        <f>SUM(N6:N53)</f>
        <v>1</v>
      </c>
      <c r="O54" s="523">
        <f>N54/F54*100</f>
        <v>1.4925373134328357</v>
      </c>
      <c r="P54" s="391">
        <f>SUM(R54+T54+V54+X54+Z54+AB54+AD54+AF54+AH54)</f>
        <v>67</v>
      </c>
      <c r="Q54" s="416">
        <v>100</v>
      </c>
      <c r="R54" s="392">
        <f>SUM(R6:R53)</f>
        <v>8</v>
      </c>
      <c r="S54" s="523">
        <f>R54/P54*100</f>
        <v>11.940298507462686</v>
      </c>
      <c r="T54" s="392">
        <f>SUM(T7:T53)</f>
        <v>18</v>
      </c>
      <c r="U54" s="523">
        <f>T54/P54*100</f>
        <v>26.865671641791046</v>
      </c>
      <c r="V54" s="394">
        <f>SUM(V7:V53)</f>
        <v>11</v>
      </c>
      <c r="W54" s="523">
        <f>V54/P54*100</f>
        <v>16.417910447761194</v>
      </c>
      <c r="X54" s="534">
        <f>SUM(X7:X53)</f>
        <v>17</v>
      </c>
      <c r="Y54" s="403">
        <f>X54/P54*100</f>
        <v>25.37313432835821</v>
      </c>
      <c r="Z54" s="534">
        <f>SUM(Z7:Z53)</f>
        <v>9</v>
      </c>
      <c r="AA54" s="403">
        <f>Z54/P54*100</f>
        <v>13.432835820895523</v>
      </c>
      <c r="AB54" s="686">
        <f>SUM(AB7:AB53)</f>
        <v>1</v>
      </c>
      <c r="AC54" s="403">
        <f>AB54/P54*100</f>
        <v>1.4925373134328357</v>
      </c>
      <c r="AD54" s="534">
        <f>SUM(AD7:AD53)</f>
        <v>3</v>
      </c>
      <c r="AE54" s="403">
        <f>AD54/P54*100</f>
        <v>4.477611940298507</v>
      </c>
      <c r="AF54" s="534">
        <f>SUM(AF7:AF53)</f>
        <v>0</v>
      </c>
      <c r="AG54" s="523">
        <f>AF54/P54*100</f>
        <v>0</v>
      </c>
      <c r="AH54" s="392">
        <f>SUM(AH7:AH53)</f>
        <v>0</v>
      </c>
      <c r="AI54" s="523">
        <f>AH54/P54*100</f>
        <v>0</v>
      </c>
      <c r="AJ54" s="417">
        <f t="shared" si="2"/>
        <v>14</v>
      </c>
      <c r="AK54" s="392">
        <f>SUM(AK6:AK53)</f>
        <v>11</v>
      </c>
      <c r="AL54" s="403">
        <f>IF($AJ54&lt;&gt;0,AK54/$AJ54*100,0)</f>
        <v>78.57142857142857</v>
      </c>
      <c r="AM54" s="396">
        <f>SUM(AM6:AM53)</f>
        <v>1</v>
      </c>
      <c r="AN54" s="403">
        <f>IF($AJ54&lt;&gt;0,AM54/$AJ54*100,0)</f>
        <v>7.142857142857142</v>
      </c>
      <c r="AO54" s="396">
        <f>SUM(AO6:AO53)</f>
        <v>2</v>
      </c>
      <c r="AP54" s="403">
        <f>IF($AJ54&lt;&gt;0,AO54/$AJ54*100,0)</f>
        <v>14.285714285714285</v>
      </c>
      <c r="AQ54" s="397">
        <f>SUM(AQ6:AQ53)</f>
        <v>5</v>
      </c>
    </row>
    <row r="55" spans="6:43" s="22" customFormat="1" ht="12.75">
      <c r="F55" s="18"/>
      <c r="G55" s="18"/>
      <c r="H55" s="530"/>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sheetData>
  <sheetProtection/>
  <mergeCells count="23">
    <mergeCell ref="C4:E4"/>
    <mergeCell ref="L5:M5"/>
    <mergeCell ref="N5:O5"/>
    <mergeCell ref="R5:S5"/>
    <mergeCell ref="T5:U5"/>
    <mergeCell ref="V5:W5"/>
    <mergeCell ref="X5:Y5"/>
    <mergeCell ref="B2:AQ2"/>
    <mergeCell ref="B4:B6"/>
    <mergeCell ref="F4:O4"/>
    <mergeCell ref="P4:Y4"/>
    <mergeCell ref="AQ4:AQ5"/>
    <mergeCell ref="H5:I5"/>
    <mergeCell ref="J5:K5"/>
    <mergeCell ref="AJ4:AP4"/>
    <mergeCell ref="AK5:AL5"/>
    <mergeCell ref="AM5:AN5"/>
    <mergeCell ref="AO5:AP5"/>
    <mergeCell ref="Z5:AA5"/>
    <mergeCell ref="AD5:AE5"/>
    <mergeCell ref="AF5:AG5"/>
    <mergeCell ref="AH5:AI5"/>
    <mergeCell ref="AB5:AC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sheetPr>
    <pageSetUpPr fitToPage="1"/>
  </sheetPr>
  <dimension ref="B1:AO55"/>
  <sheetViews>
    <sheetView tabSelected="1" zoomScale="58" zoomScaleNormal="58" zoomScalePageLayoutView="0" workbookViewId="0" topLeftCell="A1">
      <pane xSplit="6" ySplit="7" topLeftCell="V26" activePane="bottomRight" state="frozen"/>
      <selection pane="topLeft" activeCell="A1" sqref="A1"/>
      <selection pane="topRight" activeCell="G1" sqref="G1"/>
      <selection pane="bottomLeft" activeCell="A8" sqref="A8"/>
      <selection pane="bottomRight" activeCell="R46" sqref="R46"/>
    </sheetView>
  </sheetViews>
  <sheetFormatPr defaultColWidth="9.00390625" defaultRowHeight="13.5"/>
  <cols>
    <col min="1" max="1" width="2.125" style="0" customWidth="1"/>
    <col min="2" max="2" width="14.875" style="0" customWidth="1"/>
    <col min="3" max="3" width="10.125" style="0" customWidth="1"/>
    <col min="4" max="4" width="11.625" style="0" customWidth="1"/>
    <col min="5" max="5" width="10.25390625" style="0" customWidth="1"/>
    <col min="6" max="6" width="10.875" style="0" customWidth="1"/>
    <col min="33" max="33" width="11.875" style="0" customWidth="1"/>
    <col min="40" max="40" width="11.25390625" style="0" customWidth="1"/>
  </cols>
  <sheetData>
    <row r="1" spans="2:41" s="22" customFormat="1" ht="18" customHeight="1">
      <c r="B1" s="138" t="s">
        <v>122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O1" s="33"/>
    </row>
    <row r="2" spans="2:41" s="98" customFormat="1" ht="18" customHeight="1">
      <c r="B2" s="920" t="s">
        <v>177</v>
      </c>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row>
    <row r="3" spans="2:41" s="131" customFormat="1" ht="18" customHeight="1" thickBot="1">
      <c r="B3" s="138" t="s">
        <v>98</v>
      </c>
      <c r="C3" s="132"/>
      <c r="D3" s="132"/>
      <c r="E3" s="32"/>
      <c r="F3" s="32"/>
      <c r="G3" s="32"/>
      <c r="H3" s="32"/>
      <c r="I3" s="32"/>
      <c r="J3" s="32"/>
      <c r="K3" s="32"/>
      <c r="L3" s="32"/>
      <c r="M3" s="32"/>
      <c r="N3" s="32"/>
      <c r="O3" s="32"/>
      <c r="P3" s="32"/>
      <c r="Q3" s="18"/>
      <c r="R3" s="18"/>
      <c r="S3" s="18"/>
      <c r="T3" s="18"/>
      <c r="U3" s="18"/>
      <c r="V3" s="18"/>
      <c r="W3" s="18"/>
      <c r="X3" s="18"/>
      <c r="Y3" s="18"/>
      <c r="Z3" s="18"/>
      <c r="AA3" s="18"/>
      <c r="AB3" s="18"/>
      <c r="AC3" s="18"/>
      <c r="AD3" s="18"/>
      <c r="AE3" s="18"/>
      <c r="AF3" s="18"/>
      <c r="AG3" s="18"/>
      <c r="AH3" s="18"/>
      <c r="AI3" s="18"/>
      <c r="AJ3" s="18"/>
      <c r="AK3" s="18"/>
      <c r="AL3" s="18"/>
      <c r="AM3" s="18"/>
      <c r="AN3" s="22"/>
      <c r="AO3" s="33"/>
    </row>
    <row r="4" spans="2:41" s="6" customFormat="1" ht="18" customHeight="1">
      <c r="B4" s="931" t="s">
        <v>14</v>
      </c>
      <c r="C4" s="921" t="s">
        <v>0</v>
      </c>
      <c r="D4" s="923" t="s">
        <v>99</v>
      </c>
      <c r="E4" s="925" t="s">
        <v>100</v>
      </c>
      <c r="F4" s="926"/>
      <c r="G4" s="914"/>
      <c r="H4" s="914"/>
      <c r="I4" s="914"/>
      <c r="J4" s="914"/>
      <c r="K4" s="914"/>
      <c r="L4" s="914"/>
      <c r="M4" s="914"/>
      <c r="N4" s="914"/>
      <c r="O4" s="914"/>
      <c r="P4" s="915"/>
      <c r="Q4" s="932" t="s">
        <v>101</v>
      </c>
      <c r="R4" s="933"/>
      <c r="S4" s="945"/>
      <c r="T4" s="945"/>
      <c r="U4" s="945"/>
      <c r="V4" s="945"/>
      <c r="W4" s="945"/>
      <c r="X4" s="945"/>
      <c r="Y4" s="945"/>
      <c r="Z4" s="945"/>
      <c r="AA4" s="945"/>
      <c r="AB4" s="945"/>
      <c r="AC4" s="945"/>
      <c r="AD4" s="945"/>
      <c r="AE4" s="945"/>
      <c r="AF4" s="952"/>
      <c r="AG4" s="944" t="s">
        <v>102</v>
      </c>
      <c r="AH4" s="945"/>
      <c r="AI4" s="945"/>
      <c r="AJ4" s="945"/>
      <c r="AK4" s="945"/>
      <c r="AL4" s="945"/>
      <c r="AM4" s="945"/>
      <c r="AN4" s="942" t="s">
        <v>103</v>
      </c>
      <c r="AO4" s="959"/>
    </row>
    <row r="5" spans="2:41" s="6" customFormat="1" ht="18" customHeight="1">
      <c r="B5" s="873"/>
      <c r="C5" s="922"/>
      <c r="D5" s="924"/>
      <c r="E5" s="927"/>
      <c r="F5" s="928"/>
      <c r="G5" s="954" t="s">
        <v>104</v>
      </c>
      <c r="H5" s="955"/>
      <c r="I5" s="955"/>
      <c r="J5" s="955"/>
      <c r="K5" s="955"/>
      <c r="L5" s="955"/>
      <c r="M5" s="955"/>
      <c r="N5" s="955"/>
      <c r="O5" s="955"/>
      <c r="P5" s="956"/>
      <c r="Q5" s="934"/>
      <c r="R5" s="935"/>
      <c r="S5" s="940" t="s">
        <v>105</v>
      </c>
      <c r="T5" s="957" t="s">
        <v>200</v>
      </c>
      <c r="U5" s="954" t="s">
        <v>106</v>
      </c>
      <c r="V5" s="955"/>
      <c r="W5" s="955"/>
      <c r="X5" s="955"/>
      <c r="Y5" s="955"/>
      <c r="Z5" s="955"/>
      <c r="AA5" s="955"/>
      <c r="AB5" s="955"/>
      <c r="AC5" s="955"/>
      <c r="AD5" s="955"/>
      <c r="AE5" s="955"/>
      <c r="AF5" s="956"/>
      <c r="AG5" s="960" t="s">
        <v>107</v>
      </c>
      <c r="AH5" s="948" t="s">
        <v>108</v>
      </c>
      <c r="AI5" s="949"/>
      <c r="AJ5" s="949"/>
      <c r="AK5" s="949"/>
      <c r="AL5" s="949"/>
      <c r="AM5" s="949"/>
      <c r="AN5" s="943"/>
      <c r="AO5" s="959"/>
    </row>
    <row r="6" spans="2:41" s="6" customFormat="1" ht="55.5" customHeight="1">
      <c r="B6" s="873"/>
      <c r="C6" s="922"/>
      <c r="D6" s="924"/>
      <c r="E6" s="929"/>
      <c r="F6" s="930"/>
      <c r="G6" s="950" t="s">
        <v>30</v>
      </c>
      <c r="H6" s="951"/>
      <c r="I6" s="916" t="s">
        <v>109</v>
      </c>
      <c r="J6" s="917"/>
      <c r="K6" s="916" t="s">
        <v>31</v>
      </c>
      <c r="L6" s="917"/>
      <c r="M6" s="918" t="s">
        <v>32</v>
      </c>
      <c r="N6" s="919"/>
      <c r="O6" s="938" t="s">
        <v>33</v>
      </c>
      <c r="P6" s="939"/>
      <c r="Q6" s="936"/>
      <c r="R6" s="937"/>
      <c r="S6" s="941"/>
      <c r="T6" s="958"/>
      <c r="U6" s="938" t="s">
        <v>110</v>
      </c>
      <c r="V6" s="965"/>
      <c r="W6" s="918" t="s">
        <v>111</v>
      </c>
      <c r="X6" s="919"/>
      <c r="Y6" s="918" t="s">
        <v>112</v>
      </c>
      <c r="Z6" s="919"/>
      <c r="AA6" s="918" t="s">
        <v>113</v>
      </c>
      <c r="AB6" s="919"/>
      <c r="AC6" s="962" t="s">
        <v>114</v>
      </c>
      <c r="AD6" s="963"/>
      <c r="AE6" s="962" t="s">
        <v>115</v>
      </c>
      <c r="AF6" s="964"/>
      <c r="AG6" s="961"/>
      <c r="AH6" s="946" t="s">
        <v>116</v>
      </c>
      <c r="AI6" s="947"/>
      <c r="AJ6" s="918" t="s">
        <v>117</v>
      </c>
      <c r="AK6" s="919"/>
      <c r="AL6" s="946" t="s">
        <v>118</v>
      </c>
      <c r="AM6" s="953"/>
      <c r="AN6" s="943"/>
      <c r="AO6" s="959"/>
    </row>
    <row r="7" spans="2:41" s="6" customFormat="1" ht="23.25" customHeight="1" thickBot="1">
      <c r="B7" s="230"/>
      <c r="C7" s="139" t="s">
        <v>17</v>
      </c>
      <c r="D7" s="140" t="s">
        <v>17</v>
      </c>
      <c r="E7" s="141" t="s">
        <v>5</v>
      </c>
      <c r="F7" s="142" t="s">
        <v>6</v>
      </c>
      <c r="G7" s="143" t="s">
        <v>5</v>
      </c>
      <c r="H7" s="144" t="s">
        <v>6</v>
      </c>
      <c r="I7" s="145" t="s">
        <v>5</v>
      </c>
      <c r="J7" s="142" t="s">
        <v>6</v>
      </c>
      <c r="K7" s="143" t="s">
        <v>5</v>
      </c>
      <c r="L7" s="144" t="s">
        <v>6</v>
      </c>
      <c r="M7" s="143" t="s">
        <v>5</v>
      </c>
      <c r="N7" s="146" t="s">
        <v>119</v>
      </c>
      <c r="O7" s="143" t="s">
        <v>5</v>
      </c>
      <c r="P7" s="147" t="s">
        <v>119</v>
      </c>
      <c r="Q7" s="148" t="s">
        <v>5</v>
      </c>
      <c r="R7" s="149" t="s">
        <v>6</v>
      </c>
      <c r="S7" s="60" t="s">
        <v>17</v>
      </c>
      <c r="T7" s="60" t="s">
        <v>17</v>
      </c>
      <c r="U7" s="150" t="s">
        <v>5</v>
      </c>
      <c r="V7" s="151" t="s">
        <v>6</v>
      </c>
      <c r="W7" s="152" t="s">
        <v>5</v>
      </c>
      <c r="X7" s="153" t="s">
        <v>6</v>
      </c>
      <c r="Y7" s="152" t="s">
        <v>5</v>
      </c>
      <c r="Z7" s="153" t="s">
        <v>6</v>
      </c>
      <c r="AA7" s="150" t="s">
        <v>5</v>
      </c>
      <c r="AB7" s="151" t="s">
        <v>6</v>
      </c>
      <c r="AC7" s="150" t="s">
        <v>5</v>
      </c>
      <c r="AD7" s="151" t="s">
        <v>6</v>
      </c>
      <c r="AE7" s="152" t="s">
        <v>5</v>
      </c>
      <c r="AF7" s="154" t="s">
        <v>6</v>
      </c>
      <c r="AG7" s="155" t="s">
        <v>5</v>
      </c>
      <c r="AH7" s="150" t="s">
        <v>5</v>
      </c>
      <c r="AI7" s="151" t="s">
        <v>6</v>
      </c>
      <c r="AJ7" s="150" t="s">
        <v>5</v>
      </c>
      <c r="AK7" s="151" t="s">
        <v>6</v>
      </c>
      <c r="AL7" s="152" t="s">
        <v>5</v>
      </c>
      <c r="AM7" s="156" t="s">
        <v>6</v>
      </c>
      <c r="AN7" s="61" t="s">
        <v>17</v>
      </c>
      <c r="AO7" s="73"/>
    </row>
    <row r="8" spans="2:41" s="22" customFormat="1" ht="27" customHeight="1">
      <c r="B8" s="477" t="s">
        <v>51</v>
      </c>
      <c r="C8" s="723">
        <v>1276</v>
      </c>
      <c r="D8" s="723">
        <v>130</v>
      </c>
      <c r="E8" s="420">
        <v>19</v>
      </c>
      <c r="F8" s="724">
        <f aca="true" t="shared" si="0" ref="F8:F55">D8/D8*100</f>
        <v>100</v>
      </c>
      <c r="G8" s="725">
        <v>14</v>
      </c>
      <c r="H8" s="285">
        <f>G8/E8*100</f>
        <v>73.68421052631578</v>
      </c>
      <c r="I8" s="726">
        <v>3</v>
      </c>
      <c r="J8" s="285">
        <f>I8/E8*100</f>
        <v>15.789473684210526</v>
      </c>
      <c r="K8" s="726">
        <v>2</v>
      </c>
      <c r="L8" s="285">
        <f>K8/E8*100</f>
        <v>10.526315789473683</v>
      </c>
      <c r="M8" s="727">
        <v>0</v>
      </c>
      <c r="N8" s="285">
        <f>M8/E8*100</f>
        <v>0</v>
      </c>
      <c r="O8" s="727">
        <v>0</v>
      </c>
      <c r="P8" s="687">
        <f>O8/E8*100</f>
        <v>0</v>
      </c>
      <c r="Q8" s="728">
        <v>19</v>
      </c>
      <c r="R8" s="285">
        <v>100</v>
      </c>
      <c r="S8" s="729">
        <v>13</v>
      </c>
      <c r="T8" s="730">
        <v>9</v>
      </c>
      <c r="U8" s="725">
        <v>0</v>
      </c>
      <c r="V8" s="285">
        <f>U8/S8*100</f>
        <v>0</v>
      </c>
      <c r="W8" s="726">
        <v>13</v>
      </c>
      <c r="X8" s="285">
        <f>W8/S8*100</f>
        <v>100</v>
      </c>
      <c r="Y8" s="726">
        <v>0</v>
      </c>
      <c r="Z8" s="285">
        <f>Y8/S8*100</f>
        <v>0</v>
      </c>
      <c r="AA8" s="726">
        <v>0</v>
      </c>
      <c r="AB8" s="285">
        <f>AA8/S8*100</f>
        <v>0</v>
      </c>
      <c r="AC8" s="725">
        <v>0</v>
      </c>
      <c r="AD8" s="285">
        <f>AC8/S8*100</f>
        <v>0</v>
      </c>
      <c r="AE8" s="725">
        <v>0</v>
      </c>
      <c r="AF8" s="285">
        <f>AE8/S8*100</f>
        <v>0</v>
      </c>
      <c r="AG8" s="731">
        <f aca="true" t="shared" si="1" ref="AG8:AG54">AH8+AJ8+AL8</f>
        <v>1118</v>
      </c>
      <c r="AH8" s="725">
        <v>1104</v>
      </c>
      <c r="AI8" s="285">
        <f>AH8/AG8*100</f>
        <v>98.74776386404294</v>
      </c>
      <c r="AJ8" s="725">
        <v>13</v>
      </c>
      <c r="AK8" s="285">
        <f>AJ8/AG8*100</f>
        <v>1.1627906976744187</v>
      </c>
      <c r="AL8" s="725">
        <v>1</v>
      </c>
      <c r="AM8" s="689">
        <f>AL8/AG8*100</f>
        <v>0.08944543828264759</v>
      </c>
      <c r="AN8" s="732">
        <v>28</v>
      </c>
      <c r="AO8" s="183"/>
    </row>
    <row r="9" spans="2:41" s="22" customFormat="1" ht="27" customHeight="1">
      <c r="B9" s="477" t="s">
        <v>54</v>
      </c>
      <c r="C9" s="178">
        <v>136</v>
      </c>
      <c r="D9" s="178">
        <v>22</v>
      </c>
      <c r="E9" s="214">
        <v>8</v>
      </c>
      <c r="F9" s="284">
        <f t="shared" si="0"/>
        <v>100</v>
      </c>
      <c r="G9" s="179">
        <v>3</v>
      </c>
      <c r="H9" s="212">
        <f>G9/E9*100</f>
        <v>37.5</v>
      </c>
      <c r="I9" s="177">
        <v>3</v>
      </c>
      <c r="J9" s="212">
        <f>I9/E9*100</f>
        <v>37.5</v>
      </c>
      <c r="K9" s="177">
        <v>1</v>
      </c>
      <c r="L9" s="212">
        <f>K9/E9*100</f>
        <v>12.5</v>
      </c>
      <c r="M9" s="179">
        <v>1</v>
      </c>
      <c r="N9" s="212">
        <f>M9/E9*100</f>
        <v>12.5</v>
      </c>
      <c r="O9" s="179">
        <v>0</v>
      </c>
      <c r="P9" s="687">
        <f>O9/E9*100</f>
        <v>0</v>
      </c>
      <c r="Q9" s="733">
        <v>8</v>
      </c>
      <c r="R9" s="285">
        <v>100</v>
      </c>
      <c r="S9" s="180">
        <v>7</v>
      </c>
      <c r="T9" s="181">
        <v>6</v>
      </c>
      <c r="U9" s="177">
        <v>2</v>
      </c>
      <c r="V9" s="285">
        <f>U9/S9*100</f>
        <v>28.57142857142857</v>
      </c>
      <c r="W9" s="177">
        <v>4</v>
      </c>
      <c r="X9" s="285">
        <f>W9/S9*100</f>
        <v>57.14285714285714</v>
      </c>
      <c r="Y9" s="177">
        <v>0</v>
      </c>
      <c r="Z9" s="285">
        <f>Y9/S9*100</f>
        <v>0</v>
      </c>
      <c r="AA9" s="177">
        <v>5</v>
      </c>
      <c r="AB9" s="285">
        <f>AA9/S9*100</f>
        <v>71.42857142857143</v>
      </c>
      <c r="AC9" s="177">
        <v>3</v>
      </c>
      <c r="AD9" s="285">
        <f>AC9/S9*100</f>
        <v>42.857142857142854</v>
      </c>
      <c r="AE9" s="177">
        <v>0</v>
      </c>
      <c r="AF9" s="285">
        <f>AE9/S9*100</f>
        <v>0</v>
      </c>
      <c r="AG9" s="734">
        <f t="shared" si="1"/>
        <v>112</v>
      </c>
      <c r="AH9" s="177">
        <v>112</v>
      </c>
      <c r="AI9" s="212">
        <f>AH9/AG9*100</f>
        <v>100</v>
      </c>
      <c r="AJ9" s="177">
        <v>0</v>
      </c>
      <c r="AK9" s="212">
        <f>AJ9/AG9*100</f>
        <v>0</v>
      </c>
      <c r="AL9" s="177">
        <v>0</v>
      </c>
      <c r="AM9" s="735">
        <f>AL9/AG9*100</f>
        <v>0</v>
      </c>
      <c r="AN9" s="182">
        <v>2</v>
      </c>
      <c r="AO9" s="183"/>
    </row>
    <row r="10" spans="2:41" s="22" customFormat="1" ht="27.75" customHeight="1">
      <c r="B10" s="477" t="s">
        <v>52</v>
      </c>
      <c r="C10" s="178">
        <v>39</v>
      </c>
      <c r="D10" s="178">
        <v>15</v>
      </c>
      <c r="E10" s="214">
        <v>0</v>
      </c>
      <c r="F10" s="284">
        <f t="shared" si="0"/>
        <v>100</v>
      </c>
      <c r="G10" s="179">
        <v>0</v>
      </c>
      <c r="H10" s="212">
        <v>0</v>
      </c>
      <c r="I10" s="177">
        <v>0</v>
      </c>
      <c r="J10" s="212">
        <v>0</v>
      </c>
      <c r="K10" s="177">
        <v>0</v>
      </c>
      <c r="L10" s="212">
        <v>0</v>
      </c>
      <c r="M10" s="179">
        <v>0</v>
      </c>
      <c r="N10" s="212">
        <v>0</v>
      </c>
      <c r="O10" s="179">
        <v>0</v>
      </c>
      <c r="P10" s="687">
        <v>0</v>
      </c>
      <c r="Q10" s="733">
        <v>0</v>
      </c>
      <c r="R10" s="285">
        <v>100</v>
      </c>
      <c r="S10" s="180">
        <v>0</v>
      </c>
      <c r="T10" s="181">
        <v>0</v>
      </c>
      <c r="U10" s="177">
        <v>0</v>
      </c>
      <c r="V10" s="285">
        <v>0</v>
      </c>
      <c r="W10" s="177">
        <v>0</v>
      </c>
      <c r="X10" s="285">
        <v>0</v>
      </c>
      <c r="Y10" s="177">
        <v>0</v>
      </c>
      <c r="Z10" s="285">
        <v>0</v>
      </c>
      <c r="AA10" s="177">
        <v>0</v>
      </c>
      <c r="AB10" s="285">
        <v>0</v>
      </c>
      <c r="AC10" s="177">
        <v>0</v>
      </c>
      <c r="AD10" s="285">
        <v>0</v>
      </c>
      <c r="AE10" s="177">
        <v>0</v>
      </c>
      <c r="AF10" s="285">
        <v>0</v>
      </c>
      <c r="AG10" s="734">
        <f t="shared" si="1"/>
        <v>21</v>
      </c>
      <c r="AH10" s="177">
        <v>20</v>
      </c>
      <c r="AI10" s="212">
        <v>0</v>
      </c>
      <c r="AJ10" s="177">
        <v>1</v>
      </c>
      <c r="AK10" s="212">
        <v>0</v>
      </c>
      <c r="AL10" s="177">
        <v>0</v>
      </c>
      <c r="AM10" s="735">
        <v>0</v>
      </c>
      <c r="AN10" s="182">
        <v>3</v>
      </c>
      <c r="AO10" s="183"/>
    </row>
    <row r="11" spans="2:41" s="22" customFormat="1" ht="27.75" customHeight="1">
      <c r="B11" s="481" t="s">
        <v>53</v>
      </c>
      <c r="C11" s="178">
        <v>154</v>
      </c>
      <c r="D11" s="178">
        <v>49</v>
      </c>
      <c r="E11" s="214">
        <v>5</v>
      </c>
      <c r="F11" s="284">
        <f t="shared" si="0"/>
        <v>100</v>
      </c>
      <c r="G11" s="179">
        <v>2</v>
      </c>
      <c r="H11" s="212">
        <f aca="true" t="shared" si="2" ref="H11:H22">G11/E11*100</f>
        <v>40</v>
      </c>
      <c r="I11" s="177">
        <v>3</v>
      </c>
      <c r="J11" s="212">
        <f aca="true" t="shared" si="3" ref="J11:J22">I11/E11*100</f>
        <v>60</v>
      </c>
      <c r="K11" s="177">
        <v>0</v>
      </c>
      <c r="L11" s="212">
        <f aca="true" t="shared" si="4" ref="L11:L22">K11/E11*100</f>
        <v>0</v>
      </c>
      <c r="M11" s="179">
        <v>0</v>
      </c>
      <c r="N11" s="212">
        <f aca="true" t="shared" si="5" ref="N11:N21">M11/E11*100</f>
        <v>0</v>
      </c>
      <c r="O11" s="179">
        <v>0</v>
      </c>
      <c r="P11" s="687">
        <f aca="true" t="shared" si="6" ref="P11:P22">O11/E11*100</f>
        <v>0</v>
      </c>
      <c r="Q11" s="733">
        <v>5</v>
      </c>
      <c r="R11" s="285">
        <v>100</v>
      </c>
      <c r="S11" s="180">
        <v>1</v>
      </c>
      <c r="T11" s="181">
        <v>1</v>
      </c>
      <c r="U11" s="177">
        <v>1</v>
      </c>
      <c r="V11" s="285">
        <f>U11/S11*100</f>
        <v>100</v>
      </c>
      <c r="W11" s="177">
        <v>1</v>
      </c>
      <c r="X11" s="285">
        <f>W11/S11*100</f>
        <v>100</v>
      </c>
      <c r="Y11" s="177">
        <v>1</v>
      </c>
      <c r="Z11" s="285">
        <f>Y11/S11*100</f>
        <v>100</v>
      </c>
      <c r="AA11" s="177">
        <v>1</v>
      </c>
      <c r="AB11" s="285">
        <f>AA11/S11*100</f>
        <v>100</v>
      </c>
      <c r="AC11" s="177">
        <v>0</v>
      </c>
      <c r="AD11" s="285">
        <f>AC11/S11*100</f>
        <v>0</v>
      </c>
      <c r="AE11" s="177">
        <v>0</v>
      </c>
      <c r="AF11" s="285">
        <f>AE11/S11*100</f>
        <v>0</v>
      </c>
      <c r="AG11" s="734">
        <f t="shared" si="1"/>
        <v>92</v>
      </c>
      <c r="AH11" s="177">
        <v>85</v>
      </c>
      <c r="AI11" s="212">
        <f>AH11/AG11*100</f>
        <v>92.3913043478261</v>
      </c>
      <c r="AJ11" s="177">
        <v>7</v>
      </c>
      <c r="AK11" s="212">
        <f>AJ11/AG11*100</f>
        <v>7.608695652173914</v>
      </c>
      <c r="AL11" s="177">
        <v>0</v>
      </c>
      <c r="AM11" s="735">
        <f>AL11/AG11*100</f>
        <v>0</v>
      </c>
      <c r="AN11" s="182">
        <v>13</v>
      </c>
      <c r="AO11" s="183"/>
    </row>
    <row r="12" spans="2:41" s="22" customFormat="1" ht="27.75" customHeight="1">
      <c r="B12" s="176" t="s">
        <v>55</v>
      </c>
      <c r="C12" s="178">
        <v>114</v>
      </c>
      <c r="D12" s="178">
        <v>16</v>
      </c>
      <c r="E12" s="214">
        <v>1</v>
      </c>
      <c r="F12" s="284">
        <f t="shared" si="0"/>
        <v>100</v>
      </c>
      <c r="G12" s="179">
        <v>0</v>
      </c>
      <c r="H12" s="212">
        <f t="shared" si="2"/>
        <v>0</v>
      </c>
      <c r="I12" s="177">
        <v>1</v>
      </c>
      <c r="J12" s="212">
        <f t="shared" si="3"/>
        <v>100</v>
      </c>
      <c r="K12" s="177">
        <v>0</v>
      </c>
      <c r="L12" s="212">
        <f t="shared" si="4"/>
        <v>0</v>
      </c>
      <c r="M12" s="179">
        <v>0</v>
      </c>
      <c r="N12" s="212">
        <f t="shared" si="5"/>
        <v>0</v>
      </c>
      <c r="O12" s="179">
        <v>0</v>
      </c>
      <c r="P12" s="687">
        <f t="shared" si="6"/>
        <v>0</v>
      </c>
      <c r="Q12" s="733">
        <v>1</v>
      </c>
      <c r="R12" s="285">
        <v>100</v>
      </c>
      <c r="S12" s="180">
        <v>0</v>
      </c>
      <c r="T12" s="181">
        <v>0</v>
      </c>
      <c r="U12" s="177">
        <v>0</v>
      </c>
      <c r="V12" s="285">
        <v>0</v>
      </c>
      <c r="W12" s="177">
        <v>0</v>
      </c>
      <c r="X12" s="285">
        <v>0</v>
      </c>
      <c r="Y12" s="177">
        <v>0</v>
      </c>
      <c r="Z12" s="285">
        <v>0</v>
      </c>
      <c r="AA12" s="177">
        <v>0</v>
      </c>
      <c r="AB12" s="285">
        <v>0</v>
      </c>
      <c r="AC12" s="177">
        <v>0</v>
      </c>
      <c r="AD12" s="285">
        <v>0</v>
      </c>
      <c r="AE12" s="177">
        <v>0</v>
      </c>
      <c r="AF12" s="285">
        <v>0</v>
      </c>
      <c r="AG12" s="734">
        <f t="shared" si="1"/>
        <v>95</v>
      </c>
      <c r="AH12" s="177">
        <v>94</v>
      </c>
      <c r="AI12" s="212">
        <f>AH12/AG12*100</f>
        <v>98.94736842105263</v>
      </c>
      <c r="AJ12" s="177">
        <v>1</v>
      </c>
      <c r="AK12" s="212">
        <f>AJ12/AG12*100</f>
        <v>1.0526315789473684</v>
      </c>
      <c r="AL12" s="177">
        <v>0</v>
      </c>
      <c r="AM12" s="735">
        <f>AL12/AG12*100</f>
        <v>0</v>
      </c>
      <c r="AN12" s="182">
        <v>3</v>
      </c>
      <c r="AO12" s="183"/>
    </row>
    <row r="13" spans="2:41" s="22" customFormat="1" ht="27.75" customHeight="1">
      <c r="B13" s="176" t="s">
        <v>56</v>
      </c>
      <c r="C13" s="178">
        <v>31</v>
      </c>
      <c r="D13" s="178">
        <v>20</v>
      </c>
      <c r="E13" s="214">
        <v>1</v>
      </c>
      <c r="F13" s="284">
        <f t="shared" si="0"/>
        <v>100</v>
      </c>
      <c r="G13" s="736">
        <v>1</v>
      </c>
      <c r="H13" s="212">
        <f t="shared" si="2"/>
        <v>100</v>
      </c>
      <c r="I13" s="737">
        <v>0</v>
      </c>
      <c r="J13" s="212">
        <f t="shared" si="3"/>
        <v>0</v>
      </c>
      <c r="K13" s="737">
        <v>0</v>
      </c>
      <c r="L13" s="212">
        <f t="shared" si="4"/>
        <v>0</v>
      </c>
      <c r="M13" s="736">
        <v>0</v>
      </c>
      <c r="N13" s="212">
        <f t="shared" si="5"/>
        <v>0</v>
      </c>
      <c r="O13" s="736">
        <v>0</v>
      </c>
      <c r="P13" s="687">
        <f t="shared" si="6"/>
        <v>0</v>
      </c>
      <c r="Q13" s="733">
        <v>1</v>
      </c>
      <c r="R13" s="285">
        <v>100</v>
      </c>
      <c r="S13" s="738">
        <v>0</v>
      </c>
      <c r="T13" s="739">
        <v>0</v>
      </c>
      <c r="U13" s="737">
        <v>0</v>
      </c>
      <c r="V13" s="285">
        <v>0</v>
      </c>
      <c r="W13" s="737">
        <v>0</v>
      </c>
      <c r="X13" s="285">
        <v>0</v>
      </c>
      <c r="Y13" s="737">
        <v>0</v>
      </c>
      <c r="Z13" s="285">
        <v>0</v>
      </c>
      <c r="AA13" s="737">
        <v>0</v>
      </c>
      <c r="AB13" s="285">
        <v>0</v>
      </c>
      <c r="AC13" s="737">
        <v>0</v>
      </c>
      <c r="AD13" s="285">
        <v>0</v>
      </c>
      <c r="AE13" s="737">
        <v>0</v>
      </c>
      <c r="AF13" s="285">
        <v>0</v>
      </c>
      <c r="AG13" s="734">
        <f t="shared" si="1"/>
        <v>9</v>
      </c>
      <c r="AH13" s="737">
        <v>8</v>
      </c>
      <c r="AI13" s="212">
        <v>0</v>
      </c>
      <c r="AJ13" s="737">
        <v>1</v>
      </c>
      <c r="AK13" s="212">
        <v>0</v>
      </c>
      <c r="AL13" s="737">
        <v>0</v>
      </c>
      <c r="AM13" s="735">
        <v>0</v>
      </c>
      <c r="AN13" s="740">
        <v>2</v>
      </c>
      <c r="AO13" s="741"/>
    </row>
    <row r="14" spans="2:41" s="22" customFormat="1" ht="27.75" customHeight="1">
      <c r="B14" s="176" t="s">
        <v>57</v>
      </c>
      <c r="C14" s="178">
        <v>101</v>
      </c>
      <c r="D14" s="178">
        <v>27</v>
      </c>
      <c r="E14" s="179">
        <v>3</v>
      </c>
      <c r="F14" s="212">
        <f t="shared" si="0"/>
        <v>100</v>
      </c>
      <c r="G14" s="179">
        <v>1</v>
      </c>
      <c r="H14" s="212">
        <f t="shared" si="2"/>
        <v>33.33333333333333</v>
      </c>
      <c r="I14" s="177">
        <v>1</v>
      </c>
      <c r="J14" s="212">
        <f t="shared" si="3"/>
        <v>33.33333333333333</v>
      </c>
      <c r="K14" s="177">
        <v>0</v>
      </c>
      <c r="L14" s="212">
        <f t="shared" si="4"/>
        <v>0</v>
      </c>
      <c r="M14" s="179">
        <v>0</v>
      </c>
      <c r="N14" s="212">
        <f t="shared" si="5"/>
        <v>0</v>
      </c>
      <c r="O14" s="179">
        <v>1</v>
      </c>
      <c r="P14" s="687">
        <f t="shared" si="6"/>
        <v>33.33333333333333</v>
      </c>
      <c r="Q14" s="733">
        <v>3</v>
      </c>
      <c r="R14" s="285">
        <v>100</v>
      </c>
      <c r="S14" s="180">
        <v>1</v>
      </c>
      <c r="T14" s="181">
        <v>0</v>
      </c>
      <c r="U14" s="177">
        <v>0</v>
      </c>
      <c r="V14" s="285">
        <f>U14/S14*100</f>
        <v>0</v>
      </c>
      <c r="W14" s="177">
        <v>1</v>
      </c>
      <c r="X14" s="285">
        <f>W14/S14*100</f>
        <v>100</v>
      </c>
      <c r="Y14" s="177">
        <v>0</v>
      </c>
      <c r="Z14" s="285">
        <f>Y14/S14*100</f>
        <v>0</v>
      </c>
      <c r="AA14" s="177">
        <v>0</v>
      </c>
      <c r="AB14" s="285">
        <f>AA14/S14*100</f>
        <v>0</v>
      </c>
      <c r="AC14" s="177">
        <v>0</v>
      </c>
      <c r="AD14" s="285">
        <f>AC14/S14*100</f>
        <v>0</v>
      </c>
      <c r="AE14" s="177">
        <v>0</v>
      </c>
      <c r="AF14" s="285">
        <f>AE14/S14*100</f>
        <v>0</v>
      </c>
      <c r="AG14" s="734">
        <f t="shared" si="1"/>
        <v>69</v>
      </c>
      <c r="AH14" s="177">
        <v>64</v>
      </c>
      <c r="AI14" s="212">
        <f aca="true" t="shared" si="7" ref="AI14:AI22">AH14/AG14*100</f>
        <v>92.7536231884058</v>
      </c>
      <c r="AJ14" s="177">
        <v>4</v>
      </c>
      <c r="AK14" s="212">
        <f aca="true" t="shared" si="8" ref="AK14:AK22">AJ14/AG14*100</f>
        <v>5.797101449275362</v>
      </c>
      <c r="AL14" s="177">
        <v>1</v>
      </c>
      <c r="AM14" s="735">
        <f aca="true" t="shared" si="9" ref="AM14:AM22">AL14/AG14*100</f>
        <v>1.4492753623188406</v>
      </c>
      <c r="AN14" s="182">
        <v>5</v>
      </c>
      <c r="AO14" s="183"/>
    </row>
    <row r="15" spans="2:41" s="22" customFormat="1" ht="27.75" customHeight="1">
      <c r="B15" s="176" t="s">
        <v>58</v>
      </c>
      <c r="C15" s="178">
        <v>107</v>
      </c>
      <c r="D15" s="178">
        <v>55</v>
      </c>
      <c r="E15" s="179">
        <v>17</v>
      </c>
      <c r="F15" s="212">
        <f t="shared" si="0"/>
        <v>100</v>
      </c>
      <c r="G15" s="179">
        <v>5</v>
      </c>
      <c r="H15" s="212">
        <f t="shared" si="2"/>
        <v>29.411764705882355</v>
      </c>
      <c r="I15" s="177">
        <v>7</v>
      </c>
      <c r="J15" s="212">
        <f t="shared" si="3"/>
        <v>41.17647058823529</v>
      </c>
      <c r="K15" s="177">
        <v>3</v>
      </c>
      <c r="L15" s="212">
        <f t="shared" si="4"/>
        <v>17.647058823529413</v>
      </c>
      <c r="M15" s="179">
        <v>1</v>
      </c>
      <c r="N15" s="212">
        <f t="shared" si="5"/>
        <v>5.88235294117647</v>
      </c>
      <c r="O15" s="179">
        <v>1</v>
      </c>
      <c r="P15" s="687">
        <f t="shared" si="6"/>
        <v>5.88235294117647</v>
      </c>
      <c r="Q15" s="733">
        <v>17</v>
      </c>
      <c r="R15" s="285">
        <v>100</v>
      </c>
      <c r="S15" s="180">
        <v>10</v>
      </c>
      <c r="T15" s="181">
        <v>7</v>
      </c>
      <c r="U15" s="177">
        <v>1</v>
      </c>
      <c r="V15" s="285">
        <f>U15/S15*100</f>
        <v>10</v>
      </c>
      <c r="W15" s="177">
        <v>9</v>
      </c>
      <c r="X15" s="285">
        <f>W15/S15*100</f>
        <v>90</v>
      </c>
      <c r="Y15" s="177">
        <v>1</v>
      </c>
      <c r="Z15" s="285">
        <f>Y15/S15*100</f>
        <v>10</v>
      </c>
      <c r="AA15" s="177">
        <v>0</v>
      </c>
      <c r="AB15" s="285">
        <f>AA15/S15*100</f>
        <v>0</v>
      </c>
      <c r="AC15" s="177">
        <v>3</v>
      </c>
      <c r="AD15" s="285">
        <f>AC15/S15*100</f>
        <v>30</v>
      </c>
      <c r="AE15" s="177">
        <v>0</v>
      </c>
      <c r="AF15" s="285">
        <f>AE15/S15*100</f>
        <v>0</v>
      </c>
      <c r="AG15" s="734">
        <f t="shared" si="1"/>
        <v>44</v>
      </c>
      <c r="AH15" s="177">
        <v>28</v>
      </c>
      <c r="AI15" s="212">
        <f t="shared" si="7"/>
        <v>63.63636363636363</v>
      </c>
      <c r="AJ15" s="177">
        <v>9</v>
      </c>
      <c r="AK15" s="212">
        <f t="shared" si="8"/>
        <v>20.454545454545457</v>
      </c>
      <c r="AL15" s="177">
        <v>7</v>
      </c>
      <c r="AM15" s="735">
        <f t="shared" si="9"/>
        <v>15.909090909090908</v>
      </c>
      <c r="AN15" s="182">
        <v>8</v>
      </c>
      <c r="AO15" s="183"/>
    </row>
    <row r="16" spans="2:41" s="22" customFormat="1" ht="27" customHeight="1">
      <c r="B16" s="176" t="s">
        <v>59</v>
      </c>
      <c r="C16" s="178">
        <v>65</v>
      </c>
      <c r="D16" s="178">
        <v>35</v>
      </c>
      <c r="E16" s="179">
        <v>4</v>
      </c>
      <c r="F16" s="212">
        <f t="shared" si="0"/>
        <v>100</v>
      </c>
      <c r="G16" s="179">
        <v>2</v>
      </c>
      <c r="H16" s="212">
        <f t="shared" si="2"/>
        <v>50</v>
      </c>
      <c r="I16" s="177">
        <v>1</v>
      </c>
      <c r="J16" s="212">
        <f t="shared" si="3"/>
        <v>25</v>
      </c>
      <c r="K16" s="177">
        <v>1</v>
      </c>
      <c r="L16" s="212">
        <f t="shared" si="4"/>
        <v>25</v>
      </c>
      <c r="M16" s="179">
        <v>0</v>
      </c>
      <c r="N16" s="212">
        <f t="shared" si="5"/>
        <v>0</v>
      </c>
      <c r="O16" s="179">
        <v>0</v>
      </c>
      <c r="P16" s="687">
        <f t="shared" si="6"/>
        <v>0</v>
      </c>
      <c r="Q16" s="733">
        <v>4</v>
      </c>
      <c r="R16" s="285">
        <v>100</v>
      </c>
      <c r="S16" s="180">
        <v>4</v>
      </c>
      <c r="T16" s="181">
        <v>3</v>
      </c>
      <c r="U16" s="177">
        <v>0</v>
      </c>
      <c r="V16" s="285">
        <f>U16/S16*100</f>
        <v>0</v>
      </c>
      <c r="W16" s="177">
        <v>4</v>
      </c>
      <c r="X16" s="285">
        <f>W16/S16*100</f>
        <v>100</v>
      </c>
      <c r="Y16" s="177">
        <v>0</v>
      </c>
      <c r="Z16" s="285">
        <f>Y16/S16*100</f>
        <v>0</v>
      </c>
      <c r="AA16" s="177">
        <v>1</v>
      </c>
      <c r="AB16" s="285">
        <f>AA16/S16*100</f>
        <v>25</v>
      </c>
      <c r="AC16" s="177">
        <v>0</v>
      </c>
      <c r="AD16" s="285">
        <f>AC16/S16*100</f>
        <v>0</v>
      </c>
      <c r="AE16" s="177">
        <v>0</v>
      </c>
      <c r="AF16" s="285">
        <f>AE16/S16*100</f>
        <v>0</v>
      </c>
      <c r="AG16" s="734">
        <f t="shared" si="1"/>
        <v>25</v>
      </c>
      <c r="AH16" s="177">
        <v>22</v>
      </c>
      <c r="AI16" s="212">
        <f t="shared" si="7"/>
        <v>88</v>
      </c>
      <c r="AJ16" s="177">
        <v>3</v>
      </c>
      <c r="AK16" s="212">
        <f t="shared" si="8"/>
        <v>12</v>
      </c>
      <c r="AL16" s="177">
        <v>0</v>
      </c>
      <c r="AM16" s="735">
        <f t="shared" si="9"/>
        <v>0</v>
      </c>
      <c r="AN16" s="182">
        <v>5</v>
      </c>
      <c r="AO16" s="183"/>
    </row>
    <row r="17" spans="2:41" s="22" customFormat="1" ht="27.75" customHeight="1">
      <c r="B17" s="487" t="s">
        <v>60</v>
      </c>
      <c r="C17" s="178">
        <v>147</v>
      </c>
      <c r="D17" s="178">
        <v>115</v>
      </c>
      <c r="E17" s="179">
        <v>65</v>
      </c>
      <c r="F17" s="212">
        <f t="shared" si="0"/>
        <v>100</v>
      </c>
      <c r="G17" s="179">
        <v>3</v>
      </c>
      <c r="H17" s="212">
        <f t="shared" si="2"/>
        <v>4.615384615384616</v>
      </c>
      <c r="I17" s="177">
        <v>53</v>
      </c>
      <c r="J17" s="212">
        <f t="shared" si="3"/>
        <v>81.53846153846153</v>
      </c>
      <c r="K17" s="177">
        <v>3</v>
      </c>
      <c r="L17" s="212">
        <f t="shared" si="4"/>
        <v>4.615384615384616</v>
      </c>
      <c r="M17" s="179">
        <v>2</v>
      </c>
      <c r="N17" s="212">
        <f t="shared" si="5"/>
        <v>3.076923076923077</v>
      </c>
      <c r="O17" s="179">
        <v>4</v>
      </c>
      <c r="P17" s="687">
        <f t="shared" si="6"/>
        <v>6.153846153846154</v>
      </c>
      <c r="Q17" s="733">
        <v>65</v>
      </c>
      <c r="R17" s="285">
        <v>100</v>
      </c>
      <c r="S17" s="180">
        <v>0</v>
      </c>
      <c r="T17" s="181">
        <v>0</v>
      </c>
      <c r="U17" s="177">
        <v>0</v>
      </c>
      <c r="V17" s="285">
        <v>0</v>
      </c>
      <c r="W17" s="177">
        <v>0</v>
      </c>
      <c r="X17" s="285">
        <v>0</v>
      </c>
      <c r="Y17" s="177">
        <v>0</v>
      </c>
      <c r="Z17" s="285">
        <v>0</v>
      </c>
      <c r="AA17" s="177">
        <v>0</v>
      </c>
      <c r="AB17" s="285">
        <v>0</v>
      </c>
      <c r="AC17" s="177">
        <v>0</v>
      </c>
      <c r="AD17" s="285">
        <v>0</v>
      </c>
      <c r="AE17" s="177">
        <v>0</v>
      </c>
      <c r="AF17" s="285">
        <v>0</v>
      </c>
      <c r="AG17" s="734">
        <f t="shared" si="1"/>
        <v>27</v>
      </c>
      <c r="AH17" s="177">
        <v>19</v>
      </c>
      <c r="AI17" s="212">
        <f t="shared" si="7"/>
        <v>70.37037037037037</v>
      </c>
      <c r="AJ17" s="177">
        <v>6</v>
      </c>
      <c r="AK17" s="212">
        <f t="shared" si="8"/>
        <v>22.22222222222222</v>
      </c>
      <c r="AL17" s="177">
        <v>2</v>
      </c>
      <c r="AM17" s="735">
        <f t="shared" si="9"/>
        <v>7.4074074074074066</v>
      </c>
      <c r="AN17" s="182">
        <v>5</v>
      </c>
      <c r="AO17" s="183"/>
    </row>
    <row r="18" spans="2:41" s="22" customFormat="1" ht="25.5" customHeight="1">
      <c r="B18" s="176" t="s">
        <v>61</v>
      </c>
      <c r="C18" s="178">
        <v>786</v>
      </c>
      <c r="D18" s="178">
        <v>239</v>
      </c>
      <c r="E18" s="179">
        <v>32</v>
      </c>
      <c r="F18" s="212">
        <f t="shared" si="0"/>
        <v>100</v>
      </c>
      <c r="G18" s="179">
        <v>13</v>
      </c>
      <c r="H18" s="212">
        <f t="shared" si="2"/>
        <v>40.625</v>
      </c>
      <c r="I18" s="177">
        <v>4</v>
      </c>
      <c r="J18" s="212">
        <f t="shared" si="3"/>
        <v>12.5</v>
      </c>
      <c r="K18" s="177">
        <v>8</v>
      </c>
      <c r="L18" s="212">
        <f t="shared" si="4"/>
        <v>25</v>
      </c>
      <c r="M18" s="179">
        <v>4</v>
      </c>
      <c r="N18" s="212">
        <f t="shared" si="5"/>
        <v>12.5</v>
      </c>
      <c r="O18" s="179">
        <v>3</v>
      </c>
      <c r="P18" s="687">
        <f t="shared" si="6"/>
        <v>9.375</v>
      </c>
      <c r="Q18" s="733">
        <v>32</v>
      </c>
      <c r="R18" s="285">
        <v>100</v>
      </c>
      <c r="S18" s="180">
        <v>29</v>
      </c>
      <c r="T18" s="181">
        <v>18</v>
      </c>
      <c r="U18" s="177">
        <v>0</v>
      </c>
      <c r="V18" s="285">
        <f>U18/S18*100</f>
        <v>0</v>
      </c>
      <c r="W18" s="177">
        <v>24</v>
      </c>
      <c r="X18" s="285">
        <f>W18/S18*100</f>
        <v>82.75862068965517</v>
      </c>
      <c r="Y18" s="177">
        <v>18</v>
      </c>
      <c r="Z18" s="285">
        <f>Y18/S18*100</f>
        <v>62.06896551724138</v>
      </c>
      <c r="AA18" s="177">
        <v>1</v>
      </c>
      <c r="AB18" s="285">
        <f>AA18/S18*100</f>
        <v>3.4482758620689653</v>
      </c>
      <c r="AC18" s="177">
        <v>17</v>
      </c>
      <c r="AD18" s="285">
        <f>AC18/S18*100</f>
        <v>58.620689655172406</v>
      </c>
      <c r="AE18" s="177">
        <v>0</v>
      </c>
      <c r="AF18" s="285">
        <f>AE18/S18*100</f>
        <v>0</v>
      </c>
      <c r="AG18" s="734">
        <f t="shared" si="1"/>
        <v>528</v>
      </c>
      <c r="AH18" s="177">
        <v>485</v>
      </c>
      <c r="AI18" s="212">
        <f t="shared" si="7"/>
        <v>91.85606060606061</v>
      </c>
      <c r="AJ18" s="177">
        <v>41</v>
      </c>
      <c r="AK18" s="212">
        <f t="shared" si="8"/>
        <v>7.765151515151516</v>
      </c>
      <c r="AL18" s="177">
        <v>2</v>
      </c>
      <c r="AM18" s="735">
        <f t="shared" si="9"/>
        <v>0.3787878787878788</v>
      </c>
      <c r="AN18" s="182">
        <v>19</v>
      </c>
      <c r="AO18" s="183"/>
    </row>
    <row r="19" spans="2:41" s="22" customFormat="1" ht="27.75" customHeight="1">
      <c r="B19" s="176" t="s">
        <v>62</v>
      </c>
      <c r="C19" s="178">
        <v>1321</v>
      </c>
      <c r="D19" s="178">
        <v>289</v>
      </c>
      <c r="E19" s="179">
        <v>78</v>
      </c>
      <c r="F19" s="212">
        <f t="shared" si="0"/>
        <v>100</v>
      </c>
      <c r="G19" s="179">
        <v>44</v>
      </c>
      <c r="H19" s="212">
        <f t="shared" si="2"/>
        <v>56.41025641025641</v>
      </c>
      <c r="I19" s="177">
        <v>9</v>
      </c>
      <c r="J19" s="212">
        <f t="shared" si="3"/>
        <v>11.538461538461538</v>
      </c>
      <c r="K19" s="177">
        <v>2</v>
      </c>
      <c r="L19" s="212">
        <f t="shared" si="4"/>
        <v>2.564102564102564</v>
      </c>
      <c r="M19" s="179">
        <v>5</v>
      </c>
      <c r="N19" s="212">
        <f t="shared" si="5"/>
        <v>6.41025641025641</v>
      </c>
      <c r="O19" s="179">
        <v>18</v>
      </c>
      <c r="P19" s="687">
        <f t="shared" si="6"/>
        <v>23.076923076923077</v>
      </c>
      <c r="Q19" s="733">
        <v>78</v>
      </c>
      <c r="R19" s="285">
        <v>100</v>
      </c>
      <c r="S19" s="180">
        <v>52</v>
      </c>
      <c r="T19" s="181">
        <v>50</v>
      </c>
      <c r="U19" s="177">
        <v>0</v>
      </c>
      <c r="V19" s="285">
        <f>U19/S19*100</f>
        <v>0</v>
      </c>
      <c r="W19" s="177">
        <v>50</v>
      </c>
      <c r="X19" s="285">
        <f>W19/S19*100</f>
        <v>96.15384615384616</v>
      </c>
      <c r="Y19" s="177">
        <v>0</v>
      </c>
      <c r="Z19" s="285">
        <f>Y19/S19*100</f>
        <v>0</v>
      </c>
      <c r="AA19" s="177">
        <v>50</v>
      </c>
      <c r="AB19" s="285">
        <f>AA19/S19*100</f>
        <v>96.15384615384616</v>
      </c>
      <c r="AC19" s="177">
        <v>0</v>
      </c>
      <c r="AD19" s="285">
        <f>AC19/S19*100</f>
        <v>0</v>
      </c>
      <c r="AE19" s="177">
        <v>0</v>
      </c>
      <c r="AF19" s="285">
        <f>AE19/S19*100</f>
        <v>0</v>
      </c>
      <c r="AG19" s="734">
        <f t="shared" si="1"/>
        <v>1006</v>
      </c>
      <c r="AH19" s="177">
        <v>328</v>
      </c>
      <c r="AI19" s="212">
        <f t="shared" si="7"/>
        <v>32.60437375745527</v>
      </c>
      <c r="AJ19" s="177">
        <v>290</v>
      </c>
      <c r="AK19" s="212">
        <f t="shared" si="8"/>
        <v>28.82703777335984</v>
      </c>
      <c r="AL19" s="177">
        <v>388</v>
      </c>
      <c r="AM19" s="735">
        <f t="shared" si="9"/>
        <v>38.56858846918489</v>
      </c>
      <c r="AN19" s="182">
        <v>26</v>
      </c>
      <c r="AO19" s="183"/>
    </row>
    <row r="20" spans="2:41" s="22" customFormat="1" ht="27.75" customHeight="1">
      <c r="B20" s="176" t="s">
        <v>63</v>
      </c>
      <c r="C20" s="178">
        <v>2413</v>
      </c>
      <c r="D20" s="178">
        <v>998</v>
      </c>
      <c r="E20" s="179">
        <v>173</v>
      </c>
      <c r="F20" s="212">
        <f t="shared" si="0"/>
        <v>100</v>
      </c>
      <c r="G20" s="179">
        <v>57</v>
      </c>
      <c r="H20" s="212">
        <f t="shared" si="2"/>
        <v>32.947976878612714</v>
      </c>
      <c r="I20" s="177">
        <v>30</v>
      </c>
      <c r="J20" s="212">
        <f t="shared" si="3"/>
        <v>17.341040462427745</v>
      </c>
      <c r="K20" s="177">
        <v>37</v>
      </c>
      <c r="L20" s="212">
        <f t="shared" si="4"/>
        <v>21.38728323699422</v>
      </c>
      <c r="M20" s="179">
        <v>39</v>
      </c>
      <c r="N20" s="212">
        <f t="shared" si="5"/>
        <v>22.54335260115607</v>
      </c>
      <c r="O20" s="179">
        <v>10</v>
      </c>
      <c r="P20" s="687">
        <f t="shared" si="6"/>
        <v>5.780346820809249</v>
      </c>
      <c r="Q20" s="733">
        <v>173</v>
      </c>
      <c r="R20" s="285">
        <v>100</v>
      </c>
      <c r="S20" s="180">
        <v>42</v>
      </c>
      <c r="T20" s="181">
        <v>40</v>
      </c>
      <c r="U20" s="177">
        <v>5</v>
      </c>
      <c r="V20" s="285">
        <f>U20/S20*100</f>
        <v>11.904761904761903</v>
      </c>
      <c r="W20" s="177">
        <v>32</v>
      </c>
      <c r="X20" s="285">
        <f>W20/S20*100</f>
        <v>76.19047619047619</v>
      </c>
      <c r="Y20" s="177">
        <v>5</v>
      </c>
      <c r="Z20" s="285">
        <f>Y20/S20*100</f>
        <v>11.904761904761903</v>
      </c>
      <c r="AA20" s="177">
        <v>11</v>
      </c>
      <c r="AB20" s="285">
        <f>AA20/S20*100</f>
        <v>26.190476190476193</v>
      </c>
      <c r="AC20" s="177">
        <v>9</v>
      </c>
      <c r="AD20" s="285">
        <f>AC20/S20*100</f>
        <v>21.428571428571427</v>
      </c>
      <c r="AE20" s="177">
        <v>0</v>
      </c>
      <c r="AF20" s="285">
        <f>AE20/S20*100</f>
        <v>0</v>
      </c>
      <c r="AG20" s="734">
        <f t="shared" si="1"/>
        <v>1300</v>
      </c>
      <c r="AH20" s="177">
        <v>1214</v>
      </c>
      <c r="AI20" s="212">
        <f t="shared" si="7"/>
        <v>93.38461538461539</v>
      </c>
      <c r="AJ20" s="177">
        <v>75</v>
      </c>
      <c r="AK20" s="212">
        <f t="shared" si="8"/>
        <v>5.769230769230769</v>
      </c>
      <c r="AL20" s="177">
        <v>11</v>
      </c>
      <c r="AM20" s="735">
        <f t="shared" si="9"/>
        <v>0.8461538461538461</v>
      </c>
      <c r="AN20" s="182">
        <v>115</v>
      </c>
      <c r="AO20" s="183"/>
    </row>
    <row r="21" spans="2:41" s="22" customFormat="1" ht="28.5" customHeight="1">
      <c r="B21" s="176" t="s">
        <v>64</v>
      </c>
      <c r="C21" s="178">
        <v>1047</v>
      </c>
      <c r="D21" s="178">
        <v>536</v>
      </c>
      <c r="E21" s="179">
        <v>74</v>
      </c>
      <c r="F21" s="212">
        <f t="shared" si="0"/>
        <v>100</v>
      </c>
      <c r="G21" s="177">
        <v>31</v>
      </c>
      <c r="H21" s="212">
        <f t="shared" si="2"/>
        <v>41.891891891891895</v>
      </c>
      <c r="I21" s="177">
        <v>14</v>
      </c>
      <c r="J21" s="212">
        <f t="shared" si="3"/>
        <v>18.91891891891892</v>
      </c>
      <c r="K21" s="177">
        <v>11</v>
      </c>
      <c r="L21" s="212">
        <f t="shared" si="4"/>
        <v>14.864864864864865</v>
      </c>
      <c r="M21" s="179">
        <v>9</v>
      </c>
      <c r="N21" s="212">
        <f t="shared" si="5"/>
        <v>12.162162162162163</v>
      </c>
      <c r="O21" s="179">
        <v>9</v>
      </c>
      <c r="P21" s="687">
        <f t="shared" si="6"/>
        <v>12.162162162162163</v>
      </c>
      <c r="Q21" s="733">
        <v>74</v>
      </c>
      <c r="R21" s="285">
        <v>100</v>
      </c>
      <c r="S21" s="180">
        <v>40</v>
      </c>
      <c r="T21" s="181">
        <v>35</v>
      </c>
      <c r="U21" s="177">
        <v>6</v>
      </c>
      <c r="V21" s="285">
        <f>U21/S21*100</f>
        <v>15</v>
      </c>
      <c r="W21" s="177">
        <v>33</v>
      </c>
      <c r="X21" s="285">
        <f>W21/S21*100</f>
        <v>82.5</v>
      </c>
      <c r="Y21" s="177">
        <v>7</v>
      </c>
      <c r="Z21" s="285">
        <f>Y21/S21*100</f>
        <v>17.5</v>
      </c>
      <c r="AA21" s="177">
        <v>19</v>
      </c>
      <c r="AB21" s="285">
        <f>AA21/S21*100</f>
        <v>47.5</v>
      </c>
      <c r="AC21" s="177">
        <v>19</v>
      </c>
      <c r="AD21" s="285">
        <f>AC21/S21*100</f>
        <v>47.5</v>
      </c>
      <c r="AE21" s="177">
        <v>0</v>
      </c>
      <c r="AF21" s="285">
        <f>AE21/S21*100</f>
        <v>0</v>
      </c>
      <c r="AG21" s="734">
        <f t="shared" si="1"/>
        <v>469</v>
      </c>
      <c r="AH21" s="177">
        <v>413</v>
      </c>
      <c r="AI21" s="212">
        <f t="shared" si="7"/>
        <v>88.05970149253731</v>
      </c>
      <c r="AJ21" s="177">
        <v>45</v>
      </c>
      <c r="AK21" s="212">
        <f t="shared" si="8"/>
        <v>9.594882729211088</v>
      </c>
      <c r="AL21" s="177">
        <v>11</v>
      </c>
      <c r="AM21" s="735">
        <f t="shared" si="9"/>
        <v>2.345415778251599</v>
      </c>
      <c r="AN21" s="182">
        <v>42</v>
      </c>
      <c r="AO21" s="183"/>
    </row>
    <row r="22" spans="2:41" s="22" customFormat="1" ht="27.75" customHeight="1">
      <c r="B22" s="176" t="s">
        <v>65</v>
      </c>
      <c r="C22" s="178">
        <v>367</v>
      </c>
      <c r="D22" s="178">
        <v>29</v>
      </c>
      <c r="E22" s="179">
        <v>5</v>
      </c>
      <c r="F22" s="212">
        <f t="shared" si="0"/>
        <v>100</v>
      </c>
      <c r="G22" s="177">
        <v>2</v>
      </c>
      <c r="H22" s="212">
        <f t="shared" si="2"/>
        <v>40</v>
      </c>
      <c r="I22" s="177">
        <v>0</v>
      </c>
      <c r="J22" s="212">
        <f t="shared" si="3"/>
        <v>0</v>
      </c>
      <c r="K22" s="177">
        <v>3</v>
      </c>
      <c r="L22" s="212">
        <f t="shared" si="4"/>
        <v>60</v>
      </c>
      <c r="M22" s="179">
        <v>0</v>
      </c>
      <c r="N22" s="212">
        <v>0</v>
      </c>
      <c r="O22" s="179">
        <v>0</v>
      </c>
      <c r="P22" s="687">
        <f t="shared" si="6"/>
        <v>0</v>
      </c>
      <c r="Q22" s="733">
        <v>5</v>
      </c>
      <c r="R22" s="285">
        <v>100</v>
      </c>
      <c r="S22" s="180">
        <v>2</v>
      </c>
      <c r="T22" s="181">
        <v>2</v>
      </c>
      <c r="U22" s="177">
        <v>0</v>
      </c>
      <c r="V22" s="285">
        <f>U22/S22*100</f>
        <v>0</v>
      </c>
      <c r="W22" s="177">
        <v>1</v>
      </c>
      <c r="X22" s="285">
        <f>W22/S22*100</f>
        <v>50</v>
      </c>
      <c r="Y22" s="177">
        <v>0</v>
      </c>
      <c r="Z22" s="285">
        <f>Y22/S22*100</f>
        <v>0</v>
      </c>
      <c r="AA22" s="177">
        <v>1</v>
      </c>
      <c r="AB22" s="285">
        <f>AA22/S22*100</f>
        <v>50</v>
      </c>
      <c r="AC22" s="177">
        <v>0</v>
      </c>
      <c r="AD22" s="285">
        <f>AC22/S22*100</f>
        <v>0</v>
      </c>
      <c r="AE22" s="177">
        <v>0</v>
      </c>
      <c r="AF22" s="285">
        <f>AE22/S22*100</f>
        <v>0</v>
      </c>
      <c r="AG22" s="734">
        <f t="shared" si="1"/>
        <v>329</v>
      </c>
      <c r="AH22" s="177">
        <v>323</v>
      </c>
      <c r="AI22" s="212">
        <f t="shared" si="7"/>
        <v>98.17629179331307</v>
      </c>
      <c r="AJ22" s="177">
        <v>6</v>
      </c>
      <c r="AK22" s="212">
        <f t="shared" si="8"/>
        <v>1.82370820668693</v>
      </c>
      <c r="AL22" s="177">
        <v>0</v>
      </c>
      <c r="AM22" s="735">
        <f t="shared" si="9"/>
        <v>0</v>
      </c>
      <c r="AN22" s="182">
        <v>9</v>
      </c>
      <c r="AO22" s="183"/>
    </row>
    <row r="23" spans="2:41" s="22" customFormat="1" ht="27.75" customHeight="1">
      <c r="B23" s="176" t="s">
        <v>66</v>
      </c>
      <c r="C23" s="178">
        <v>17</v>
      </c>
      <c r="D23" s="178">
        <v>11</v>
      </c>
      <c r="E23" s="179">
        <v>0</v>
      </c>
      <c r="F23" s="212">
        <f t="shared" si="0"/>
        <v>100</v>
      </c>
      <c r="G23" s="177">
        <v>0</v>
      </c>
      <c r="H23" s="212">
        <v>0</v>
      </c>
      <c r="I23" s="177">
        <v>0</v>
      </c>
      <c r="J23" s="212">
        <v>0</v>
      </c>
      <c r="K23" s="177">
        <v>0</v>
      </c>
      <c r="L23" s="212">
        <v>0</v>
      </c>
      <c r="M23" s="179">
        <v>0</v>
      </c>
      <c r="N23" s="212">
        <v>0</v>
      </c>
      <c r="O23" s="179">
        <v>0</v>
      </c>
      <c r="P23" s="687">
        <v>0</v>
      </c>
      <c r="Q23" s="733">
        <v>0</v>
      </c>
      <c r="R23" s="285">
        <v>100</v>
      </c>
      <c r="S23" s="180">
        <v>0</v>
      </c>
      <c r="T23" s="181">
        <v>0</v>
      </c>
      <c r="U23" s="177">
        <v>0</v>
      </c>
      <c r="V23" s="285">
        <v>0</v>
      </c>
      <c r="W23" s="177">
        <v>0</v>
      </c>
      <c r="X23" s="285">
        <v>0</v>
      </c>
      <c r="Y23" s="177">
        <v>0</v>
      </c>
      <c r="Z23" s="285">
        <v>0</v>
      </c>
      <c r="AA23" s="177">
        <v>0</v>
      </c>
      <c r="AB23" s="285">
        <v>0</v>
      </c>
      <c r="AC23" s="177">
        <v>0</v>
      </c>
      <c r="AD23" s="285">
        <v>0</v>
      </c>
      <c r="AE23" s="177">
        <v>0</v>
      </c>
      <c r="AF23" s="285">
        <v>0</v>
      </c>
      <c r="AG23" s="734">
        <f t="shared" si="1"/>
        <v>6</v>
      </c>
      <c r="AH23" s="177">
        <v>4</v>
      </c>
      <c r="AI23" s="212">
        <v>0</v>
      </c>
      <c r="AJ23" s="177">
        <v>2</v>
      </c>
      <c r="AK23" s="212">
        <v>0</v>
      </c>
      <c r="AL23" s="177">
        <v>0</v>
      </c>
      <c r="AM23" s="735">
        <v>0</v>
      </c>
      <c r="AN23" s="182">
        <v>0</v>
      </c>
      <c r="AO23" s="183"/>
    </row>
    <row r="24" spans="2:41" s="22" customFormat="1" ht="27.75" customHeight="1">
      <c r="B24" s="176" t="s">
        <v>67</v>
      </c>
      <c r="C24" s="178">
        <v>175</v>
      </c>
      <c r="D24" s="178">
        <v>92</v>
      </c>
      <c r="E24" s="179">
        <v>2</v>
      </c>
      <c r="F24" s="212">
        <f t="shared" si="0"/>
        <v>100</v>
      </c>
      <c r="G24" s="177">
        <v>2</v>
      </c>
      <c r="H24" s="212">
        <f aca="true" t="shared" si="10" ref="H24:H47">G24/E24*100</f>
        <v>100</v>
      </c>
      <c r="I24" s="177">
        <v>0</v>
      </c>
      <c r="J24" s="212">
        <f aca="true" t="shared" si="11" ref="J24:J47">I24/E24*100</f>
        <v>0</v>
      </c>
      <c r="K24" s="177">
        <v>0</v>
      </c>
      <c r="L24" s="212">
        <f aca="true" t="shared" si="12" ref="L24:L47">K24/E24*100</f>
        <v>0</v>
      </c>
      <c r="M24" s="179">
        <v>0</v>
      </c>
      <c r="N24" s="212">
        <f aca="true" t="shared" si="13" ref="N24:N44">M24/E24*100</f>
        <v>0</v>
      </c>
      <c r="O24" s="179">
        <v>0</v>
      </c>
      <c r="P24" s="687">
        <f aca="true" t="shared" si="14" ref="P24:P47">O24/E24*100</f>
        <v>0</v>
      </c>
      <c r="Q24" s="733">
        <v>2</v>
      </c>
      <c r="R24" s="285">
        <v>100</v>
      </c>
      <c r="S24" s="180">
        <v>0</v>
      </c>
      <c r="T24" s="181">
        <v>0</v>
      </c>
      <c r="U24" s="177">
        <v>0</v>
      </c>
      <c r="V24" s="285">
        <v>0</v>
      </c>
      <c r="W24" s="177">
        <v>0</v>
      </c>
      <c r="X24" s="285">
        <v>0</v>
      </c>
      <c r="Y24" s="177">
        <v>0</v>
      </c>
      <c r="Z24" s="285">
        <v>0</v>
      </c>
      <c r="AA24" s="177">
        <v>0</v>
      </c>
      <c r="AB24" s="285">
        <v>0</v>
      </c>
      <c r="AC24" s="177">
        <v>0</v>
      </c>
      <c r="AD24" s="285">
        <v>0</v>
      </c>
      <c r="AE24" s="177">
        <v>0</v>
      </c>
      <c r="AF24" s="285">
        <v>0</v>
      </c>
      <c r="AG24" s="734">
        <f t="shared" si="1"/>
        <v>82</v>
      </c>
      <c r="AH24" s="177">
        <v>82</v>
      </c>
      <c r="AI24" s="212">
        <v>0</v>
      </c>
      <c r="AJ24" s="177">
        <v>0</v>
      </c>
      <c r="AK24" s="212">
        <v>0</v>
      </c>
      <c r="AL24" s="177">
        <v>0</v>
      </c>
      <c r="AM24" s="735">
        <v>0</v>
      </c>
      <c r="AN24" s="182">
        <v>1</v>
      </c>
      <c r="AO24" s="183"/>
    </row>
    <row r="25" spans="2:41" s="22" customFormat="1" ht="27" customHeight="1">
      <c r="B25" s="176" t="s">
        <v>68</v>
      </c>
      <c r="C25" s="178">
        <v>30</v>
      </c>
      <c r="D25" s="178">
        <v>23</v>
      </c>
      <c r="E25" s="179">
        <v>15</v>
      </c>
      <c r="F25" s="212">
        <f t="shared" si="0"/>
        <v>100</v>
      </c>
      <c r="G25" s="177">
        <v>7</v>
      </c>
      <c r="H25" s="212">
        <f t="shared" si="10"/>
        <v>46.666666666666664</v>
      </c>
      <c r="I25" s="177">
        <v>0</v>
      </c>
      <c r="J25" s="212">
        <f t="shared" si="11"/>
        <v>0</v>
      </c>
      <c r="K25" s="177">
        <v>4</v>
      </c>
      <c r="L25" s="212">
        <f t="shared" si="12"/>
        <v>26.666666666666668</v>
      </c>
      <c r="M25" s="179">
        <v>1</v>
      </c>
      <c r="N25" s="212">
        <f t="shared" si="13"/>
        <v>6.666666666666667</v>
      </c>
      <c r="O25" s="179">
        <v>3</v>
      </c>
      <c r="P25" s="687">
        <f t="shared" si="14"/>
        <v>20</v>
      </c>
      <c r="Q25" s="733">
        <v>15</v>
      </c>
      <c r="R25" s="285">
        <v>100</v>
      </c>
      <c r="S25" s="180">
        <v>0</v>
      </c>
      <c r="T25" s="181">
        <v>0</v>
      </c>
      <c r="U25" s="177">
        <v>0</v>
      </c>
      <c r="V25" s="285">
        <v>0</v>
      </c>
      <c r="W25" s="177">
        <v>0</v>
      </c>
      <c r="X25" s="285">
        <v>0</v>
      </c>
      <c r="Y25" s="177">
        <v>0</v>
      </c>
      <c r="Z25" s="285">
        <v>0</v>
      </c>
      <c r="AA25" s="177">
        <v>0</v>
      </c>
      <c r="AB25" s="285">
        <v>0</v>
      </c>
      <c r="AC25" s="177">
        <v>0</v>
      </c>
      <c r="AD25" s="285">
        <v>0</v>
      </c>
      <c r="AE25" s="177">
        <v>0</v>
      </c>
      <c r="AF25" s="285">
        <v>0</v>
      </c>
      <c r="AG25" s="734">
        <f t="shared" si="1"/>
        <v>6</v>
      </c>
      <c r="AH25" s="177">
        <v>5</v>
      </c>
      <c r="AI25" s="212">
        <f>AH25/AG25*100</f>
        <v>83.33333333333334</v>
      </c>
      <c r="AJ25" s="177">
        <v>1</v>
      </c>
      <c r="AK25" s="212">
        <f>AJ25/AG25*100</f>
        <v>16.666666666666664</v>
      </c>
      <c r="AL25" s="177">
        <v>0</v>
      </c>
      <c r="AM25" s="735">
        <f>AL25/AG25*100</f>
        <v>0</v>
      </c>
      <c r="AN25" s="182">
        <v>1</v>
      </c>
      <c r="AO25" s="183"/>
    </row>
    <row r="26" spans="2:41" s="22" customFormat="1" ht="27.75" customHeight="1">
      <c r="B26" s="176" t="s">
        <v>69</v>
      </c>
      <c r="C26" s="178">
        <v>62</v>
      </c>
      <c r="D26" s="178">
        <v>26</v>
      </c>
      <c r="E26" s="179">
        <v>7</v>
      </c>
      <c r="F26" s="212">
        <f t="shared" si="0"/>
        <v>100</v>
      </c>
      <c r="G26" s="177">
        <v>3</v>
      </c>
      <c r="H26" s="212">
        <f t="shared" si="10"/>
        <v>42.857142857142854</v>
      </c>
      <c r="I26" s="177">
        <v>1</v>
      </c>
      <c r="J26" s="212">
        <f t="shared" si="11"/>
        <v>14.285714285714285</v>
      </c>
      <c r="K26" s="177">
        <v>3</v>
      </c>
      <c r="L26" s="212">
        <f t="shared" si="12"/>
        <v>42.857142857142854</v>
      </c>
      <c r="M26" s="179">
        <v>0</v>
      </c>
      <c r="N26" s="212">
        <f t="shared" si="13"/>
        <v>0</v>
      </c>
      <c r="O26" s="179">
        <v>0</v>
      </c>
      <c r="P26" s="687">
        <f t="shared" si="14"/>
        <v>0</v>
      </c>
      <c r="Q26" s="733">
        <v>7</v>
      </c>
      <c r="R26" s="285">
        <v>100</v>
      </c>
      <c r="S26" s="180">
        <v>4</v>
      </c>
      <c r="T26" s="181">
        <v>3</v>
      </c>
      <c r="U26" s="177">
        <v>0</v>
      </c>
      <c r="V26" s="285">
        <f>U26/S26*100</f>
        <v>0</v>
      </c>
      <c r="W26" s="177">
        <v>3</v>
      </c>
      <c r="X26" s="285">
        <f>W26/S26*100</f>
        <v>75</v>
      </c>
      <c r="Y26" s="177">
        <v>0</v>
      </c>
      <c r="Z26" s="285">
        <f>Y26/S26*100</f>
        <v>0</v>
      </c>
      <c r="AA26" s="177">
        <v>0</v>
      </c>
      <c r="AB26" s="285">
        <f>AA26/S26*100</f>
        <v>0</v>
      </c>
      <c r="AC26" s="177">
        <v>0</v>
      </c>
      <c r="AD26" s="285">
        <f>AC26/S26*100</f>
        <v>0</v>
      </c>
      <c r="AE26" s="179">
        <v>1</v>
      </c>
      <c r="AF26" s="285">
        <f>AE26/S26*100</f>
        <v>25</v>
      </c>
      <c r="AG26" s="734">
        <f t="shared" si="1"/>
        <v>35</v>
      </c>
      <c r="AH26" s="177">
        <v>35</v>
      </c>
      <c r="AI26" s="212">
        <v>0</v>
      </c>
      <c r="AJ26" s="177">
        <v>0</v>
      </c>
      <c r="AK26" s="212">
        <v>0</v>
      </c>
      <c r="AL26" s="177">
        <v>0</v>
      </c>
      <c r="AM26" s="735">
        <v>0</v>
      </c>
      <c r="AN26" s="182">
        <v>1</v>
      </c>
      <c r="AO26" s="183"/>
    </row>
    <row r="27" spans="2:41" s="22" customFormat="1" ht="28.5" customHeight="1">
      <c r="B27" s="176" t="s">
        <v>70</v>
      </c>
      <c r="C27" s="178">
        <v>104</v>
      </c>
      <c r="D27" s="178">
        <v>81</v>
      </c>
      <c r="E27" s="179">
        <v>4</v>
      </c>
      <c r="F27" s="212">
        <f t="shared" si="0"/>
        <v>100</v>
      </c>
      <c r="G27" s="177">
        <v>1</v>
      </c>
      <c r="H27" s="212">
        <f t="shared" si="10"/>
        <v>25</v>
      </c>
      <c r="I27" s="177">
        <v>3</v>
      </c>
      <c r="J27" s="212">
        <f t="shared" si="11"/>
        <v>75</v>
      </c>
      <c r="K27" s="177">
        <v>0</v>
      </c>
      <c r="L27" s="212">
        <f t="shared" si="12"/>
        <v>0</v>
      </c>
      <c r="M27" s="179">
        <v>0</v>
      </c>
      <c r="N27" s="212">
        <f t="shared" si="13"/>
        <v>0</v>
      </c>
      <c r="O27" s="179">
        <v>0</v>
      </c>
      <c r="P27" s="687">
        <f t="shared" si="14"/>
        <v>0</v>
      </c>
      <c r="Q27" s="733">
        <v>4</v>
      </c>
      <c r="R27" s="285">
        <v>100</v>
      </c>
      <c r="S27" s="180">
        <v>1</v>
      </c>
      <c r="T27" s="181">
        <v>1</v>
      </c>
      <c r="U27" s="177">
        <v>0</v>
      </c>
      <c r="V27" s="285">
        <f>U27/S27*100</f>
        <v>0</v>
      </c>
      <c r="W27" s="177">
        <v>1</v>
      </c>
      <c r="X27" s="285">
        <f>W27/S27*100</f>
        <v>100</v>
      </c>
      <c r="Y27" s="177">
        <v>0</v>
      </c>
      <c r="Z27" s="285">
        <f>Y27/S27*100</f>
        <v>0</v>
      </c>
      <c r="AA27" s="177">
        <v>0</v>
      </c>
      <c r="AB27" s="285">
        <f>AA27/S27*100</f>
        <v>0</v>
      </c>
      <c r="AC27" s="177">
        <v>0</v>
      </c>
      <c r="AD27" s="285">
        <f>AC27/S27*100</f>
        <v>0</v>
      </c>
      <c r="AE27" s="179">
        <v>0</v>
      </c>
      <c r="AF27" s="285">
        <f>AE27/S27*100</f>
        <v>0</v>
      </c>
      <c r="AG27" s="734">
        <f t="shared" si="1"/>
        <v>20</v>
      </c>
      <c r="AH27" s="177">
        <v>19</v>
      </c>
      <c r="AI27" s="212">
        <f aca="true" t="shared" si="15" ref="AI27:AI39">AH27/AG27*100</f>
        <v>95</v>
      </c>
      <c r="AJ27" s="177">
        <v>0</v>
      </c>
      <c r="AK27" s="212">
        <f aca="true" t="shared" si="16" ref="AK27:AK39">AJ27/AG27*100</f>
        <v>0</v>
      </c>
      <c r="AL27" s="177">
        <v>1</v>
      </c>
      <c r="AM27" s="735">
        <f aca="true" t="shared" si="17" ref="AM27:AM39">AL27/AG27*100</f>
        <v>5</v>
      </c>
      <c r="AN27" s="182">
        <v>3</v>
      </c>
      <c r="AO27" s="183"/>
    </row>
    <row r="28" spans="2:41" s="22" customFormat="1" ht="27" customHeight="1">
      <c r="B28" s="176" t="s">
        <v>71</v>
      </c>
      <c r="C28" s="178">
        <v>66</v>
      </c>
      <c r="D28" s="178">
        <v>33</v>
      </c>
      <c r="E28" s="179">
        <v>4</v>
      </c>
      <c r="F28" s="212">
        <f t="shared" si="0"/>
        <v>100</v>
      </c>
      <c r="G28" s="177">
        <v>1</v>
      </c>
      <c r="H28" s="212">
        <f t="shared" si="10"/>
        <v>25</v>
      </c>
      <c r="I28" s="177">
        <v>0</v>
      </c>
      <c r="J28" s="212">
        <f t="shared" si="11"/>
        <v>0</v>
      </c>
      <c r="K28" s="177">
        <v>1</v>
      </c>
      <c r="L28" s="212">
        <f t="shared" si="12"/>
        <v>25</v>
      </c>
      <c r="M28" s="179">
        <v>2</v>
      </c>
      <c r="N28" s="212">
        <f t="shared" si="13"/>
        <v>50</v>
      </c>
      <c r="O28" s="179">
        <v>0</v>
      </c>
      <c r="P28" s="687">
        <f t="shared" si="14"/>
        <v>0</v>
      </c>
      <c r="Q28" s="733">
        <v>4</v>
      </c>
      <c r="R28" s="285">
        <v>100</v>
      </c>
      <c r="S28" s="180">
        <v>1</v>
      </c>
      <c r="T28" s="181">
        <v>0</v>
      </c>
      <c r="U28" s="177">
        <v>0</v>
      </c>
      <c r="V28" s="285">
        <f>U28/S28*100</f>
        <v>0</v>
      </c>
      <c r="W28" s="177">
        <v>1</v>
      </c>
      <c r="X28" s="285">
        <f>W28/S28*100</f>
        <v>100</v>
      </c>
      <c r="Y28" s="177">
        <v>0</v>
      </c>
      <c r="Z28" s="285">
        <f>Y28/S28*100</f>
        <v>0</v>
      </c>
      <c r="AA28" s="177">
        <v>0</v>
      </c>
      <c r="AB28" s="285">
        <f>AA28/S28*100</f>
        <v>0</v>
      </c>
      <c r="AC28" s="177">
        <v>0</v>
      </c>
      <c r="AD28" s="285">
        <f>AC28/S28*100</f>
        <v>0</v>
      </c>
      <c r="AE28" s="179">
        <v>0</v>
      </c>
      <c r="AF28" s="285">
        <f>AE28/S28*100</f>
        <v>0</v>
      </c>
      <c r="AG28" s="734">
        <f t="shared" si="1"/>
        <v>24</v>
      </c>
      <c r="AH28" s="177">
        <v>23</v>
      </c>
      <c r="AI28" s="212">
        <f t="shared" si="15"/>
        <v>95.83333333333334</v>
      </c>
      <c r="AJ28" s="177">
        <v>1</v>
      </c>
      <c r="AK28" s="212">
        <f t="shared" si="16"/>
        <v>4.166666666666666</v>
      </c>
      <c r="AL28" s="177">
        <v>0</v>
      </c>
      <c r="AM28" s="735">
        <f t="shared" si="17"/>
        <v>0</v>
      </c>
      <c r="AN28" s="182">
        <v>9</v>
      </c>
      <c r="AO28" s="183"/>
    </row>
    <row r="29" spans="2:41" s="22" customFormat="1" ht="27.75" customHeight="1">
      <c r="B29" s="176" t="s">
        <v>72</v>
      </c>
      <c r="C29" s="178">
        <v>287</v>
      </c>
      <c r="D29" s="178">
        <v>62</v>
      </c>
      <c r="E29" s="179">
        <v>2</v>
      </c>
      <c r="F29" s="212">
        <f t="shared" si="0"/>
        <v>100</v>
      </c>
      <c r="G29" s="177">
        <v>1</v>
      </c>
      <c r="H29" s="212">
        <f t="shared" si="10"/>
        <v>50</v>
      </c>
      <c r="I29" s="177">
        <v>0</v>
      </c>
      <c r="J29" s="212">
        <f t="shared" si="11"/>
        <v>0</v>
      </c>
      <c r="K29" s="177">
        <v>0</v>
      </c>
      <c r="L29" s="212">
        <f t="shared" si="12"/>
        <v>0</v>
      </c>
      <c r="M29" s="179">
        <v>1</v>
      </c>
      <c r="N29" s="212">
        <f t="shared" si="13"/>
        <v>50</v>
      </c>
      <c r="O29" s="179">
        <v>0</v>
      </c>
      <c r="P29" s="687">
        <f t="shared" si="14"/>
        <v>0</v>
      </c>
      <c r="Q29" s="733">
        <v>2</v>
      </c>
      <c r="R29" s="285">
        <v>100</v>
      </c>
      <c r="S29" s="180">
        <v>0</v>
      </c>
      <c r="T29" s="181">
        <v>0</v>
      </c>
      <c r="U29" s="177">
        <v>0</v>
      </c>
      <c r="V29" s="285">
        <v>0</v>
      </c>
      <c r="W29" s="177">
        <v>0</v>
      </c>
      <c r="X29" s="285">
        <v>0</v>
      </c>
      <c r="Y29" s="177">
        <v>0</v>
      </c>
      <c r="Z29" s="285">
        <v>0</v>
      </c>
      <c r="AA29" s="177">
        <v>0</v>
      </c>
      <c r="AB29" s="285">
        <v>0</v>
      </c>
      <c r="AC29" s="177">
        <v>0</v>
      </c>
      <c r="AD29" s="285">
        <v>0</v>
      </c>
      <c r="AE29" s="805">
        <v>0</v>
      </c>
      <c r="AF29" s="285">
        <v>0</v>
      </c>
      <c r="AG29" s="734">
        <f t="shared" si="1"/>
        <v>216</v>
      </c>
      <c r="AH29" s="177">
        <v>201</v>
      </c>
      <c r="AI29" s="212">
        <f t="shared" si="15"/>
        <v>93.05555555555556</v>
      </c>
      <c r="AJ29" s="177">
        <v>15</v>
      </c>
      <c r="AK29" s="212">
        <f t="shared" si="16"/>
        <v>6.944444444444445</v>
      </c>
      <c r="AL29" s="177">
        <v>0</v>
      </c>
      <c r="AM29" s="735">
        <f t="shared" si="17"/>
        <v>0</v>
      </c>
      <c r="AN29" s="182">
        <v>9</v>
      </c>
      <c r="AO29" s="183"/>
    </row>
    <row r="30" spans="2:41" s="22" customFormat="1" ht="27" customHeight="1">
      <c r="B30" s="176" t="s">
        <v>73</v>
      </c>
      <c r="C30" s="178">
        <v>2010</v>
      </c>
      <c r="D30" s="178">
        <v>943</v>
      </c>
      <c r="E30" s="179">
        <v>50</v>
      </c>
      <c r="F30" s="212">
        <f t="shared" si="0"/>
        <v>100</v>
      </c>
      <c r="G30" s="277">
        <v>21</v>
      </c>
      <c r="H30" s="212">
        <f t="shared" si="10"/>
        <v>42</v>
      </c>
      <c r="I30" s="277">
        <v>16</v>
      </c>
      <c r="J30" s="212">
        <f t="shared" si="11"/>
        <v>32</v>
      </c>
      <c r="K30" s="742">
        <v>9</v>
      </c>
      <c r="L30" s="212">
        <f t="shared" si="12"/>
        <v>18</v>
      </c>
      <c r="M30" s="179">
        <v>4</v>
      </c>
      <c r="N30" s="212">
        <f t="shared" si="13"/>
        <v>8</v>
      </c>
      <c r="O30" s="179">
        <v>0</v>
      </c>
      <c r="P30" s="687">
        <f t="shared" si="14"/>
        <v>0</v>
      </c>
      <c r="Q30" s="733">
        <v>50</v>
      </c>
      <c r="R30" s="285">
        <v>100</v>
      </c>
      <c r="S30" s="180">
        <v>7</v>
      </c>
      <c r="T30" s="181">
        <v>3</v>
      </c>
      <c r="U30" s="277">
        <v>1</v>
      </c>
      <c r="V30" s="285">
        <f aca="true" t="shared" si="18" ref="V30:V36">U30/S30*100</f>
        <v>14.285714285714285</v>
      </c>
      <c r="W30" s="277">
        <v>5</v>
      </c>
      <c r="X30" s="285">
        <f aca="true" t="shared" si="19" ref="X30:X36">W30/S30*100</f>
        <v>71.42857142857143</v>
      </c>
      <c r="Y30" s="277">
        <v>0</v>
      </c>
      <c r="Z30" s="285">
        <f aca="true" t="shared" si="20" ref="Z30:Z36">Y30/S30*100</f>
        <v>0</v>
      </c>
      <c r="AA30" s="277">
        <v>0</v>
      </c>
      <c r="AB30" s="285">
        <f aca="true" t="shared" si="21" ref="AB30:AB36">AA30/S30*100</f>
        <v>0</v>
      </c>
      <c r="AC30" s="277">
        <v>2</v>
      </c>
      <c r="AD30" s="285">
        <f aca="true" t="shared" si="22" ref="AD30:AD36">AC30/S30*100</f>
        <v>28.57142857142857</v>
      </c>
      <c r="AE30" s="179">
        <v>1</v>
      </c>
      <c r="AF30" s="285">
        <f aca="true" t="shared" si="23" ref="AF30:AF36">AE30/S30*100</f>
        <v>14.285714285714285</v>
      </c>
      <c r="AG30" s="734">
        <f t="shared" si="1"/>
        <v>1005</v>
      </c>
      <c r="AH30" s="277">
        <v>707</v>
      </c>
      <c r="AI30" s="212">
        <f t="shared" si="15"/>
        <v>70.34825870646766</v>
      </c>
      <c r="AJ30" s="277">
        <v>148</v>
      </c>
      <c r="AK30" s="212">
        <f t="shared" si="16"/>
        <v>14.72636815920398</v>
      </c>
      <c r="AL30" s="277">
        <v>150</v>
      </c>
      <c r="AM30" s="735">
        <f t="shared" si="17"/>
        <v>14.925373134328357</v>
      </c>
      <c r="AN30" s="743">
        <v>62</v>
      </c>
      <c r="AO30" s="286"/>
    </row>
    <row r="31" spans="2:41" s="22" customFormat="1" ht="27.75" customHeight="1">
      <c r="B31" s="176" t="s">
        <v>74</v>
      </c>
      <c r="C31" s="178">
        <v>103</v>
      </c>
      <c r="D31" s="178">
        <v>40</v>
      </c>
      <c r="E31" s="179">
        <v>5</v>
      </c>
      <c r="F31" s="212">
        <f t="shared" si="0"/>
        <v>100</v>
      </c>
      <c r="G31" s="277">
        <v>0</v>
      </c>
      <c r="H31" s="212">
        <f t="shared" si="10"/>
        <v>0</v>
      </c>
      <c r="I31" s="277">
        <v>3</v>
      </c>
      <c r="J31" s="212">
        <f t="shared" si="11"/>
        <v>60</v>
      </c>
      <c r="K31" s="742">
        <v>1</v>
      </c>
      <c r="L31" s="212">
        <f t="shared" si="12"/>
        <v>20</v>
      </c>
      <c r="M31" s="179">
        <v>1</v>
      </c>
      <c r="N31" s="212">
        <f t="shared" si="13"/>
        <v>20</v>
      </c>
      <c r="O31" s="179">
        <v>0</v>
      </c>
      <c r="P31" s="687">
        <f t="shared" si="14"/>
        <v>0</v>
      </c>
      <c r="Q31" s="733">
        <v>5</v>
      </c>
      <c r="R31" s="285">
        <v>100</v>
      </c>
      <c r="S31" s="180">
        <v>5</v>
      </c>
      <c r="T31" s="181">
        <v>5</v>
      </c>
      <c r="U31" s="277">
        <v>0</v>
      </c>
      <c r="V31" s="285">
        <f t="shared" si="18"/>
        <v>0</v>
      </c>
      <c r="W31" s="277">
        <v>5</v>
      </c>
      <c r="X31" s="285">
        <f t="shared" si="19"/>
        <v>100</v>
      </c>
      <c r="Y31" s="277">
        <v>1</v>
      </c>
      <c r="Z31" s="285">
        <f t="shared" si="20"/>
        <v>20</v>
      </c>
      <c r="AA31" s="277">
        <v>1</v>
      </c>
      <c r="AB31" s="285">
        <f t="shared" si="21"/>
        <v>20</v>
      </c>
      <c r="AC31" s="277">
        <v>1</v>
      </c>
      <c r="AD31" s="285">
        <f t="shared" si="22"/>
        <v>20</v>
      </c>
      <c r="AE31" s="179">
        <v>0</v>
      </c>
      <c r="AF31" s="285">
        <f t="shared" si="23"/>
        <v>0</v>
      </c>
      <c r="AG31" s="734">
        <f t="shared" si="1"/>
        <v>58</v>
      </c>
      <c r="AH31" s="277">
        <v>51</v>
      </c>
      <c r="AI31" s="212">
        <f t="shared" si="15"/>
        <v>87.93103448275862</v>
      </c>
      <c r="AJ31" s="277">
        <v>5</v>
      </c>
      <c r="AK31" s="212">
        <f t="shared" si="16"/>
        <v>8.620689655172415</v>
      </c>
      <c r="AL31" s="277">
        <v>2</v>
      </c>
      <c r="AM31" s="735">
        <f t="shared" si="17"/>
        <v>3.4482758620689653</v>
      </c>
      <c r="AN31" s="743">
        <v>5</v>
      </c>
      <c r="AO31" s="286"/>
    </row>
    <row r="32" spans="2:41" s="22" customFormat="1" ht="27.75" customHeight="1">
      <c r="B32" s="176" t="s">
        <v>75</v>
      </c>
      <c r="C32" s="178">
        <v>383</v>
      </c>
      <c r="D32" s="178">
        <v>174</v>
      </c>
      <c r="E32" s="179">
        <v>147</v>
      </c>
      <c r="F32" s="212">
        <f t="shared" si="0"/>
        <v>100</v>
      </c>
      <c r="G32" s="277">
        <v>3</v>
      </c>
      <c r="H32" s="212">
        <f t="shared" si="10"/>
        <v>2.0408163265306123</v>
      </c>
      <c r="I32" s="277">
        <v>142</v>
      </c>
      <c r="J32" s="212">
        <f t="shared" si="11"/>
        <v>96.5986394557823</v>
      </c>
      <c r="K32" s="742">
        <v>1</v>
      </c>
      <c r="L32" s="212">
        <f t="shared" si="12"/>
        <v>0.6802721088435374</v>
      </c>
      <c r="M32" s="179">
        <v>0</v>
      </c>
      <c r="N32" s="212">
        <f t="shared" si="13"/>
        <v>0</v>
      </c>
      <c r="O32" s="179">
        <v>1</v>
      </c>
      <c r="P32" s="687">
        <f t="shared" si="14"/>
        <v>0.6802721088435374</v>
      </c>
      <c r="Q32" s="733">
        <v>147</v>
      </c>
      <c r="R32" s="285">
        <v>100</v>
      </c>
      <c r="S32" s="180">
        <v>4</v>
      </c>
      <c r="T32" s="181">
        <v>2</v>
      </c>
      <c r="U32" s="277">
        <v>0</v>
      </c>
      <c r="V32" s="285">
        <f t="shared" si="18"/>
        <v>0</v>
      </c>
      <c r="W32" s="277">
        <v>0</v>
      </c>
      <c r="X32" s="285">
        <f t="shared" si="19"/>
        <v>0</v>
      </c>
      <c r="Y32" s="277">
        <v>0</v>
      </c>
      <c r="Z32" s="212">
        <f t="shared" si="20"/>
        <v>0</v>
      </c>
      <c r="AA32" s="744">
        <v>1</v>
      </c>
      <c r="AB32" s="285">
        <f t="shared" si="21"/>
        <v>25</v>
      </c>
      <c r="AC32" s="277">
        <v>3</v>
      </c>
      <c r="AD32" s="285">
        <f t="shared" si="22"/>
        <v>75</v>
      </c>
      <c r="AE32" s="179">
        <v>0</v>
      </c>
      <c r="AF32" s="285">
        <f t="shared" si="23"/>
        <v>0</v>
      </c>
      <c r="AG32" s="734">
        <f t="shared" si="1"/>
        <v>195</v>
      </c>
      <c r="AH32" s="277">
        <v>190</v>
      </c>
      <c r="AI32" s="212">
        <f t="shared" si="15"/>
        <v>97.43589743589743</v>
      </c>
      <c r="AJ32" s="277">
        <v>5</v>
      </c>
      <c r="AK32" s="212">
        <f t="shared" si="16"/>
        <v>2.564102564102564</v>
      </c>
      <c r="AL32" s="277">
        <v>0</v>
      </c>
      <c r="AM32" s="735">
        <f t="shared" si="17"/>
        <v>0</v>
      </c>
      <c r="AN32" s="743">
        <v>14</v>
      </c>
      <c r="AO32" s="286"/>
    </row>
    <row r="33" spans="2:41" s="22" customFormat="1" ht="28.5" customHeight="1">
      <c r="B33" s="176" t="s">
        <v>76</v>
      </c>
      <c r="C33" s="178">
        <v>716</v>
      </c>
      <c r="D33" s="178">
        <v>153</v>
      </c>
      <c r="E33" s="179">
        <v>22</v>
      </c>
      <c r="F33" s="212">
        <f t="shared" si="0"/>
        <v>100</v>
      </c>
      <c r="G33" s="277">
        <v>8</v>
      </c>
      <c r="H33" s="212">
        <f t="shared" si="10"/>
        <v>36.36363636363637</v>
      </c>
      <c r="I33" s="277">
        <v>5</v>
      </c>
      <c r="J33" s="212">
        <f t="shared" si="11"/>
        <v>22.727272727272727</v>
      </c>
      <c r="K33" s="277">
        <v>3</v>
      </c>
      <c r="L33" s="212">
        <f t="shared" si="12"/>
        <v>13.636363636363635</v>
      </c>
      <c r="M33" s="179">
        <v>3</v>
      </c>
      <c r="N33" s="212">
        <f t="shared" si="13"/>
        <v>13.636363636363635</v>
      </c>
      <c r="O33" s="179">
        <v>3</v>
      </c>
      <c r="P33" s="687">
        <f t="shared" si="14"/>
        <v>13.636363636363635</v>
      </c>
      <c r="Q33" s="733">
        <v>22</v>
      </c>
      <c r="R33" s="285">
        <v>100</v>
      </c>
      <c r="S33" s="180">
        <v>16</v>
      </c>
      <c r="T33" s="181">
        <v>8</v>
      </c>
      <c r="U33" s="277">
        <v>1</v>
      </c>
      <c r="V33" s="285">
        <f t="shared" si="18"/>
        <v>6.25</v>
      </c>
      <c r="W33" s="277">
        <v>14</v>
      </c>
      <c r="X33" s="212">
        <f t="shared" si="19"/>
        <v>87.5</v>
      </c>
      <c r="Y33" s="278">
        <v>7</v>
      </c>
      <c r="Z33" s="285">
        <f t="shared" si="20"/>
        <v>43.75</v>
      </c>
      <c r="AA33" s="277">
        <v>2</v>
      </c>
      <c r="AB33" s="285">
        <f t="shared" si="21"/>
        <v>12.5</v>
      </c>
      <c r="AC33" s="277">
        <v>5</v>
      </c>
      <c r="AD33" s="285">
        <f t="shared" si="22"/>
        <v>31.25</v>
      </c>
      <c r="AE33" s="179">
        <v>0</v>
      </c>
      <c r="AF33" s="285">
        <f t="shared" si="23"/>
        <v>0</v>
      </c>
      <c r="AG33" s="734">
        <f t="shared" si="1"/>
        <v>539</v>
      </c>
      <c r="AH33" s="360">
        <v>447</v>
      </c>
      <c r="AI33" s="284">
        <f t="shared" si="15"/>
        <v>82.93135435992579</v>
      </c>
      <c r="AJ33" s="277">
        <v>54</v>
      </c>
      <c r="AK33" s="212">
        <f t="shared" si="16"/>
        <v>10.018552875695732</v>
      </c>
      <c r="AL33" s="360">
        <v>38</v>
      </c>
      <c r="AM33" s="796">
        <f t="shared" si="17"/>
        <v>7.050092764378478</v>
      </c>
      <c r="AN33" s="743">
        <v>24</v>
      </c>
      <c r="AO33" s="286"/>
    </row>
    <row r="34" spans="2:41" s="22" customFormat="1" ht="28.5" customHeight="1">
      <c r="B34" s="192" t="s">
        <v>77</v>
      </c>
      <c r="C34" s="275">
        <v>3371</v>
      </c>
      <c r="D34" s="275">
        <v>1842</v>
      </c>
      <c r="E34" s="274">
        <v>106</v>
      </c>
      <c r="F34" s="212">
        <f t="shared" si="0"/>
        <v>100</v>
      </c>
      <c r="G34" s="278">
        <v>50</v>
      </c>
      <c r="H34" s="212">
        <f t="shared" si="10"/>
        <v>47.16981132075472</v>
      </c>
      <c r="I34" s="278">
        <v>28</v>
      </c>
      <c r="J34" s="212">
        <f t="shared" si="11"/>
        <v>26.41509433962264</v>
      </c>
      <c r="K34" s="278">
        <v>14</v>
      </c>
      <c r="L34" s="212">
        <f t="shared" si="12"/>
        <v>13.20754716981132</v>
      </c>
      <c r="M34" s="274">
        <v>4</v>
      </c>
      <c r="N34" s="212">
        <f t="shared" si="13"/>
        <v>3.7735849056603774</v>
      </c>
      <c r="O34" s="274">
        <v>10</v>
      </c>
      <c r="P34" s="687">
        <f t="shared" si="14"/>
        <v>9.433962264150944</v>
      </c>
      <c r="Q34" s="688">
        <v>106</v>
      </c>
      <c r="R34" s="285">
        <v>100</v>
      </c>
      <c r="S34" s="280">
        <v>34</v>
      </c>
      <c r="T34" s="281">
        <v>22</v>
      </c>
      <c r="U34" s="278">
        <v>0</v>
      </c>
      <c r="V34" s="285">
        <f t="shared" si="18"/>
        <v>0</v>
      </c>
      <c r="W34" s="278">
        <v>33</v>
      </c>
      <c r="X34" s="689">
        <f t="shared" si="19"/>
        <v>97.05882352941177</v>
      </c>
      <c r="Y34" s="277">
        <v>0</v>
      </c>
      <c r="Z34" s="285">
        <f t="shared" si="20"/>
        <v>0</v>
      </c>
      <c r="AA34" s="278">
        <v>1</v>
      </c>
      <c r="AB34" s="285">
        <f t="shared" si="21"/>
        <v>2.941176470588235</v>
      </c>
      <c r="AC34" s="278">
        <v>4</v>
      </c>
      <c r="AD34" s="285">
        <f t="shared" si="22"/>
        <v>11.76470588235294</v>
      </c>
      <c r="AE34" s="274">
        <v>0</v>
      </c>
      <c r="AF34" s="285">
        <f t="shared" si="23"/>
        <v>0</v>
      </c>
      <c r="AG34" s="734">
        <f t="shared" si="1"/>
        <v>1447</v>
      </c>
      <c r="AH34" s="283">
        <v>1344</v>
      </c>
      <c r="AI34" s="284">
        <f t="shared" si="15"/>
        <v>92.88182446440912</v>
      </c>
      <c r="AJ34" s="278">
        <v>85</v>
      </c>
      <c r="AK34" s="212">
        <f t="shared" si="16"/>
        <v>5.874222529371113</v>
      </c>
      <c r="AL34" s="283">
        <v>18</v>
      </c>
      <c r="AM34" s="796">
        <f t="shared" si="17"/>
        <v>1.243953006219765</v>
      </c>
      <c r="AN34" s="691">
        <v>82</v>
      </c>
      <c r="AO34" s="286"/>
    </row>
    <row r="35" spans="2:41" s="22" customFormat="1" ht="28.5" customHeight="1">
      <c r="B35" s="192" t="s">
        <v>78</v>
      </c>
      <c r="C35" s="275">
        <v>1323</v>
      </c>
      <c r="D35" s="275">
        <v>797</v>
      </c>
      <c r="E35" s="274">
        <v>32</v>
      </c>
      <c r="F35" s="212">
        <f t="shared" si="0"/>
        <v>100</v>
      </c>
      <c r="G35" s="278">
        <v>6</v>
      </c>
      <c r="H35" s="212">
        <f t="shared" si="10"/>
        <v>18.75</v>
      </c>
      <c r="I35" s="278">
        <v>10</v>
      </c>
      <c r="J35" s="212">
        <f t="shared" si="11"/>
        <v>31.25</v>
      </c>
      <c r="K35" s="278">
        <v>4</v>
      </c>
      <c r="L35" s="212">
        <f t="shared" si="12"/>
        <v>12.5</v>
      </c>
      <c r="M35" s="274">
        <v>7</v>
      </c>
      <c r="N35" s="212">
        <f t="shared" si="13"/>
        <v>21.875</v>
      </c>
      <c r="O35" s="274">
        <v>5</v>
      </c>
      <c r="P35" s="687">
        <f t="shared" si="14"/>
        <v>15.625</v>
      </c>
      <c r="Q35" s="688">
        <v>32</v>
      </c>
      <c r="R35" s="285">
        <v>100</v>
      </c>
      <c r="S35" s="280">
        <v>31</v>
      </c>
      <c r="T35" s="281">
        <v>18</v>
      </c>
      <c r="U35" s="278">
        <v>4</v>
      </c>
      <c r="V35" s="285">
        <f t="shared" si="18"/>
        <v>12.903225806451612</v>
      </c>
      <c r="W35" s="278">
        <v>27</v>
      </c>
      <c r="X35" s="689">
        <f t="shared" si="19"/>
        <v>87.09677419354838</v>
      </c>
      <c r="Y35" s="278">
        <v>11</v>
      </c>
      <c r="Z35" s="285">
        <f t="shared" si="20"/>
        <v>35.483870967741936</v>
      </c>
      <c r="AA35" s="277">
        <v>10</v>
      </c>
      <c r="AB35" s="285">
        <f t="shared" si="21"/>
        <v>32.25806451612903</v>
      </c>
      <c r="AC35" s="278">
        <v>6</v>
      </c>
      <c r="AD35" s="285">
        <f t="shared" si="22"/>
        <v>19.35483870967742</v>
      </c>
      <c r="AE35" s="274">
        <v>1</v>
      </c>
      <c r="AF35" s="285">
        <f t="shared" si="23"/>
        <v>3.225806451612903</v>
      </c>
      <c r="AG35" s="734">
        <f t="shared" si="1"/>
        <v>470</v>
      </c>
      <c r="AH35" s="283">
        <v>404</v>
      </c>
      <c r="AI35" s="284">
        <f t="shared" si="15"/>
        <v>85.95744680851064</v>
      </c>
      <c r="AJ35" s="278">
        <v>50</v>
      </c>
      <c r="AK35" s="212">
        <f t="shared" si="16"/>
        <v>10.638297872340425</v>
      </c>
      <c r="AL35" s="283">
        <v>16</v>
      </c>
      <c r="AM35" s="796">
        <f t="shared" si="17"/>
        <v>3.404255319148936</v>
      </c>
      <c r="AN35" s="691">
        <v>56</v>
      </c>
      <c r="AO35" s="286"/>
    </row>
    <row r="36" spans="2:41" s="22" customFormat="1" ht="28.5" customHeight="1">
      <c r="B36" s="192" t="s">
        <v>79</v>
      </c>
      <c r="C36" s="275">
        <v>358</v>
      </c>
      <c r="D36" s="275">
        <v>180</v>
      </c>
      <c r="E36" s="274">
        <v>8</v>
      </c>
      <c r="F36" s="212">
        <f t="shared" si="0"/>
        <v>100</v>
      </c>
      <c r="G36" s="278">
        <v>3</v>
      </c>
      <c r="H36" s="212">
        <f t="shared" si="10"/>
        <v>37.5</v>
      </c>
      <c r="I36" s="278">
        <v>1</v>
      </c>
      <c r="J36" s="212">
        <f t="shared" si="11"/>
        <v>12.5</v>
      </c>
      <c r="K36" s="278">
        <v>2</v>
      </c>
      <c r="L36" s="212">
        <f t="shared" si="12"/>
        <v>25</v>
      </c>
      <c r="M36" s="274">
        <v>2</v>
      </c>
      <c r="N36" s="212">
        <f t="shared" si="13"/>
        <v>25</v>
      </c>
      <c r="O36" s="274">
        <v>0</v>
      </c>
      <c r="P36" s="687">
        <f t="shared" si="14"/>
        <v>0</v>
      </c>
      <c r="Q36" s="688">
        <v>8</v>
      </c>
      <c r="R36" s="285">
        <v>100</v>
      </c>
      <c r="S36" s="280">
        <v>1</v>
      </c>
      <c r="T36" s="281">
        <v>1</v>
      </c>
      <c r="U36" s="278">
        <v>0</v>
      </c>
      <c r="V36" s="285">
        <f t="shared" si="18"/>
        <v>0</v>
      </c>
      <c r="W36" s="278">
        <v>0</v>
      </c>
      <c r="X36" s="689">
        <f t="shared" si="19"/>
        <v>0</v>
      </c>
      <c r="Y36" s="278">
        <v>0</v>
      </c>
      <c r="Z36" s="285">
        <f t="shared" si="20"/>
        <v>0</v>
      </c>
      <c r="AA36" s="282">
        <v>1</v>
      </c>
      <c r="AB36" s="285">
        <f t="shared" si="21"/>
        <v>100</v>
      </c>
      <c r="AC36" s="278">
        <v>1</v>
      </c>
      <c r="AD36" s="285">
        <f t="shared" si="22"/>
        <v>100</v>
      </c>
      <c r="AE36" s="274">
        <v>0</v>
      </c>
      <c r="AF36" s="285">
        <f t="shared" si="23"/>
        <v>0</v>
      </c>
      <c r="AG36" s="734">
        <f t="shared" si="1"/>
        <v>151</v>
      </c>
      <c r="AH36" s="283">
        <v>117</v>
      </c>
      <c r="AI36" s="284">
        <f t="shared" si="15"/>
        <v>77.48344370860927</v>
      </c>
      <c r="AJ36" s="278">
        <v>26</v>
      </c>
      <c r="AK36" s="212">
        <f t="shared" si="16"/>
        <v>17.218543046357617</v>
      </c>
      <c r="AL36" s="283">
        <v>8</v>
      </c>
      <c r="AM36" s="796">
        <f t="shared" si="17"/>
        <v>5.298013245033113</v>
      </c>
      <c r="AN36" s="691">
        <v>27</v>
      </c>
      <c r="AO36" s="286"/>
    </row>
    <row r="37" spans="2:41" s="22" customFormat="1" ht="28.5" customHeight="1">
      <c r="B37" s="192" t="s">
        <v>80</v>
      </c>
      <c r="C37" s="275">
        <v>177</v>
      </c>
      <c r="D37" s="275">
        <v>119</v>
      </c>
      <c r="E37" s="274">
        <v>3</v>
      </c>
      <c r="F37" s="212">
        <f t="shared" si="0"/>
        <v>100</v>
      </c>
      <c r="G37" s="278">
        <v>3</v>
      </c>
      <c r="H37" s="212">
        <f t="shared" si="10"/>
        <v>100</v>
      </c>
      <c r="I37" s="278">
        <v>0</v>
      </c>
      <c r="J37" s="212">
        <f t="shared" si="11"/>
        <v>0</v>
      </c>
      <c r="K37" s="278">
        <v>0</v>
      </c>
      <c r="L37" s="212">
        <f t="shared" si="12"/>
        <v>0</v>
      </c>
      <c r="M37" s="274">
        <v>0</v>
      </c>
      <c r="N37" s="212">
        <f t="shared" si="13"/>
        <v>0</v>
      </c>
      <c r="O37" s="274">
        <v>0</v>
      </c>
      <c r="P37" s="687">
        <f t="shared" si="14"/>
        <v>0</v>
      </c>
      <c r="Q37" s="688">
        <v>3</v>
      </c>
      <c r="R37" s="285">
        <v>100</v>
      </c>
      <c r="S37" s="280">
        <v>0</v>
      </c>
      <c r="T37" s="281">
        <v>0</v>
      </c>
      <c r="U37" s="278">
        <v>0</v>
      </c>
      <c r="V37" s="285">
        <v>0</v>
      </c>
      <c r="W37" s="277">
        <v>0</v>
      </c>
      <c r="X37" s="689">
        <v>0</v>
      </c>
      <c r="Y37" s="278">
        <v>0</v>
      </c>
      <c r="Z37" s="285">
        <v>0</v>
      </c>
      <c r="AA37" s="282">
        <v>0</v>
      </c>
      <c r="AB37" s="285">
        <v>0</v>
      </c>
      <c r="AC37" s="278">
        <v>0</v>
      </c>
      <c r="AD37" s="285">
        <v>0</v>
      </c>
      <c r="AE37" s="274">
        <v>0</v>
      </c>
      <c r="AF37" s="285">
        <v>0</v>
      </c>
      <c r="AG37" s="734">
        <f t="shared" si="1"/>
        <v>48</v>
      </c>
      <c r="AH37" s="283">
        <v>44</v>
      </c>
      <c r="AI37" s="284">
        <f t="shared" si="15"/>
        <v>91.66666666666666</v>
      </c>
      <c r="AJ37" s="278">
        <v>4</v>
      </c>
      <c r="AK37" s="212">
        <f t="shared" si="16"/>
        <v>8.333333333333332</v>
      </c>
      <c r="AL37" s="283">
        <v>0</v>
      </c>
      <c r="AM37" s="796">
        <f t="shared" si="17"/>
        <v>0</v>
      </c>
      <c r="AN37" s="691">
        <v>10</v>
      </c>
      <c r="AO37" s="286"/>
    </row>
    <row r="38" spans="2:41" s="22" customFormat="1" ht="28.5" customHeight="1">
      <c r="B38" s="192" t="s">
        <v>81</v>
      </c>
      <c r="C38" s="275">
        <v>45</v>
      </c>
      <c r="D38" s="275">
        <v>22</v>
      </c>
      <c r="E38" s="274">
        <v>8</v>
      </c>
      <c r="F38" s="212">
        <f t="shared" si="0"/>
        <v>100</v>
      </c>
      <c r="G38" s="277">
        <v>1</v>
      </c>
      <c r="H38" s="212">
        <f t="shared" si="10"/>
        <v>12.5</v>
      </c>
      <c r="I38" s="278">
        <v>2</v>
      </c>
      <c r="J38" s="212">
        <f t="shared" si="11"/>
        <v>25</v>
      </c>
      <c r="K38" s="277">
        <v>5</v>
      </c>
      <c r="L38" s="212">
        <f t="shared" si="12"/>
        <v>62.5</v>
      </c>
      <c r="M38" s="274">
        <v>0</v>
      </c>
      <c r="N38" s="212">
        <f t="shared" si="13"/>
        <v>0</v>
      </c>
      <c r="O38" s="274">
        <v>0</v>
      </c>
      <c r="P38" s="687">
        <f t="shared" si="14"/>
        <v>0</v>
      </c>
      <c r="Q38" s="688">
        <v>8</v>
      </c>
      <c r="R38" s="285">
        <v>100</v>
      </c>
      <c r="S38" s="280">
        <v>8</v>
      </c>
      <c r="T38" s="281">
        <v>7</v>
      </c>
      <c r="U38" s="278">
        <v>0</v>
      </c>
      <c r="V38" s="285">
        <f>U38/S38*100</f>
        <v>0</v>
      </c>
      <c r="W38" s="282">
        <v>8</v>
      </c>
      <c r="X38" s="689">
        <f>W38/S38*100</f>
        <v>100</v>
      </c>
      <c r="Y38" s="278">
        <v>0</v>
      </c>
      <c r="Z38" s="285">
        <f>Y38/S38*100</f>
        <v>0</v>
      </c>
      <c r="AA38" s="282">
        <v>0</v>
      </c>
      <c r="AB38" s="285">
        <f>AA38/S38*100</f>
        <v>0</v>
      </c>
      <c r="AC38" s="278">
        <v>1</v>
      </c>
      <c r="AD38" s="285">
        <f>AC38/S38*100</f>
        <v>12.5</v>
      </c>
      <c r="AE38" s="274">
        <v>0</v>
      </c>
      <c r="AF38" s="285">
        <f>AE38/S38*100</f>
        <v>0</v>
      </c>
      <c r="AG38" s="734">
        <f t="shared" si="1"/>
        <v>20</v>
      </c>
      <c r="AH38" s="278">
        <v>20</v>
      </c>
      <c r="AI38" s="212">
        <f t="shared" si="15"/>
        <v>100</v>
      </c>
      <c r="AJ38" s="278">
        <v>0</v>
      </c>
      <c r="AK38" s="212">
        <f t="shared" si="16"/>
        <v>0</v>
      </c>
      <c r="AL38" s="283">
        <v>0</v>
      </c>
      <c r="AM38" s="199">
        <f t="shared" si="17"/>
        <v>0</v>
      </c>
      <c r="AN38" s="743">
        <v>3</v>
      </c>
      <c r="AO38" s="286"/>
    </row>
    <row r="39" spans="2:41" s="22" customFormat="1" ht="28.5" customHeight="1">
      <c r="B39" s="192" t="s">
        <v>82</v>
      </c>
      <c r="C39" s="275">
        <v>65</v>
      </c>
      <c r="D39" s="275">
        <v>21</v>
      </c>
      <c r="E39" s="179">
        <v>10</v>
      </c>
      <c r="F39" s="212">
        <f t="shared" si="0"/>
        <v>100</v>
      </c>
      <c r="G39" s="277">
        <v>0</v>
      </c>
      <c r="H39" s="212">
        <f t="shared" si="10"/>
        <v>0</v>
      </c>
      <c r="I39" s="278">
        <v>1</v>
      </c>
      <c r="J39" s="212">
        <f t="shared" si="11"/>
        <v>10</v>
      </c>
      <c r="K39" s="278">
        <v>0</v>
      </c>
      <c r="L39" s="212">
        <f t="shared" si="12"/>
        <v>0</v>
      </c>
      <c r="M39" s="274">
        <v>0</v>
      </c>
      <c r="N39" s="212">
        <f t="shared" si="13"/>
        <v>0</v>
      </c>
      <c r="O39" s="274">
        <v>9</v>
      </c>
      <c r="P39" s="687">
        <f t="shared" si="14"/>
        <v>90</v>
      </c>
      <c r="Q39" s="688">
        <v>10</v>
      </c>
      <c r="R39" s="285">
        <v>100</v>
      </c>
      <c r="S39" s="280">
        <v>0</v>
      </c>
      <c r="T39" s="281">
        <v>0</v>
      </c>
      <c r="U39" s="278">
        <v>0</v>
      </c>
      <c r="V39" s="285">
        <v>0</v>
      </c>
      <c r="W39" s="282">
        <v>0</v>
      </c>
      <c r="X39" s="689">
        <v>0</v>
      </c>
      <c r="Y39" s="278">
        <v>0</v>
      </c>
      <c r="Z39" s="285">
        <v>0</v>
      </c>
      <c r="AA39" s="282">
        <v>0</v>
      </c>
      <c r="AB39" s="689">
        <v>0</v>
      </c>
      <c r="AC39" s="277">
        <v>0</v>
      </c>
      <c r="AD39" s="285">
        <v>0</v>
      </c>
      <c r="AE39" s="274">
        <v>0</v>
      </c>
      <c r="AF39" s="746">
        <v>0</v>
      </c>
      <c r="AG39" s="734">
        <f t="shared" si="1"/>
        <v>41</v>
      </c>
      <c r="AH39" s="278">
        <v>15</v>
      </c>
      <c r="AI39" s="212">
        <f t="shared" si="15"/>
        <v>36.58536585365854</v>
      </c>
      <c r="AJ39" s="278">
        <v>14</v>
      </c>
      <c r="AK39" s="212">
        <f t="shared" si="16"/>
        <v>34.146341463414636</v>
      </c>
      <c r="AL39" s="283">
        <v>12</v>
      </c>
      <c r="AM39" s="690">
        <f t="shared" si="17"/>
        <v>29.268292682926827</v>
      </c>
      <c r="AN39" s="691">
        <v>3</v>
      </c>
      <c r="AO39" s="286"/>
    </row>
    <row r="40" spans="2:41" s="22" customFormat="1" ht="28.5" customHeight="1">
      <c r="B40" s="192" t="s">
        <v>83</v>
      </c>
      <c r="C40" s="275">
        <v>403</v>
      </c>
      <c r="D40" s="275">
        <v>70</v>
      </c>
      <c r="E40" s="274">
        <v>1</v>
      </c>
      <c r="F40" s="212">
        <f t="shared" si="0"/>
        <v>100</v>
      </c>
      <c r="G40" s="278">
        <v>1</v>
      </c>
      <c r="H40" s="212">
        <f t="shared" si="10"/>
        <v>100</v>
      </c>
      <c r="I40" s="278">
        <v>0</v>
      </c>
      <c r="J40" s="212">
        <f t="shared" si="11"/>
        <v>0</v>
      </c>
      <c r="K40" s="278">
        <v>0</v>
      </c>
      <c r="L40" s="212">
        <f t="shared" si="12"/>
        <v>0</v>
      </c>
      <c r="M40" s="274">
        <v>0</v>
      </c>
      <c r="N40" s="212">
        <f t="shared" si="13"/>
        <v>0</v>
      </c>
      <c r="O40" s="274">
        <v>0</v>
      </c>
      <c r="P40" s="687">
        <f t="shared" si="14"/>
        <v>0</v>
      </c>
      <c r="Q40" s="688">
        <v>1</v>
      </c>
      <c r="R40" s="285">
        <v>100</v>
      </c>
      <c r="S40" s="280">
        <v>1</v>
      </c>
      <c r="T40" s="281">
        <v>1</v>
      </c>
      <c r="U40" s="278">
        <v>0</v>
      </c>
      <c r="V40" s="285">
        <f>U40/S40*100</f>
        <v>0</v>
      </c>
      <c r="W40" s="282">
        <v>0</v>
      </c>
      <c r="X40" s="689">
        <f>W40/S40*100</f>
        <v>0</v>
      </c>
      <c r="Y40" s="278">
        <v>0</v>
      </c>
      <c r="Z40" s="285">
        <f>Y40/S40*100</f>
        <v>0</v>
      </c>
      <c r="AA40" s="282">
        <v>0</v>
      </c>
      <c r="AB40" s="284">
        <f>AA40/S40*100</f>
        <v>0</v>
      </c>
      <c r="AC40" s="277">
        <v>1</v>
      </c>
      <c r="AD40" s="285">
        <f>AC40/S40*100</f>
        <v>100</v>
      </c>
      <c r="AE40" s="179">
        <v>0</v>
      </c>
      <c r="AF40" s="745">
        <f>AE40/S40*100</f>
        <v>0</v>
      </c>
      <c r="AG40" s="213">
        <f t="shared" si="1"/>
        <v>316</v>
      </c>
      <c r="AH40" s="278">
        <v>316</v>
      </c>
      <c r="AI40" s="212">
        <v>0</v>
      </c>
      <c r="AJ40" s="278">
        <v>0</v>
      </c>
      <c r="AK40" s="212">
        <v>0</v>
      </c>
      <c r="AL40" s="283">
        <v>0</v>
      </c>
      <c r="AM40" s="690">
        <v>0</v>
      </c>
      <c r="AN40" s="691">
        <v>17</v>
      </c>
      <c r="AO40" s="286"/>
    </row>
    <row r="41" spans="2:41" s="22" customFormat="1" ht="28.5" customHeight="1">
      <c r="B41" s="192" t="s">
        <v>84</v>
      </c>
      <c r="C41" s="275">
        <v>529</v>
      </c>
      <c r="D41" s="275">
        <v>105</v>
      </c>
      <c r="E41" s="274">
        <v>53</v>
      </c>
      <c r="F41" s="212">
        <f t="shared" si="0"/>
        <v>100</v>
      </c>
      <c r="G41" s="278">
        <v>27</v>
      </c>
      <c r="H41" s="212">
        <f t="shared" si="10"/>
        <v>50.943396226415096</v>
      </c>
      <c r="I41" s="278">
        <v>6</v>
      </c>
      <c r="J41" s="212">
        <f t="shared" si="11"/>
        <v>11.320754716981133</v>
      </c>
      <c r="K41" s="278">
        <v>5</v>
      </c>
      <c r="L41" s="212">
        <f t="shared" si="12"/>
        <v>9.433962264150944</v>
      </c>
      <c r="M41" s="274">
        <v>8</v>
      </c>
      <c r="N41" s="212">
        <f t="shared" si="13"/>
        <v>15.09433962264151</v>
      </c>
      <c r="O41" s="274">
        <v>7</v>
      </c>
      <c r="P41" s="687">
        <f t="shared" si="14"/>
        <v>13.20754716981132</v>
      </c>
      <c r="Q41" s="688">
        <v>53</v>
      </c>
      <c r="R41" s="285">
        <v>100</v>
      </c>
      <c r="S41" s="280">
        <v>1</v>
      </c>
      <c r="T41" s="281">
        <v>1</v>
      </c>
      <c r="U41" s="278">
        <v>0</v>
      </c>
      <c r="V41" s="285">
        <f>U41/S41*100</f>
        <v>0</v>
      </c>
      <c r="W41" s="282">
        <v>1</v>
      </c>
      <c r="X41" s="689">
        <f>W41/S41*100</f>
        <v>100</v>
      </c>
      <c r="Y41" s="278">
        <v>1</v>
      </c>
      <c r="Z41" s="285">
        <f>Y41/S41*100</f>
        <v>100</v>
      </c>
      <c r="AA41" s="282">
        <v>0</v>
      </c>
      <c r="AB41" s="747">
        <f>AA41/S41*100</f>
        <v>0</v>
      </c>
      <c r="AC41" s="282">
        <v>0</v>
      </c>
      <c r="AD41" s="285">
        <f>AC41/S41*100</f>
        <v>0</v>
      </c>
      <c r="AE41" s="179">
        <v>1</v>
      </c>
      <c r="AF41" s="687">
        <f>AE41/S41*100</f>
        <v>100</v>
      </c>
      <c r="AG41" s="213">
        <f t="shared" si="1"/>
        <v>410</v>
      </c>
      <c r="AH41" s="278">
        <v>376</v>
      </c>
      <c r="AI41" s="212">
        <f aca="true" t="shared" si="24" ref="AI41:AI47">AH41/AG41*100</f>
        <v>91.70731707317074</v>
      </c>
      <c r="AJ41" s="278">
        <v>18</v>
      </c>
      <c r="AK41" s="212">
        <f aca="true" t="shared" si="25" ref="AK41:AK47">AJ41/AG41*100</f>
        <v>4.390243902439024</v>
      </c>
      <c r="AL41" s="283">
        <v>16</v>
      </c>
      <c r="AM41" s="690">
        <f aca="true" t="shared" si="26" ref="AM41:AM47">AL41/AG41*100</f>
        <v>3.902439024390244</v>
      </c>
      <c r="AN41" s="691">
        <v>14</v>
      </c>
      <c r="AO41" s="286"/>
    </row>
    <row r="42" spans="2:41" s="22" customFormat="1" ht="28.5" customHeight="1">
      <c r="B42" s="192" t="s">
        <v>85</v>
      </c>
      <c r="C42" s="275">
        <v>56</v>
      </c>
      <c r="D42" s="275">
        <v>35</v>
      </c>
      <c r="E42" s="274">
        <v>15</v>
      </c>
      <c r="F42" s="212">
        <f t="shared" si="0"/>
        <v>100</v>
      </c>
      <c r="G42" s="278">
        <v>0</v>
      </c>
      <c r="H42" s="212">
        <f t="shared" si="10"/>
        <v>0</v>
      </c>
      <c r="I42" s="278">
        <v>1</v>
      </c>
      <c r="J42" s="212">
        <f t="shared" si="11"/>
        <v>6.666666666666667</v>
      </c>
      <c r="K42" s="278">
        <v>0</v>
      </c>
      <c r="L42" s="212">
        <f t="shared" si="12"/>
        <v>0</v>
      </c>
      <c r="M42" s="274">
        <v>1</v>
      </c>
      <c r="N42" s="212">
        <f t="shared" si="13"/>
        <v>6.666666666666667</v>
      </c>
      <c r="O42" s="274">
        <v>13</v>
      </c>
      <c r="P42" s="687">
        <f t="shared" si="14"/>
        <v>86.66666666666667</v>
      </c>
      <c r="Q42" s="688">
        <v>15</v>
      </c>
      <c r="R42" s="285">
        <v>100</v>
      </c>
      <c r="S42" s="280">
        <v>0</v>
      </c>
      <c r="T42" s="281">
        <v>0</v>
      </c>
      <c r="U42" s="278">
        <v>0</v>
      </c>
      <c r="V42" s="285">
        <v>0</v>
      </c>
      <c r="W42" s="282">
        <v>0</v>
      </c>
      <c r="X42" s="689">
        <v>0</v>
      </c>
      <c r="Y42" s="278">
        <v>0</v>
      </c>
      <c r="Z42" s="285">
        <v>0</v>
      </c>
      <c r="AA42" s="282">
        <v>0</v>
      </c>
      <c r="AB42" s="747">
        <v>0</v>
      </c>
      <c r="AC42" s="282">
        <v>0</v>
      </c>
      <c r="AD42" s="285">
        <v>0</v>
      </c>
      <c r="AE42" s="198">
        <v>0</v>
      </c>
      <c r="AF42" s="199">
        <v>0</v>
      </c>
      <c r="AG42" s="213">
        <f t="shared" si="1"/>
        <v>20</v>
      </c>
      <c r="AH42" s="278">
        <v>16</v>
      </c>
      <c r="AI42" s="212">
        <f t="shared" si="24"/>
        <v>80</v>
      </c>
      <c r="AJ42" s="278">
        <v>4</v>
      </c>
      <c r="AK42" s="212">
        <f t="shared" si="25"/>
        <v>20</v>
      </c>
      <c r="AL42" s="283">
        <v>0</v>
      </c>
      <c r="AM42" s="690">
        <f t="shared" si="26"/>
        <v>0</v>
      </c>
      <c r="AN42" s="691">
        <v>1</v>
      </c>
      <c r="AO42" s="286"/>
    </row>
    <row r="43" spans="2:41" s="22" customFormat="1" ht="28.5" customHeight="1">
      <c r="B43" s="192" t="s">
        <v>86</v>
      </c>
      <c r="C43" s="275">
        <v>309</v>
      </c>
      <c r="D43" s="275">
        <v>68</v>
      </c>
      <c r="E43" s="274">
        <v>38</v>
      </c>
      <c r="F43" s="212">
        <f t="shared" si="0"/>
        <v>100</v>
      </c>
      <c r="G43" s="278">
        <v>8</v>
      </c>
      <c r="H43" s="212">
        <f t="shared" si="10"/>
        <v>21.052631578947366</v>
      </c>
      <c r="I43" s="278">
        <v>1</v>
      </c>
      <c r="J43" s="212">
        <f t="shared" si="11"/>
        <v>2.631578947368421</v>
      </c>
      <c r="K43" s="278">
        <v>8</v>
      </c>
      <c r="L43" s="212">
        <f t="shared" si="12"/>
        <v>21.052631578947366</v>
      </c>
      <c r="M43" s="274">
        <v>14</v>
      </c>
      <c r="N43" s="212">
        <f t="shared" si="13"/>
        <v>36.84210526315789</v>
      </c>
      <c r="O43" s="274">
        <v>7</v>
      </c>
      <c r="P43" s="687">
        <f t="shared" si="14"/>
        <v>18.421052631578945</v>
      </c>
      <c r="Q43" s="688">
        <v>38</v>
      </c>
      <c r="R43" s="285">
        <v>100</v>
      </c>
      <c r="S43" s="280">
        <v>5</v>
      </c>
      <c r="T43" s="281">
        <v>5</v>
      </c>
      <c r="U43" s="278">
        <v>0</v>
      </c>
      <c r="V43" s="285">
        <f>U43/S43*100</f>
        <v>0</v>
      </c>
      <c r="W43" s="282">
        <v>2</v>
      </c>
      <c r="X43" s="689">
        <f>W43/S43*100</f>
        <v>40</v>
      </c>
      <c r="Y43" s="278">
        <v>5</v>
      </c>
      <c r="Z43" s="285">
        <f>Y43/S43*100</f>
        <v>100</v>
      </c>
      <c r="AA43" s="275">
        <v>5</v>
      </c>
      <c r="AB43" s="285">
        <f>AA43/S43*100</f>
        <v>100</v>
      </c>
      <c r="AC43" s="282">
        <v>5</v>
      </c>
      <c r="AD43" s="285">
        <f>AC43/S43*100</f>
        <v>100</v>
      </c>
      <c r="AE43" s="198">
        <v>0</v>
      </c>
      <c r="AF43" s="199">
        <f>AE43/S43*100</f>
        <v>0</v>
      </c>
      <c r="AG43" s="213">
        <f t="shared" si="1"/>
        <v>240</v>
      </c>
      <c r="AH43" s="278">
        <v>140</v>
      </c>
      <c r="AI43" s="212">
        <f t="shared" si="24"/>
        <v>58.333333333333336</v>
      </c>
      <c r="AJ43" s="278">
        <v>70</v>
      </c>
      <c r="AK43" s="212">
        <f t="shared" si="25"/>
        <v>29.166666666666668</v>
      </c>
      <c r="AL43" s="283">
        <v>30</v>
      </c>
      <c r="AM43" s="690">
        <f t="shared" si="26"/>
        <v>12.5</v>
      </c>
      <c r="AN43" s="691">
        <v>1</v>
      </c>
      <c r="AO43" s="286"/>
    </row>
    <row r="44" spans="2:41" s="22" customFormat="1" ht="28.5" customHeight="1">
      <c r="B44" s="192" t="s">
        <v>87</v>
      </c>
      <c r="C44" s="275">
        <v>33</v>
      </c>
      <c r="D44" s="275">
        <v>16</v>
      </c>
      <c r="E44" s="274">
        <v>4</v>
      </c>
      <c r="F44" s="212">
        <f t="shared" si="0"/>
        <v>100</v>
      </c>
      <c r="G44" s="278">
        <v>1</v>
      </c>
      <c r="H44" s="212">
        <f t="shared" si="10"/>
        <v>25</v>
      </c>
      <c r="I44" s="278">
        <v>0</v>
      </c>
      <c r="J44" s="212">
        <f t="shared" si="11"/>
        <v>0</v>
      </c>
      <c r="K44" s="278">
        <v>0</v>
      </c>
      <c r="L44" s="212">
        <f t="shared" si="12"/>
        <v>0</v>
      </c>
      <c r="M44" s="274">
        <v>1</v>
      </c>
      <c r="N44" s="212">
        <f t="shared" si="13"/>
        <v>25</v>
      </c>
      <c r="O44" s="274">
        <v>2</v>
      </c>
      <c r="P44" s="687">
        <f t="shared" si="14"/>
        <v>50</v>
      </c>
      <c r="Q44" s="688">
        <v>4</v>
      </c>
      <c r="R44" s="285">
        <v>100</v>
      </c>
      <c r="S44" s="280">
        <v>3</v>
      </c>
      <c r="T44" s="281">
        <v>1</v>
      </c>
      <c r="U44" s="278">
        <v>0</v>
      </c>
      <c r="V44" s="285">
        <f>U44/S44*100</f>
        <v>0</v>
      </c>
      <c r="W44" s="282">
        <v>3</v>
      </c>
      <c r="X44" s="689">
        <f>W44/S44*100</f>
        <v>100</v>
      </c>
      <c r="Y44" s="277">
        <v>1</v>
      </c>
      <c r="Z44" s="285">
        <f>Y44/S44*100</f>
        <v>33.33333333333333</v>
      </c>
      <c r="AA44" s="178">
        <v>0</v>
      </c>
      <c r="AB44" s="285">
        <f>AA44/S44*100</f>
        <v>0</v>
      </c>
      <c r="AC44" s="282">
        <v>1</v>
      </c>
      <c r="AD44" s="285">
        <f>AC44/S44*100</f>
        <v>33.33333333333333</v>
      </c>
      <c r="AE44" s="198">
        <v>0</v>
      </c>
      <c r="AF44" s="199">
        <f>AE44/S44*100</f>
        <v>0</v>
      </c>
      <c r="AG44" s="213">
        <f t="shared" si="1"/>
        <v>15</v>
      </c>
      <c r="AH44" s="278">
        <v>15</v>
      </c>
      <c r="AI44" s="212">
        <f t="shared" si="24"/>
        <v>100</v>
      </c>
      <c r="AJ44" s="278">
        <v>0</v>
      </c>
      <c r="AK44" s="212">
        <f t="shared" si="25"/>
        <v>0</v>
      </c>
      <c r="AL44" s="283">
        <v>0</v>
      </c>
      <c r="AM44" s="690">
        <f t="shared" si="26"/>
        <v>0</v>
      </c>
      <c r="AN44" s="691">
        <v>2</v>
      </c>
      <c r="AO44" s="286"/>
    </row>
    <row r="45" spans="2:41" s="22" customFormat="1" ht="28.5" customHeight="1">
      <c r="B45" s="192" t="s">
        <v>88</v>
      </c>
      <c r="C45" s="275">
        <v>117</v>
      </c>
      <c r="D45" s="275">
        <v>18</v>
      </c>
      <c r="E45" s="274">
        <v>9</v>
      </c>
      <c r="F45" s="212">
        <f t="shared" si="0"/>
        <v>100</v>
      </c>
      <c r="G45" s="277">
        <v>5</v>
      </c>
      <c r="H45" s="212">
        <f t="shared" si="10"/>
        <v>55.55555555555556</v>
      </c>
      <c r="I45" s="277">
        <v>2</v>
      </c>
      <c r="J45" s="212">
        <f t="shared" si="11"/>
        <v>22.22222222222222</v>
      </c>
      <c r="K45" s="277">
        <v>0</v>
      </c>
      <c r="L45" s="212">
        <f t="shared" si="12"/>
        <v>0</v>
      </c>
      <c r="M45" s="274">
        <v>2</v>
      </c>
      <c r="N45" s="212">
        <f>M45/E45*100</f>
        <v>22.22222222222222</v>
      </c>
      <c r="O45" s="274">
        <v>0</v>
      </c>
      <c r="P45" s="687">
        <f t="shared" si="14"/>
        <v>0</v>
      </c>
      <c r="Q45" s="688">
        <v>9</v>
      </c>
      <c r="R45" s="285">
        <v>100</v>
      </c>
      <c r="S45" s="280">
        <v>1</v>
      </c>
      <c r="T45" s="281">
        <v>0</v>
      </c>
      <c r="U45" s="278">
        <v>0</v>
      </c>
      <c r="V45" s="285">
        <f>U45/S45*100</f>
        <v>0</v>
      </c>
      <c r="W45" s="282">
        <v>1</v>
      </c>
      <c r="X45" s="284">
        <f>W45/S45*100</f>
        <v>100</v>
      </c>
      <c r="Y45" s="282">
        <v>0</v>
      </c>
      <c r="Z45" s="285">
        <f>Y45/S45*100</f>
        <v>0</v>
      </c>
      <c r="AA45" s="278">
        <v>0</v>
      </c>
      <c r="AB45" s="747">
        <f>AA45/S45*100</f>
        <v>0</v>
      </c>
      <c r="AC45" s="282">
        <v>0</v>
      </c>
      <c r="AD45" s="285">
        <f>AC45/S45*100</f>
        <v>0</v>
      </c>
      <c r="AE45" s="198">
        <v>0</v>
      </c>
      <c r="AF45" s="199">
        <f>AE45/S45*100</f>
        <v>0</v>
      </c>
      <c r="AG45" s="213">
        <f t="shared" si="1"/>
        <v>94</v>
      </c>
      <c r="AH45" s="278">
        <v>88</v>
      </c>
      <c r="AI45" s="212">
        <f t="shared" si="24"/>
        <v>93.61702127659575</v>
      </c>
      <c r="AJ45" s="278">
        <v>6</v>
      </c>
      <c r="AK45" s="212">
        <f t="shared" si="25"/>
        <v>6.382978723404255</v>
      </c>
      <c r="AL45" s="283">
        <v>0</v>
      </c>
      <c r="AM45" s="690">
        <f t="shared" si="26"/>
        <v>0</v>
      </c>
      <c r="AN45" s="691">
        <v>5</v>
      </c>
      <c r="AO45" s="286"/>
    </row>
    <row r="46" spans="2:41" s="22" customFormat="1" ht="28.5" customHeight="1">
      <c r="B46" s="192" t="s">
        <v>89</v>
      </c>
      <c r="C46" s="275">
        <v>50</v>
      </c>
      <c r="D46" s="275">
        <v>7</v>
      </c>
      <c r="E46" s="179">
        <v>2</v>
      </c>
      <c r="F46" s="212">
        <f t="shared" si="0"/>
        <v>100</v>
      </c>
      <c r="G46" s="278">
        <v>0</v>
      </c>
      <c r="H46" s="212">
        <f t="shared" si="10"/>
        <v>0</v>
      </c>
      <c r="I46" s="278">
        <v>2</v>
      </c>
      <c r="J46" s="212">
        <f t="shared" si="11"/>
        <v>100</v>
      </c>
      <c r="K46" s="287">
        <v>0</v>
      </c>
      <c r="L46" s="212">
        <f t="shared" si="12"/>
        <v>0</v>
      </c>
      <c r="M46" s="274">
        <v>0</v>
      </c>
      <c r="N46" s="212">
        <f>M46/E46*100</f>
        <v>0</v>
      </c>
      <c r="O46" s="274">
        <v>0</v>
      </c>
      <c r="P46" s="687">
        <f t="shared" si="14"/>
        <v>0</v>
      </c>
      <c r="Q46" s="688">
        <v>2</v>
      </c>
      <c r="R46" s="285">
        <v>100</v>
      </c>
      <c r="S46" s="280">
        <v>2</v>
      </c>
      <c r="T46" s="281">
        <v>0</v>
      </c>
      <c r="U46" s="278">
        <v>0</v>
      </c>
      <c r="V46" s="285">
        <f>U46/S46*100</f>
        <v>0</v>
      </c>
      <c r="W46" s="282">
        <v>0</v>
      </c>
      <c r="X46" s="747">
        <f>W46/S46*100</f>
        <v>0</v>
      </c>
      <c r="Y46" s="742">
        <v>0</v>
      </c>
      <c r="Z46" s="212">
        <f>Y46/S46*100</f>
        <v>0</v>
      </c>
      <c r="AA46" s="278">
        <v>0</v>
      </c>
      <c r="AB46" s="747">
        <f>AA46/S46*100</f>
        <v>0</v>
      </c>
      <c r="AC46" s="282">
        <v>0</v>
      </c>
      <c r="AD46" s="285">
        <f>AC46/S46*100</f>
        <v>0</v>
      </c>
      <c r="AE46" s="198">
        <v>2</v>
      </c>
      <c r="AF46" s="199">
        <f>AE46/S46*100</f>
        <v>100</v>
      </c>
      <c r="AG46" s="213">
        <f t="shared" si="1"/>
        <v>41</v>
      </c>
      <c r="AH46" s="278">
        <v>23</v>
      </c>
      <c r="AI46" s="212">
        <f t="shared" si="24"/>
        <v>56.09756097560976</v>
      </c>
      <c r="AJ46" s="278">
        <v>14</v>
      </c>
      <c r="AK46" s="212">
        <f t="shared" si="25"/>
        <v>34.146341463414636</v>
      </c>
      <c r="AL46" s="283">
        <v>4</v>
      </c>
      <c r="AM46" s="690">
        <f t="shared" si="26"/>
        <v>9.75609756097561</v>
      </c>
      <c r="AN46" s="691">
        <v>2</v>
      </c>
      <c r="AO46" s="286"/>
    </row>
    <row r="47" spans="2:41" s="22" customFormat="1" ht="28.5" customHeight="1">
      <c r="B47" s="192" t="s">
        <v>90</v>
      </c>
      <c r="C47" s="275">
        <v>656</v>
      </c>
      <c r="D47" s="275">
        <v>172</v>
      </c>
      <c r="E47" s="274">
        <v>63</v>
      </c>
      <c r="F47" s="212">
        <f t="shared" si="0"/>
        <v>100</v>
      </c>
      <c r="G47" s="278">
        <v>36</v>
      </c>
      <c r="H47" s="212">
        <f t="shared" si="10"/>
        <v>57.14285714285714</v>
      </c>
      <c r="I47" s="278">
        <v>14</v>
      </c>
      <c r="J47" s="212">
        <f t="shared" si="11"/>
        <v>22.22222222222222</v>
      </c>
      <c r="K47" s="278">
        <v>5</v>
      </c>
      <c r="L47" s="212">
        <f t="shared" si="12"/>
        <v>7.936507936507936</v>
      </c>
      <c r="M47" s="274">
        <v>3</v>
      </c>
      <c r="N47" s="212">
        <f>M47/E47*100</f>
        <v>4.761904761904762</v>
      </c>
      <c r="O47" s="274">
        <v>5</v>
      </c>
      <c r="P47" s="687">
        <f t="shared" si="14"/>
        <v>7.936507936507936</v>
      </c>
      <c r="Q47" s="688">
        <v>63</v>
      </c>
      <c r="R47" s="285">
        <v>100</v>
      </c>
      <c r="S47" s="280">
        <v>25</v>
      </c>
      <c r="T47" s="281">
        <v>17</v>
      </c>
      <c r="U47" s="278">
        <v>0</v>
      </c>
      <c r="V47" s="285">
        <f>U47/S47*100</f>
        <v>0</v>
      </c>
      <c r="W47" s="282">
        <v>22</v>
      </c>
      <c r="X47" s="747">
        <f>W47/S47*100</f>
        <v>88</v>
      </c>
      <c r="Y47" s="748">
        <v>11</v>
      </c>
      <c r="Z47" s="285">
        <f>Y47/S47*100</f>
        <v>44</v>
      </c>
      <c r="AA47" s="278">
        <v>0</v>
      </c>
      <c r="AB47" s="747">
        <f>AA47/S47*100</f>
        <v>0</v>
      </c>
      <c r="AC47" s="282">
        <v>3</v>
      </c>
      <c r="AD47" s="285">
        <f>AC47/S47*100</f>
        <v>12</v>
      </c>
      <c r="AE47" s="198">
        <v>0</v>
      </c>
      <c r="AF47" s="199">
        <f>AE47/S47*100</f>
        <v>0</v>
      </c>
      <c r="AG47" s="213">
        <f t="shared" si="1"/>
        <v>464</v>
      </c>
      <c r="AH47" s="278">
        <v>371</v>
      </c>
      <c r="AI47" s="212">
        <f t="shared" si="24"/>
        <v>79.95689655172413</v>
      </c>
      <c r="AJ47" s="278">
        <v>89</v>
      </c>
      <c r="AK47" s="212">
        <f t="shared" si="25"/>
        <v>19.181034482758623</v>
      </c>
      <c r="AL47" s="283">
        <v>4</v>
      </c>
      <c r="AM47" s="690">
        <f t="shared" si="26"/>
        <v>0.8620689655172413</v>
      </c>
      <c r="AN47" s="691">
        <v>20</v>
      </c>
      <c r="AO47" s="286"/>
    </row>
    <row r="48" spans="2:41" s="22" customFormat="1" ht="28.5" customHeight="1">
      <c r="B48" s="192" t="s">
        <v>91</v>
      </c>
      <c r="C48" s="275">
        <v>29</v>
      </c>
      <c r="D48" s="275">
        <v>10</v>
      </c>
      <c r="E48" s="274">
        <v>0</v>
      </c>
      <c r="F48" s="212">
        <f t="shared" si="0"/>
        <v>100</v>
      </c>
      <c r="G48" s="278">
        <v>0</v>
      </c>
      <c r="H48" s="212">
        <v>0</v>
      </c>
      <c r="I48" s="278">
        <v>0</v>
      </c>
      <c r="J48" s="212">
        <v>0</v>
      </c>
      <c r="K48" s="278">
        <v>0</v>
      </c>
      <c r="L48" s="212">
        <v>0</v>
      </c>
      <c r="M48" s="274">
        <v>0</v>
      </c>
      <c r="N48" s="212">
        <v>0</v>
      </c>
      <c r="O48" s="274">
        <v>0</v>
      </c>
      <c r="P48" s="687">
        <v>0</v>
      </c>
      <c r="Q48" s="688">
        <v>0</v>
      </c>
      <c r="R48" s="285">
        <v>100</v>
      </c>
      <c r="S48" s="280">
        <v>0</v>
      </c>
      <c r="T48" s="281">
        <v>0</v>
      </c>
      <c r="U48" s="278">
        <v>0</v>
      </c>
      <c r="V48" s="285">
        <v>0</v>
      </c>
      <c r="W48" s="282">
        <v>0</v>
      </c>
      <c r="X48" s="747">
        <v>0</v>
      </c>
      <c r="Y48" s="742">
        <v>0</v>
      </c>
      <c r="Z48" s="285">
        <v>0</v>
      </c>
      <c r="AA48" s="278">
        <v>0</v>
      </c>
      <c r="AB48" s="747">
        <v>0</v>
      </c>
      <c r="AC48" s="282">
        <v>0</v>
      </c>
      <c r="AD48" s="285">
        <v>0</v>
      </c>
      <c r="AE48" s="198">
        <v>0</v>
      </c>
      <c r="AF48" s="199">
        <v>0</v>
      </c>
      <c r="AG48" s="213">
        <f t="shared" si="1"/>
        <v>13</v>
      </c>
      <c r="AH48" s="278">
        <v>13</v>
      </c>
      <c r="AI48" s="212">
        <v>0</v>
      </c>
      <c r="AJ48" s="278">
        <v>0</v>
      </c>
      <c r="AK48" s="212">
        <v>0</v>
      </c>
      <c r="AL48" s="283">
        <v>0</v>
      </c>
      <c r="AM48" s="690">
        <v>0</v>
      </c>
      <c r="AN48" s="691">
        <v>6</v>
      </c>
      <c r="AO48" s="286"/>
    </row>
    <row r="49" spans="2:41" s="22" customFormat="1" ht="28.5" customHeight="1">
      <c r="B49" s="192" t="s">
        <v>92</v>
      </c>
      <c r="C49" s="275">
        <v>66</v>
      </c>
      <c r="D49" s="275">
        <v>26</v>
      </c>
      <c r="E49" s="274">
        <v>13</v>
      </c>
      <c r="F49" s="212">
        <f t="shared" si="0"/>
        <v>100</v>
      </c>
      <c r="G49" s="278">
        <v>12</v>
      </c>
      <c r="H49" s="212">
        <f>G49/E49*100</f>
        <v>92.3076923076923</v>
      </c>
      <c r="I49" s="278">
        <v>0</v>
      </c>
      <c r="J49" s="212">
        <f>I49/E49*100</f>
        <v>0</v>
      </c>
      <c r="K49" s="278">
        <v>0</v>
      </c>
      <c r="L49" s="212">
        <f>K49/E49*100</f>
        <v>0</v>
      </c>
      <c r="M49" s="179">
        <v>0</v>
      </c>
      <c r="N49" s="212">
        <f>M49/E49*100</f>
        <v>0</v>
      </c>
      <c r="O49" s="274">
        <v>1</v>
      </c>
      <c r="P49" s="687">
        <f>O49/E49*100</f>
        <v>7.6923076923076925</v>
      </c>
      <c r="Q49" s="688">
        <v>13</v>
      </c>
      <c r="R49" s="285">
        <v>100</v>
      </c>
      <c r="S49" s="280">
        <v>0</v>
      </c>
      <c r="T49" s="281">
        <v>0</v>
      </c>
      <c r="U49" s="278">
        <v>0</v>
      </c>
      <c r="V49" s="285">
        <v>0</v>
      </c>
      <c r="W49" s="282">
        <v>0</v>
      </c>
      <c r="X49" s="747">
        <v>0</v>
      </c>
      <c r="Y49" s="282">
        <v>11</v>
      </c>
      <c r="Z49" s="285">
        <v>0</v>
      </c>
      <c r="AA49" s="278">
        <v>11</v>
      </c>
      <c r="AB49" s="747">
        <v>0</v>
      </c>
      <c r="AC49" s="282">
        <v>13</v>
      </c>
      <c r="AD49" s="285">
        <v>0</v>
      </c>
      <c r="AE49" s="198">
        <v>0</v>
      </c>
      <c r="AF49" s="199">
        <v>0</v>
      </c>
      <c r="AG49" s="213">
        <f t="shared" si="1"/>
        <v>35</v>
      </c>
      <c r="AH49" s="278">
        <v>20</v>
      </c>
      <c r="AI49" s="212">
        <f>AH49/AG49*100</f>
        <v>57.14285714285714</v>
      </c>
      <c r="AJ49" s="278">
        <v>14</v>
      </c>
      <c r="AK49" s="212">
        <f>AJ49/AG49*100</f>
        <v>40</v>
      </c>
      <c r="AL49" s="283">
        <v>1</v>
      </c>
      <c r="AM49" s="690">
        <f>AL49/AG49*100</f>
        <v>2.857142857142857</v>
      </c>
      <c r="AN49" s="691">
        <v>5</v>
      </c>
      <c r="AO49" s="286"/>
    </row>
    <row r="50" spans="2:41" s="22" customFormat="1" ht="28.5" customHeight="1">
      <c r="B50" s="192" t="s">
        <v>93</v>
      </c>
      <c r="C50" s="275">
        <v>197</v>
      </c>
      <c r="D50" s="275">
        <v>45</v>
      </c>
      <c r="E50" s="274">
        <v>12</v>
      </c>
      <c r="F50" s="212">
        <f t="shared" si="0"/>
        <v>100</v>
      </c>
      <c r="G50" s="278">
        <v>4</v>
      </c>
      <c r="H50" s="212">
        <f>G50/E50*100</f>
        <v>33.33333333333333</v>
      </c>
      <c r="I50" s="278">
        <v>6</v>
      </c>
      <c r="J50" s="212">
        <f>I50/E50*100</f>
        <v>50</v>
      </c>
      <c r="K50" s="278">
        <v>1</v>
      </c>
      <c r="L50" s="212">
        <f>K50/E50*100</f>
        <v>8.333333333333332</v>
      </c>
      <c r="M50" s="274">
        <v>1</v>
      </c>
      <c r="N50" s="212">
        <f>M50/E50*100</f>
        <v>8.333333333333332</v>
      </c>
      <c r="O50" s="274">
        <v>0</v>
      </c>
      <c r="P50" s="687">
        <f>O50/E50*100</f>
        <v>0</v>
      </c>
      <c r="Q50" s="688">
        <v>12</v>
      </c>
      <c r="R50" s="285">
        <v>100</v>
      </c>
      <c r="S50" s="280">
        <v>3</v>
      </c>
      <c r="T50" s="281">
        <v>1</v>
      </c>
      <c r="U50" s="278">
        <v>2</v>
      </c>
      <c r="V50" s="285">
        <f>U50/S50*100</f>
        <v>66.66666666666666</v>
      </c>
      <c r="W50" s="282">
        <v>2</v>
      </c>
      <c r="X50" s="747">
        <f>W50/S50*100</f>
        <v>66.66666666666666</v>
      </c>
      <c r="Y50" s="742">
        <v>0</v>
      </c>
      <c r="Z50" s="285">
        <f>Y50/S50*100</f>
        <v>0</v>
      </c>
      <c r="AA50" s="278">
        <v>1</v>
      </c>
      <c r="AB50" s="747">
        <f>AA50/S50*100</f>
        <v>33.33333333333333</v>
      </c>
      <c r="AC50" s="277">
        <v>3</v>
      </c>
      <c r="AD50" s="285">
        <f>AC50/S50*100</f>
        <v>100</v>
      </c>
      <c r="AE50" s="198">
        <v>0</v>
      </c>
      <c r="AF50" s="199">
        <f>AE50/S50*100</f>
        <v>0</v>
      </c>
      <c r="AG50" s="213">
        <f t="shared" si="1"/>
        <v>142</v>
      </c>
      <c r="AH50" s="278">
        <v>141</v>
      </c>
      <c r="AI50" s="212">
        <f>AH50/AG50*100</f>
        <v>99.29577464788733</v>
      </c>
      <c r="AJ50" s="278">
        <v>1</v>
      </c>
      <c r="AK50" s="212">
        <f>AJ50/AG50*100</f>
        <v>0.7042253521126761</v>
      </c>
      <c r="AL50" s="283">
        <v>0</v>
      </c>
      <c r="AM50" s="690">
        <f>AL50/AG50*100</f>
        <v>0</v>
      </c>
      <c r="AN50" s="691">
        <v>10</v>
      </c>
      <c r="AO50" s="286"/>
    </row>
    <row r="51" spans="2:41" s="22" customFormat="1" ht="28.5" customHeight="1">
      <c r="B51" s="192" t="s">
        <v>94</v>
      </c>
      <c r="C51" s="275">
        <v>114</v>
      </c>
      <c r="D51" s="275">
        <v>12</v>
      </c>
      <c r="E51" s="274">
        <v>0</v>
      </c>
      <c r="F51" s="212">
        <f t="shared" si="0"/>
        <v>100</v>
      </c>
      <c r="G51" s="277">
        <v>0</v>
      </c>
      <c r="H51" s="212">
        <v>0</v>
      </c>
      <c r="I51" s="278">
        <v>0</v>
      </c>
      <c r="J51" s="212">
        <v>0</v>
      </c>
      <c r="K51" s="278">
        <v>0</v>
      </c>
      <c r="L51" s="212">
        <v>0</v>
      </c>
      <c r="M51" s="274">
        <v>0</v>
      </c>
      <c r="N51" s="212">
        <v>0</v>
      </c>
      <c r="O51" s="274">
        <v>0</v>
      </c>
      <c r="P51" s="687">
        <v>0</v>
      </c>
      <c r="Q51" s="688">
        <v>0</v>
      </c>
      <c r="R51" s="285">
        <v>100</v>
      </c>
      <c r="S51" s="280">
        <v>0</v>
      </c>
      <c r="T51" s="281">
        <v>0</v>
      </c>
      <c r="U51" s="278">
        <v>0</v>
      </c>
      <c r="V51" s="285">
        <v>0</v>
      </c>
      <c r="W51" s="282">
        <v>0</v>
      </c>
      <c r="X51" s="747">
        <v>0</v>
      </c>
      <c r="Y51" s="742">
        <v>0</v>
      </c>
      <c r="Z51" s="285">
        <v>0</v>
      </c>
      <c r="AA51" s="278">
        <v>0</v>
      </c>
      <c r="AB51" s="285">
        <v>0</v>
      </c>
      <c r="AC51" s="749">
        <v>0</v>
      </c>
      <c r="AD51" s="285">
        <v>0</v>
      </c>
      <c r="AE51" s="198">
        <v>0</v>
      </c>
      <c r="AF51" s="199">
        <v>0</v>
      </c>
      <c r="AG51" s="213">
        <f t="shared" si="1"/>
        <v>95</v>
      </c>
      <c r="AH51" s="278">
        <v>89</v>
      </c>
      <c r="AI51" s="212">
        <v>0</v>
      </c>
      <c r="AJ51" s="278">
        <v>6</v>
      </c>
      <c r="AK51" s="212">
        <v>0</v>
      </c>
      <c r="AL51" s="283">
        <v>0</v>
      </c>
      <c r="AM51" s="690">
        <v>0</v>
      </c>
      <c r="AN51" s="691">
        <v>7</v>
      </c>
      <c r="AO51" s="286"/>
    </row>
    <row r="52" spans="2:41" s="22" customFormat="1" ht="28.5" customHeight="1">
      <c r="B52" s="192" t="s">
        <v>95</v>
      </c>
      <c r="C52" s="275">
        <v>70</v>
      </c>
      <c r="D52" s="275">
        <v>23</v>
      </c>
      <c r="E52" s="274">
        <v>6</v>
      </c>
      <c r="F52" s="212">
        <f t="shared" si="0"/>
        <v>100</v>
      </c>
      <c r="G52" s="278">
        <v>3</v>
      </c>
      <c r="H52" s="212">
        <f>G52/E52*100</f>
        <v>50</v>
      </c>
      <c r="I52" s="278">
        <v>1</v>
      </c>
      <c r="J52" s="212">
        <f>I52/E52*100</f>
        <v>16.666666666666664</v>
      </c>
      <c r="K52" s="278">
        <v>1</v>
      </c>
      <c r="L52" s="212">
        <f>K52/E52*100</f>
        <v>16.666666666666664</v>
      </c>
      <c r="M52" s="274">
        <v>1</v>
      </c>
      <c r="N52" s="212">
        <f>M52/E52*100</f>
        <v>16.666666666666664</v>
      </c>
      <c r="O52" s="274">
        <v>0</v>
      </c>
      <c r="P52" s="687">
        <f>O52/E52*100</f>
        <v>0</v>
      </c>
      <c r="Q52" s="688">
        <v>6</v>
      </c>
      <c r="R52" s="285">
        <v>100</v>
      </c>
      <c r="S52" s="280">
        <v>4</v>
      </c>
      <c r="T52" s="281">
        <v>4</v>
      </c>
      <c r="U52" s="278">
        <v>0</v>
      </c>
      <c r="V52" s="285">
        <f>U52/S52*100</f>
        <v>0</v>
      </c>
      <c r="W52" s="282">
        <v>4</v>
      </c>
      <c r="X52" s="747">
        <f>W52/S52*100</f>
        <v>100</v>
      </c>
      <c r="Y52" s="282">
        <v>0</v>
      </c>
      <c r="Z52" s="285">
        <f>Y52/S52*100</f>
        <v>0</v>
      </c>
      <c r="AA52" s="277">
        <v>0</v>
      </c>
      <c r="AB52" s="285">
        <f>AA52/S52*100</f>
        <v>0</v>
      </c>
      <c r="AC52" s="278">
        <v>0</v>
      </c>
      <c r="AD52" s="285">
        <f>AC52/S52*100</f>
        <v>0</v>
      </c>
      <c r="AE52" s="198">
        <v>0</v>
      </c>
      <c r="AF52" s="199">
        <f>AE52/S52*100</f>
        <v>0</v>
      </c>
      <c r="AG52" s="213">
        <f t="shared" si="1"/>
        <v>33</v>
      </c>
      <c r="AH52" s="278">
        <v>26</v>
      </c>
      <c r="AI52" s="212">
        <f>AH52/AG52*100</f>
        <v>78.78787878787878</v>
      </c>
      <c r="AJ52" s="278">
        <v>7</v>
      </c>
      <c r="AK52" s="212">
        <f>AJ52/AG52*100</f>
        <v>21.21212121212121</v>
      </c>
      <c r="AL52" s="283">
        <v>0</v>
      </c>
      <c r="AM52" s="690">
        <f>AL52/AG52*100</f>
        <v>0</v>
      </c>
      <c r="AN52" s="691">
        <v>14</v>
      </c>
      <c r="AO52" s="286"/>
    </row>
    <row r="53" spans="2:41" s="22" customFormat="1" ht="28.5" customHeight="1">
      <c r="B53" s="192" t="s">
        <v>96</v>
      </c>
      <c r="C53" s="275">
        <v>264</v>
      </c>
      <c r="D53" s="275">
        <v>27</v>
      </c>
      <c r="E53" s="179">
        <v>5</v>
      </c>
      <c r="F53" s="212">
        <f t="shared" si="0"/>
        <v>100</v>
      </c>
      <c r="G53" s="277">
        <v>3</v>
      </c>
      <c r="H53" s="212">
        <f>G53/E53*100</f>
        <v>60</v>
      </c>
      <c r="I53" s="278">
        <v>2</v>
      </c>
      <c r="J53" s="212">
        <f>I53/E53*100</f>
        <v>40</v>
      </c>
      <c r="K53" s="278">
        <v>0</v>
      </c>
      <c r="L53" s="212">
        <f>K53/E53*100</f>
        <v>0</v>
      </c>
      <c r="M53" s="274">
        <v>0</v>
      </c>
      <c r="N53" s="212">
        <f>M53/E53*100</f>
        <v>0</v>
      </c>
      <c r="O53" s="274">
        <v>0</v>
      </c>
      <c r="P53" s="687">
        <f>O53/E53*100</f>
        <v>0</v>
      </c>
      <c r="Q53" s="688">
        <v>5</v>
      </c>
      <c r="R53" s="285">
        <v>100</v>
      </c>
      <c r="S53" s="280">
        <v>0</v>
      </c>
      <c r="T53" s="281">
        <v>0</v>
      </c>
      <c r="U53" s="278">
        <v>0</v>
      </c>
      <c r="V53" s="285">
        <v>0</v>
      </c>
      <c r="W53" s="282">
        <v>0</v>
      </c>
      <c r="X53" s="747">
        <v>0</v>
      </c>
      <c r="Y53" s="742">
        <v>0</v>
      </c>
      <c r="Z53" s="285">
        <v>0</v>
      </c>
      <c r="AA53" s="278">
        <v>0</v>
      </c>
      <c r="AB53" s="285">
        <v>0</v>
      </c>
      <c r="AC53" s="278">
        <v>0</v>
      </c>
      <c r="AD53" s="285">
        <v>0</v>
      </c>
      <c r="AE53" s="198">
        <v>0</v>
      </c>
      <c r="AF53" s="199">
        <v>0</v>
      </c>
      <c r="AG53" s="213">
        <f t="shared" si="1"/>
        <v>229</v>
      </c>
      <c r="AH53" s="278">
        <v>225</v>
      </c>
      <c r="AI53" s="212">
        <f>AH53/AG53*100</f>
        <v>98.2532751091703</v>
      </c>
      <c r="AJ53" s="278">
        <v>2</v>
      </c>
      <c r="AK53" s="212">
        <f>AJ53/AG53*100</f>
        <v>0.8733624454148471</v>
      </c>
      <c r="AL53" s="283">
        <v>2</v>
      </c>
      <c r="AM53" s="690">
        <f>AL53/AG53*100</f>
        <v>0.8733624454148471</v>
      </c>
      <c r="AN53" s="691">
        <v>8</v>
      </c>
      <c r="AO53" s="286"/>
    </row>
    <row r="54" spans="2:41" s="22" customFormat="1" ht="28.5" customHeight="1" thickBot="1">
      <c r="B54" s="496" t="s">
        <v>97</v>
      </c>
      <c r="C54" s="750">
        <v>189</v>
      </c>
      <c r="D54" s="750">
        <v>89</v>
      </c>
      <c r="E54" s="751">
        <v>33</v>
      </c>
      <c r="F54" s="752">
        <f t="shared" si="0"/>
        <v>100</v>
      </c>
      <c r="G54" s="753">
        <v>17</v>
      </c>
      <c r="H54" s="752">
        <f>G54/E54*100</f>
        <v>51.515151515151516</v>
      </c>
      <c r="I54" s="753">
        <v>6</v>
      </c>
      <c r="J54" s="754">
        <f>I54/E54*100</f>
        <v>18.181818181818183</v>
      </c>
      <c r="K54" s="753">
        <v>7</v>
      </c>
      <c r="L54" s="752">
        <f>K54/E54*100</f>
        <v>21.21212121212121</v>
      </c>
      <c r="M54" s="751">
        <v>1</v>
      </c>
      <c r="N54" s="752">
        <f>M54/E54*100</f>
        <v>3.0303030303030303</v>
      </c>
      <c r="O54" s="751">
        <v>2</v>
      </c>
      <c r="P54" s="755">
        <f>O54/E54*100</f>
        <v>6.0606060606060606</v>
      </c>
      <c r="Q54" s="756">
        <v>33</v>
      </c>
      <c r="R54" s="754">
        <v>100</v>
      </c>
      <c r="S54" s="757">
        <v>29</v>
      </c>
      <c r="T54" s="757">
        <v>23</v>
      </c>
      <c r="U54" s="753">
        <v>0</v>
      </c>
      <c r="V54" s="752">
        <f>U54/S54*100</f>
        <v>0</v>
      </c>
      <c r="W54" s="753">
        <v>11</v>
      </c>
      <c r="X54" s="754">
        <f>W54/S54*100</f>
        <v>37.93103448275862</v>
      </c>
      <c r="Y54" s="758">
        <v>2</v>
      </c>
      <c r="Z54" s="752">
        <f>Y54/S54*100</f>
        <v>6.896551724137931</v>
      </c>
      <c r="AA54" s="753">
        <v>3</v>
      </c>
      <c r="AB54" s="752">
        <f>AA54/S54*100</f>
        <v>10.344827586206897</v>
      </c>
      <c r="AC54" s="753">
        <v>13</v>
      </c>
      <c r="AD54" s="752">
        <f>AC54/S54*100</f>
        <v>44.827586206896555</v>
      </c>
      <c r="AE54" s="255">
        <v>0</v>
      </c>
      <c r="AF54" s="759">
        <f>AE54/S54*100</f>
        <v>0</v>
      </c>
      <c r="AG54" s="760">
        <f t="shared" si="1"/>
        <v>81</v>
      </c>
      <c r="AH54" s="753">
        <v>67</v>
      </c>
      <c r="AI54" s="752">
        <f>AH54/AG54*100</f>
        <v>82.71604938271605</v>
      </c>
      <c r="AJ54" s="753">
        <v>13</v>
      </c>
      <c r="AK54" s="752">
        <f>AJ54/AG54*100</f>
        <v>16.049382716049383</v>
      </c>
      <c r="AL54" s="761">
        <v>1</v>
      </c>
      <c r="AM54" s="762">
        <f>AL54/AG54*100</f>
        <v>1.2345679012345678</v>
      </c>
      <c r="AN54" s="763">
        <v>19</v>
      </c>
      <c r="AO54" s="286"/>
    </row>
    <row r="55" spans="2:41" s="22" customFormat="1" ht="29.25" customHeight="1" thickBot="1" thickTop="1">
      <c r="B55" s="434" t="s">
        <v>2</v>
      </c>
      <c r="C55" s="435">
        <f>SUM(C8:C54)</f>
        <v>20478</v>
      </c>
      <c r="D55" s="436">
        <f>SUM(D8:D54)</f>
        <v>7917</v>
      </c>
      <c r="E55" s="418">
        <f>SUM(E8:E54)</f>
        <v>1164</v>
      </c>
      <c r="F55" s="439">
        <f t="shared" si="0"/>
        <v>100</v>
      </c>
      <c r="G55" s="418">
        <f>SUM(G8:G54)</f>
        <v>405</v>
      </c>
      <c r="H55" s="439">
        <f>G55/E55*100</f>
        <v>34.79381443298969</v>
      </c>
      <c r="I55" s="418">
        <f>SUM(I8:I54)</f>
        <v>382</v>
      </c>
      <c r="J55" s="439">
        <f>I55/E55*100</f>
        <v>32.81786941580756</v>
      </c>
      <c r="K55" s="440">
        <f>SUM(K8:K54)</f>
        <v>145</v>
      </c>
      <c r="L55" s="439">
        <f>K55/E55*100</f>
        <v>12.457044673539519</v>
      </c>
      <c r="M55" s="418">
        <f>SUM(M8:M54)</f>
        <v>118</v>
      </c>
      <c r="N55" s="439">
        <f>M55/E55*100</f>
        <v>10.137457044673539</v>
      </c>
      <c r="O55" s="418">
        <f>SUM(O8:O54)</f>
        <v>114</v>
      </c>
      <c r="P55" s="764">
        <f>O55/E55*100</f>
        <v>9.793814432989691</v>
      </c>
      <c r="Q55" s="765">
        <f>SUM(Q8:Q54)</f>
        <v>1164</v>
      </c>
      <c r="R55" s="766">
        <v>100</v>
      </c>
      <c r="S55" s="418">
        <f>SUM(S8:S54)</f>
        <v>387</v>
      </c>
      <c r="T55" s="418">
        <f>SUM(T8:T54)</f>
        <v>294</v>
      </c>
      <c r="U55" s="418">
        <f>SUM(U8:U54)</f>
        <v>23</v>
      </c>
      <c r="V55" s="439">
        <f>U55/S55*100</f>
        <v>5.943152454780361</v>
      </c>
      <c r="W55" s="440">
        <f>SUM(W8:W54)</f>
        <v>315</v>
      </c>
      <c r="X55" s="438">
        <f>W55/S55*100</f>
        <v>81.3953488372093</v>
      </c>
      <c r="Y55" s="440">
        <f>SUM(Y8:Y54)</f>
        <v>82</v>
      </c>
      <c r="Z55" s="439">
        <f>Y55/S55*100</f>
        <v>21.188630490956072</v>
      </c>
      <c r="AA55" s="767">
        <f>SUM(AA8:AA54)</f>
        <v>125</v>
      </c>
      <c r="AB55" s="439">
        <f>AA55/S55*100</f>
        <v>32.299741602067186</v>
      </c>
      <c r="AC55" s="418">
        <f>SUM(AC8:AC54)</f>
        <v>113</v>
      </c>
      <c r="AD55" s="439">
        <f>AC55/S55*100</f>
        <v>29.198966408268735</v>
      </c>
      <c r="AE55" s="806">
        <f>SUM(AE8:AE54)</f>
        <v>6</v>
      </c>
      <c r="AF55" s="768">
        <f>AE55/S55*100</f>
        <v>1.550387596899225</v>
      </c>
      <c r="AG55" s="769">
        <f>SUM(AG8:AG54)</f>
        <v>11835</v>
      </c>
      <c r="AH55" s="418">
        <f>SUM(AH8:AH54)</f>
        <v>9953</v>
      </c>
      <c r="AI55" s="439">
        <f>AH55/AG55*100</f>
        <v>84.09801436417406</v>
      </c>
      <c r="AJ55" s="418">
        <f>SUM(AJ8:AJ54)</f>
        <v>1156</v>
      </c>
      <c r="AK55" s="439">
        <f>AJ55/AG55*100</f>
        <v>9.767638360794255</v>
      </c>
      <c r="AL55" s="436">
        <f>SUM(AL8:AL54)</f>
        <v>726</v>
      </c>
      <c r="AM55" s="770">
        <f>AL55/AG55*100</f>
        <v>6.134347275031685</v>
      </c>
      <c r="AN55" s="419">
        <f>SUM(AN8:AN54)</f>
        <v>726</v>
      </c>
      <c r="AO55" s="286"/>
    </row>
    <row r="56" s="256" customFormat="1" ht="12.75"/>
    <row r="57" s="207" customFormat="1" ht="12.75"/>
    <row r="58" s="207" customFormat="1" ht="12.75"/>
  </sheetData>
  <sheetProtection/>
  <mergeCells count="31">
    <mergeCell ref="AO4:AO6"/>
    <mergeCell ref="U5:AF5"/>
    <mergeCell ref="AG5:AG6"/>
    <mergeCell ref="AC6:AD6"/>
    <mergeCell ref="AA6:AB6"/>
    <mergeCell ref="AE6:AF6"/>
    <mergeCell ref="U6:V6"/>
    <mergeCell ref="G6:H6"/>
    <mergeCell ref="S4:AF4"/>
    <mergeCell ref="M6:N6"/>
    <mergeCell ref="AL6:AM6"/>
    <mergeCell ref="G5:P5"/>
    <mergeCell ref="AJ6:AK6"/>
    <mergeCell ref="T5:T6"/>
    <mergeCell ref="Q4:R6"/>
    <mergeCell ref="O6:P6"/>
    <mergeCell ref="S5:S6"/>
    <mergeCell ref="AN4:AN6"/>
    <mergeCell ref="AG4:AM4"/>
    <mergeCell ref="AH6:AI6"/>
    <mergeCell ref="AH5:AM5"/>
    <mergeCell ref="G4:P4"/>
    <mergeCell ref="I6:J6"/>
    <mergeCell ref="K6:L6"/>
    <mergeCell ref="W6:X6"/>
    <mergeCell ref="B2:AO2"/>
    <mergeCell ref="C4:C6"/>
    <mergeCell ref="D4:D6"/>
    <mergeCell ref="E4:F6"/>
    <mergeCell ref="Y6:Z6"/>
    <mergeCell ref="B4:B6"/>
  </mergeCells>
  <printOptions/>
  <pageMargins left="0.7" right="0.7" top="0.75" bottom="0.75" header="0.3" footer="0.3"/>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1:AN57"/>
  <sheetViews>
    <sheetView zoomScale="76" zoomScaleNormal="76" zoomScalePageLayoutView="0" workbookViewId="0" topLeftCell="A1">
      <pane xSplit="5" ySplit="7" topLeftCell="K53" activePane="bottomRight" state="frozen"/>
      <selection pane="topLeft" activeCell="A1" sqref="A1"/>
      <selection pane="topRight" activeCell="F1" sqref="F1"/>
      <selection pane="bottomLeft" activeCell="A8" sqref="A8"/>
      <selection pane="bottomRight" activeCell="K65" sqref="K65"/>
    </sheetView>
  </sheetViews>
  <sheetFormatPr defaultColWidth="9.00390625" defaultRowHeight="13.5"/>
  <cols>
    <col min="1" max="1" width="12.25390625" style="0" customWidth="1"/>
    <col min="2" max="2" width="12.50390625" style="0" customWidth="1"/>
    <col min="3" max="3" width="12.625" style="0" customWidth="1"/>
    <col min="4" max="4" width="8.75390625" style="34" customWidth="1"/>
    <col min="32" max="32" width="11.875" style="0" customWidth="1"/>
  </cols>
  <sheetData>
    <row r="1" spans="1:40" s="6" customFormat="1" ht="18" customHeight="1">
      <c r="A1" s="7" t="s">
        <v>121</v>
      </c>
      <c r="B1" s="7"/>
      <c r="C1" s="7"/>
      <c r="D1" s="18"/>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N1" s="21"/>
    </row>
    <row r="2" spans="1:40" s="98" customFormat="1" ht="18" customHeight="1">
      <c r="A2" s="920" t="s">
        <v>177</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row>
    <row r="3" spans="1:40" s="131" customFormat="1" ht="18" customHeight="1" thickBot="1">
      <c r="A3" s="132" t="s">
        <v>120</v>
      </c>
      <c r="B3" s="132"/>
      <c r="C3" s="132"/>
      <c r="D3" s="32"/>
      <c r="E3" s="32"/>
      <c r="F3" s="32"/>
      <c r="G3" s="32"/>
      <c r="H3" s="32"/>
      <c r="I3" s="32"/>
      <c r="J3" s="32"/>
      <c r="K3" s="32"/>
      <c r="L3" s="32"/>
      <c r="M3" s="32"/>
      <c r="N3" s="32"/>
      <c r="O3" s="32"/>
      <c r="P3" s="18"/>
      <c r="Q3" s="18"/>
      <c r="R3" s="18"/>
      <c r="S3" s="18"/>
      <c r="T3" s="18"/>
      <c r="U3" s="18"/>
      <c r="V3" s="18"/>
      <c r="W3" s="18"/>
      <c r="X3" s="18"/>
      <c r="Y3" s="18"/>
      <c r="Z3" s="18"/>
      <c r="AA3" s="18"/>
      <c r="AB3" s="18"/>
      <c r="AC3" s="18"/>
      <c r="AD3" s="18"/>
      <c r="AE3" s="18"/>
      <c r="AF3" s="18"/>
      <c r="AG3" s="18"/>
      <c r="AH3" s="18"/>
      <c r="AI3" s="18"/>
      <c r="AJ3" s="18"/>
      <c r="AK3" s="18"/>
      <c r="AL3" s="18"/>
      <c r="AM3" s="22"/>
      <c r="AN3" s="33"/>
    </row>
    <row r="4" spans="1:40" s="6" customFormat="1" ht="18" customHeight="1">
      <c r="A4" s="931" t="s">
        <v>4</v>
      </c>
      <c r="B4" s="921" t="s">
        <v>0</v>
      </c>
      <c r="C4" s="983" t="s">
        <v>99</v>
      </c>
      <c r="D4" s="925" t="s">
        <v>100</v>
      </c>
      <c r="E4" s="984"/>
      <c r="F4" s="914"/>
      <c r="G4" s="914"/>
      <c r="H4" s="914"/>
      <c r="I4" s="914"/>
      <c r="J4" s="914"/>
      <c r="K4" s="914"/>
      <c r="L4" s="914"/>
      <c r="M4" s="914"/>
      <c r="N4" s="914"/>
      <c r="O4" s="914"/>
      <c r="P4" s="968" t="s">
        <v>101</v>
      </c>
      <c r="Q4" s="969"/>
      <c r="R4" s="945"/>
      <c r="S4" s="974"/>
      <c r="T4" s="974"/>
      <c r="U4" s="974"/>
      <c r="V4" s="974"/>
      <c r="W4" s="974"/>
      <c r="X4" s="974"/>
      <c r="Y4" s="974"/>
      <c r="Z4" s="974"/>
      <c r="AA4" s="974"/>
      <c r="AB4" s="974"/>
      <c r="AC4" s="974"/>
      <c r="AD4" s="974"/>
      <c r="AE4" s="974"/>
      <c r="AF4" s="975" t="s">
        <v>102</v>
      </c>
      <c r="AG4" s="945"/>
      <c r="AH4" s="945"/>
      <c r="AI4" s="945"/>
      <c r="AJ4" s="945"/>
      <c r="AK4" s="945"/>
      <c r="AL4" s="976"/>
      <c r="AM4" s="998" t="s">
        <v>103</v>
      </c>
      <c r="AN4" s="959"/>
    </row>
    <row r="5" spans="1:40" s="6" customFormat="1" ht="18" customHeight="1">
      <c r="A5" s="873"/>
      <c r="B5" s="924"/>
      <c r="C5" s="979"/>
      <c r="D5" s="985"/>
      <c r="E5" s="986"/>
      <c r="F5" s="954" t="s">
        <v>104</v>
      </c>
      <c r="G5" s="955"/>
      <c r="H5" s="955"/>
      <c r="I5" s="955"/>
      <c r="J5" s="955"/>
      <c r="K5" s="955"/>
      <c r="L5" s="955"/>
      <c r="M5" s="955"/>
      <c r="N5" s="955"/>
      <c r="O5" s="982"/>
      <c r="P5" s="970"/>
      <c r="Q5" s="971"/>
      <c r="R5" s="978" t="s">
        <v>105</v>
      </c>
      <c r="S5" s="991" t="s">
        <v>201</v>
      </c>
      <c r="T5" s="954" t="s">
        <v>106</v>
      </c>
      <c r="U5" s="955"/>
      <c r="V5" s="955"/>
      <c r="W5" s="955"/>
      <c r="X5" s="955"/>
      <c r="Y5" s="955"/>
      <c r="Z5" s="955"/>
      <c r="AA5" s="955"/>
      <c r="AB5" s="955"/>
      <c r="AC5" s="955"/>
      <c r="AD5" s="955"/>
      <c r="AE5" s="982"/>
      <c r="AF5" s="966" t="s">
        <v>107</v>
      </c>
      <c r="AG5" s="994" t="s">
        <v>108</v>
      </c>
      <c r="AH5" s="995"/>
      <c r="AI5" s="995"/>
      <c r="AJ5" s="995"/>
      <c r="AK5" s="995"/>
      <c r="AL5" s="996"/>
      <c r="AM5" s="999"/>
      <c r="AN5" s="959"/>
    </row>
    <row r="6" spans="1:40" s="6" customFormat="1" ht="55.5" customHeight="1">
      <c r="A6" s="873"/>
      <c r="B6" s="924"/>
      <c r="C6" s="979"/>
      <c r="D6" s="987"/>
      <c r="E6" s="988"/>
      <c r="F6" s="950" t="s">
        <v>30</v>
      </c>
      <c r="G6" s="977"/>
      <c r="H6" s="916" t="s">
        <v>109</v>
      </c>
      <c r="I6" s="917"/>
      <c r="J6" s="916" t="s">
        <v>31</v>
      </c>
      <c r="K6" s="917"/>
      <c r="L6" s="918" t="s">
        <v>32</v>
      </c>
      <c r="M6" s="913"/>
      <c r="N6" s="938" t="s">
        <v>33</v>
      </c>
      <c r="O6" s="993"/>
      <c r="P6" s="972"/>
      <c r="Q6" s="973"/>
      <c r="R6" s="979"/>
      <c r="S6" s="992"/>
      <c r="T6" s="980" t="s">
        <v>110</v>
      </c>
      <c r="U6" s="981"/>
      <c r="V6" s="966" t="s">
        <v>111</v>
      </c>
      <c r="W6" s="981"/>
      <c r="X6" s="966" t="s">
        <v>112</v>
      </c>
      <c r="Y6" s="981"/>
      <c r="Z6" s="966" t="s">
        <v>113</v>
      </c>
      <c r="AA6" s="981"/>
      <c r="AB6" s="989" t="s">
        <v>114</v>
      </c>
      <c r="AC6" s="990"/>
      <c r="AD6" s="989" t="s">
        <v>115</v>
      </c>
      <c r="AE6" s="997"/>
      <c r="AF6" s="967"/>
      <c r="AG6" s="946" t="s">
        <v>116</v>
      </c>
      <c r="AH6" s="947"/>
      <c r="AI6" s="918" t="s">
        <v>117</v>
      </c>
      <c r="AJ6" s="913"/>
      <c r="AK6" s="946" t="s">
        <v>118</v>
      </c>
      <c r="AL6" s="947"/>
      <c r="AM6" s="999"/>
      <c r="AN6" s="959"/>
    </row>
    <row r="7" spans="1:40" s="6" customFormat="1" ht="23.25" customHeight="1" thickBot="1">
      <c r="A7" s="230"/>
      <c r="B7" s="139" t="s">
        <v>17</v>
      </c>
      <c r="C7" s="140" t="s">
        <v>17</v>
      </c>
      <c r="D7" s="399" t="s">
        <v>5</v>
      </c>
      <c r="E7" s="142" t="s">
        <v>6</v>
      </c>
      <c r="F7" s="143" t="s">
        <v>5</v>
      </c>
      <c r="G7" s="144" t="s">
        <v>6</v>
      </c>
      <c r="H7" s="145" t="s">
        <v>5</v>
      </c>
      <c r="I7" s="142" t="s">
        <v>6</v>
      </c>
      <c r="J7" s="143" t="s">
        <v>5</v>
      </c>
      <c r="K7" s="144" t="s">
        <v>6</v>
      </c>
      <c r="L7" s="143" t="s">
        <v>5</v>
      </c>
      <c r="M7" s="146" t="s">
        <v>119</v>
      </c>
      <c r="N7" s="143" t="s">
        <v>5</v>
      </c>
      <c r="O7" s="144" t="s">
        <v>119</v>
      </c>
      <c r="P7" s="424" t="s">
        <v>5</v>
      </c>
      <c r="Q7" s="149" t="s">
        <v>6</v>
      </c>
      <c r="R7" s="60" t="s">
        <v>17</v>
      </c>
      <c r="S7" s="60" t="s">
        <v>17</v>
      </c>
      <c r="T7" s="150" t="s">
        <v>5</v>
      </c>
      <c r="U7" s="151" t="s">
        <v>6</v>
      </c>
      <c r="V7" s="152" t="s">
        <v>5</v>
      </c>
      <c r="W7" s="153" t="s">
        <v>6</v>
      </c>
      <c r="X7" s="152" t="s">
        <v>5</v>
      </c>
      <c r="Y7" s="153" t="s">
        <v>6</v>
      </c>
      <c r="Z7" s="150" t="s">
        <v>5</v>
      </c>
      <c r="AA7" s="151" t="s">
        <v>6</v>
      </c>
      <c r="AB7" s="150" t="s">
        <v>5</v>
      </c>
      <c r="AC7" s="151" t="s">
        <v>6</v>
      </c>
      <c r="AD7" s="152" t="s">
        <v>5</v>
      </c>
      <c r="AE7" s="153" t="s">
        <v>6</v>
      </c>
      <c r="AF7" s="152" t="s">
        <v>5</v>
      </c>
      <c r="AG7" s="150" t="s">
        <v>5</v>
      </c>
      <c r="AH7" s="151" t="s">
        <v>6</v>
      </c>
      <c r="AI7" s="150" t="s">
        <v>5</v>
      </c>
      <c r="AJ7" s="151" t="s">
        <v>6</v>
      </c>
      <c r="AK7" s="152" t="s">
        <v>5</v>
      </c>
      <c r="AL7" s="153" t="s">
        <v>6</v>
      </c>
      <c r="AM7" s="425" t="s">
        <v>17</v>
      </c>
      <c r="AN7" s="73"/>
    </row>
    <row r="8" spans="1:40" s="6" customFormat="1" ht="27" customHeight="1">
      <c r="A8" s="157" t="s">
        <v>51</v>
      </c>
      <c r="B8" s="158">
        <v>1</v>
      </c>
      <c r="C8" s="158">
        <v>0</v>
      </c>
      <c r="D8" s="420">
        <v>0</v>
      </c>
      <c r="E8" s="421">
        <v>100</v>
      </c>
      <c r="F8" s="355">
        <v>0</v>
      </c>
      <c r="G8" s="196">
        <v>0</v>
      </c>
      <c r="H8" s="161">
        <v>0</v>
      </c>
      <c r="I8" s="160">
        <v>0</v>
      </c>
      <c r="J8" s="801">
        <v>0</v>
      </c>
      <c r="K8" s="799">
        <v>0</v>
      </c>
      <c r="L8" s="162">
        <v>0</v>
      </c>
      <c r="M8" s="160">
        <v>0</v>
      </c>
      <c r="N8" s="162">
        <v>0</v>
      </c>
      <c r="O8" s="160">
        <v>0</v>
      </c>
      <c r="P8" s="159">
        <v>0</v>
      </c>
      <c r="Q8" s="421">
        <v>100</v>
      </c>
      <c r="R8" s="159">
        <v>0</v>
      </c>
      <c r="S8" s="163">
        <v>0</v>
      </c>
      <c r="T8" s="159">
        <v>0</v>
      </c>
      <c r="U8" s="160">
        <v>0</v>
      </c>
      <c r="V8" s="161">
        <v>0</v>
      </c>
      <c r="W8" s="160">
        <v>0</v>
      </c>
      <c r="X8" s="161">
        <v>0</v>
      </c>
      <c r="Y8" s="160">
        <v>0</v>
      </c>
      <c r="Z8" s="161">
        <v>0</v>
      </c>
      <c r="AA8" s="160">
        <v>0</v>
      </c>
      <c r="AB8" s="159">
        <v>0</v>
      </c>
      <c r="AC8" s="160">
        <v>0</v>
      </c>
      <c r="AD8" s="159">
        <v>0</v>
      </c>
      <c r="AE8" s="160">
        <v>0</v>
      </c>
      <c r="AF8" s="422">
        <v>1</v>
      </c>
      <c r="AG8" s="423">
        <v>1</v>
      </c>
      <c r="AH8" s="160">
        <f>AG8/AF8*100</f>
        <v>100</v>
      </c>
      <c r="AI8" s="159">
        <v>0</v>
      </c>
      <c r="AJ8" s="160">
        <f>AI8/AF8*100</f>
        <v>0</v>
      </c>
      <c r="AK8" s="355">
        <v>0</v>
      </c>
      <c r="AL8" s="799">
        <f>AK8/AF8*100</f>
        <v>0</v>
      </c>
      <c r="AM8" s="426">
        <v>0</v>
      </c>
      <c r="AN8" s="127"/>
    </row>
    <row r="9" spans="1:40" s="6" customFormat="1" ht="27" customHeight="1">
      <c r="A9" s="157" t="s">
        <v>54</v>
      </c>
      <c r="B9" s="164">
        <v>0</v>
      </c>
      <c r="C9" s="164">
        <v>0</v>
      </c>
      <c r="D9" s="214">
        <v>0</v>
      </c>
      <c r="E9" s="209">
        <v>100</v>
      </c>
      <c r="F9" s="208">
        <v>0</v>
      </c>
      <c r="G9" s="194">
        <v>0</v>
      </c>
      <c r="H9" s="167">
        <v>0</v>
      </c>
      <c r="I9" s="166">
        <v>0</v>
      </c>
      <c r="J9" s="357">
        <v>0</v>
      </c>
      <c r="K9" s="194">
        <v>0</v>
      </c>
      <c r="L9" s="165">
        <v>0</v>
      </c>
      <c r="M9" s="166">
        <v>0</v>
      </c>
      <c r="N9" s="165">
        <v>0</v>
      </c>
      <c r="O9" s="166">
        <v>0</v>
      </c>
      <c r="P9" s="165">
        <v>0</v>
      </c>
      <c r="Q9" s="209">
        <v>100</v>
      </c>
      <c r="R9" s="165">
        <v>0</v>
      </c>
      <c r="S9" s="168">
        <v>0</v>
      </c>
      <c r="T9" s="167">
        <v>0</v>
      </c>
      <c r="U9" s="166">
        <v>0</v>
      </c>
      <c r="V9" s="167">
        <v>0</v>
      </c>
      <c r="W9" s="166">
        <v>0</v>
      </c>
      <c r="X9" s="167">
        <v>0</v>
      </c>
      <c r="Y9" s="166">
        <v>0</v>
      </c>
      <c r="Z9" s="167">
        <v>0</v>
      </c>
      <c r="AA9" s="166">
        <v>0</v>
      </c>
      <c r="AB9" s="167">
        <v>0</v>
      </c>
      <c r="AC9" s="166">
        <v>0</v>
      </c>
      <c r="AD9" s="167">
        <v>0</v>
      </c>
      <c r="AE9" s="166">
        <v>0</v>
      </c>
      <c r="AF9" s="208">
        <v>0</v>
      </c>
      <c r="AG9" s="227">
        <v>0</v>
      </c>
      <c r="AH9" s="166">
        <v>0</v>
      </c>
      <c r="AI9" s="167">
        <v>0</v>
      </c>
      <c r="AJ9" s="166">
        <v>0</v>
      </c>
      <c r="AK9" s="357">
        <v>0</v>
      </c>
      <c r="AL9" s="196">
        <v>0</v>
      </c>
      <c r="AM9" s="427">
        <v>0</v>
      </c>
      <c r="AN9" s="127"/>
    </row>
    <row r="10" spans="1:40" s="6" customFormat="1" ht="27.75" customHeight="1">
      <c r="A10" s="157" t="s">
        <v>52</v>
      </c>
      <c r="B10" s="164">
        <v>0</v>
      </c>
      <c r="C10" s="164">
        <v>0</v>
      </c>
      <c r="D10" s="214">
        <v>0</v>
      </c>
      <c r="E10" s="209">
        <v>100</v>
      </c>
      <c r="F10" s="208">
        <v>0</v>
      </c>
      <c r="G10" s="194">
        <v>0</v>
      </c>
      <c r="H10" s="167">
        <v>0</v>
      </c>
      <c r="I10" s="166">
        <v>0</v>
      </c>
      <c r="J10" s="357">
        <v>0</v>
      </c>
      <c r="K10" s="194">
        <v>0</v>
      </c>
      <c r="L10" s="165">
        <v>0</v>
      </c>
      <c r="M10" s="166">
        <v>0</v>
      </c>
      <c r="N10" s="165">
        <v>0</v>
      </c>
      <c r="O10" s="166">
        <v>0</v>
      </c>
      <c r="P10" s="165">
        <v>0</v>
      </c>
      <c r="Q10" s="209">
        <v>100</v>
      </c>
      <c r="R10" s="165">
        <v>0</v>
      </c>
      <c r="S10" s="168">
        <v>0</v>
      </c>
      <c r="T10" s="167">
        <v>0</v>
      </c>
      <c r="U10" s="166">
        <v>0</v>
      </c>
      <c r="V10" s="167">
        <v>0</v>
      </c>
      <c r="W10" s="166">
        <v>0</v>
      </c>
      <c r="X10" s="167">
        <v>0</v>
      </c>
      <c r="Y10" s="166">
        <v>0</v>
      </c>
      <c r="Z10" s="167">
        <v>0</v>
      </c>
      <c r="AA10" s="166">
        <v>0</v>
      </c>
      <c r="AB10" s="167">
        <v>0</v>
      </c>
      <c r="AC10" s="166">
        <v>0</v>
      </c>
      <c r="AD10" s="167">
        <v>0</v>
      </c>
      <c r="AE10" s="166">
        <v>0</v>
      </c>
      <c r="AF10" s="208"/>
      <c r="AG10" s="227">
        <v>0</v>
      </c>
      <c r="AH10" s="166">
        <v>0</v>
      </c>
      <c r="AI10" s="167">
        <v>0</v>
      </c>
      <c r="AJ10" s="166">
        <v>0</v>
      </c>
      <c r="AK10" s="357">
        <v>0</v>
      </c>
      <c r="AL10" s="196">
        <v>0</v>
      </c>
      <c r="AM10" s="427">
        <v>0</v>
      </c>
      <c r="AN10" s="127"/>
    </row>
    <row r="11" spans="1:40" s="6" customFormat="1" ht="27.75" customHeight="1">
      <c r="A11" s="169" t="s">
        <v>53</v>
      </c>
      <c r="B11" s="164">
        <v>2</v>
      </c>
      <c r="C11" s="164">
        <v>1</v>
      </c>
      <c r="D11" s="214">
        <v>0</v>
      </c>
      <c r="E11" s="209">
        <v>100</v>
      </c>
      <c r="F11" s="208">
        <v>0</v>
      </c>
      <c r="G11" s="194">
        <v>0</v>
      </c>
      <c r="H11" s="167">
        <v>0</v>
      </c>
      <c r="I11" s="166">
        <v>0</v>
      </c>
      <c r="J11" s="357">
        <v>0</v>
      </c>
      <c r="K11" s="194">
        <v>0</v>
      </c>
      <c r="L11" s="165">
        <v>0</v>
      </c>
      <c r="M11" s="166">
        <v>0</v>
      </c>
      <c r="N11" s="165">
        <v>0</v>
      </c>
      <c r="O11" s="166">
        <v>0</v>
      </c>
      <c r="P11" s="165">
        <v>0</v>
      </c>
      <c r="Q11" s="209">
        <v>100</v>
      </c>
      <c r="R11" s="165">
        <v>0</v>
      </c>
      <c r="S11" s="168">
        <v>0</v>
      </c>
      <c r="T11" s="167">
        <v>0</v>
      </c>
      <c r="U11" s="166">
        <v>0</v>
      </c>
      <c r="V11" s="167">
        <v>0</v>
      </c>
      <c r="W11" s="166">
        <v>0</v>
      </c>
      <c r="X11" s="167">
        <v>0</v>
      </c>
      <c r="Y11" s="166">
        <v>0</v>
      </c>
      <c r="Z11" s="167">
        <v>0</v>
      </c>
      <c r="AA11" s="166">
        <v>0</v>
      </c>
      <c r="AB11" s="357">
        <v>0</v>
      </c>
      <c r="AC11" s="194">
        <v>0</v>
      </c>
      <c r="AD11" s="167">
        <v>0</v>
      </c>
      <c r="AE11" s="166">
        <v>0</v>
      </c>
      <c r="AF11" s="208">
        <v>1</v>
      </c>
      <c r="AG11" s="227">
        <v>1</v>
      </c>
      <c r="AH11" s="166">
        <f>AG11/AF11*100</f>
        <v>100</v>
      </c>
      <c r="AI11" s="167">
        <v>0</v>
      </c>
      <c r="AJ11" s="166">
        <v>0</v>
      </c>
      <c r="AK11" s="357">
        <v>0</v>
      </c>
      <c r="AL11" s="196">
        <v>0</v>
      </c>
      <c r="AM11" s="427">
        <v>0</v>
      </c>
      <c r="AN11" s="127"/>
    </row>
    <row r="12" spans="1:40" s="6" customFormat="1" ht="27.75" customHeight="1">
      <c r="A12" s="170" t="s">
        <v>55</v>
      </c>
      <c r="B12" s="164">
        <v>0</v>
      </c>
      <c r="C12" s="164">
        <v>0</v>
      </c>
      <c r="D12" s="214">
        <v>0</v>
      </c>
      <c r="E12" s="209">
        <v>100</v>
      </c>
      <c r="F12" s="208">
        <v>0</v>
      </c>
      <c r="G12" s="194">
        <v>0</v>
      </c>
      <c r="H12" s="167">
        <v>0</v>
      </c>
      <c r="I12" s="166">
        <v>0</v>
      </c>
      <c r="J12" s="357">
        <v>0</v>
      </c>
      <c r="K12" s="194">
        <v>0</v>
      </c>
      <c r="L12" s="165">
        <v>0</v>
      </c>
      <c r="M12" s="166">
        <v>0</v>
      </c>
      <c r="N12" s="165">
        <v>0</v>
      </c>
      <c r="O12" s="166">
        <v>0</v>
      </c>
      <c r="P12" s="165">
        <v>0</v>
      </c>
      <c r="Q12" s="209">
        <v>100</v>
      </c>
      <c r="R12" s="165">
        <v>0</v>
      </c>
      <c r="S12" s="168">
        <v>0</v>
      </c>
      <c r="T12" s="167">
        <v>0</v>
      </c>
      <c r="U12" s="166">
        <v>0</v>
      </c>
      <c r="V12" s="167">
        <v>0</v>
      </c>
      <c r="W12" s="166">
        <v>0</v>
      </c>
      <c r="X12" s="167">
        <v>0</v>
      </c>
      <c r="Y12" s="166">
        <v>0</v>
      </c>
      <c r="Z12" s="167">
        <v>0</v>
      </c>
      <c r="AA12" s="166">
        <v>0</v>
      </c>
      <c r="AB12" s="357">
        <v>0</v>
      </c>
      <c r="AC12" s="194">
        <v>0</v>
      </c>
      <c r="AD12" s="167">
        <v>0</v>
      </c>
      <c r="AE12" s="166">
        <v>0</v>
      </c>
      <c r="AF12" s="208">
        <v>0</v>
      </c>
      <c r="AG12" s="227">
        <v>0</v>
      </c>
      <c r="AH12" s="166">
        <v>0</v>
      </c>
      <c r="AI12" s="167">
        <v>0</v>
      </c>
      <c r="AJ12" s="166">
        <v>0</v>
      </c>
      <c r="AK12" s="357">
        <v>0</v>
      </c>
      <c r="AL12" s="196">
        <v>0</v>
      </c>
      <c r="AM12" s="427">
        <v>0</v>
      </c>
      <c r="AN12" s="127"/>
    </row>
    <row r="13" spans="1:40" s="6" customFormat="1" ht="27.75" customHeight="1">
      <c r="A13" s="170" t="s">
        <v>56</v>
      </c>
      <c r="B13" s="164">
        <v>0</v>
      </c>
      <c r="C13" s="164">
        <v>0</v>
      </c>
      <c r="D13" s="214">
        <v>0</v>
      </c>
      <c r="E13" s="210">
        <v>100</v>
      </c>
      <c r="F13" s="356">
        <v>0</v>
      </c>
      <c r="G13" s="194">
        <v>0</v>
      </c>
      <c r="H13" s="172">
        <v>0</v>
      </c>
      <c r="I13" s="166">
        <v>0</v>
      </c>
      <c r="J13" s="798">
        <v>0</v>
      </c>
      <c r="K13" s="194">
        <v>0</v>
      </c>
      <c r="L13" s="171">
        <v>0</v>
      </c>
      <c r="M13" s="166">
        <v>0</v>
      </c>
      <c r="N13" s="171">
        <v>0</v>
      </c>
      <c r="O13" s="166">
        <v>0</v>
      </c>
      <c r="P13" s="171">
        <v>0</v>
      </c>
      <c r="Q13" s="210">
        <v>100</v>
      </c>
      <c r="R13" s="171">
        <v>0</v>
      </c>
      <c r="S13" s="173">
        <v>0</v>
      </c>
      <c r="T13" s="172">
        <v>0</v>
      </c>
      <c r="U13" s="166">
        <v>0</v>
      </c>
      <c r="V13" s="172">
        <v>0</v>
      </c>
      <c r="W13" s="166">
        <v>0</v>
      </c>
      <c r="X13" s="172">
        <v>0</v>
      </c>
      <c r="Y13" s="166">
        <v>0</v>
      </c>
      <c r="Z13" s="172">
        <v>0</v>
      </c>
      <c r="AA13" s="166">
        <v>0</v>
      </c>
      <c r="AB13" s="798">
        <v>0</v>
      </c>
      <c r="AC13" s="194">
        <v>0</v>
      </c>
      <c r="AD13" s="172">
        <v>0</v>
      </c>
      <c r="AE13" s="166">
        <v>0</v>
      </c>
      <c r="AF13" s="208">
        <v>0</v>
      </c>
      <c r="AG13" s="227">
        <v>0</v>
      </c>
      <c r="AH13" s="166">
        <v>0</v>
      </c>
      <c r="AI13" s="172">
        <v>0</v>
      </c>
      <c r="AJ13" s="166">
        <v>0</v>
      </c>
      <c r="AK13" s="798">
        <v>0</v>
      </c>
      <c r="AL13" s="196">
        <v>0</v>
      </c>
      <c r="AM13" s="428">
        <v>0</v>
      </c>
      <c r="AN13" s="174"/>
    </row>
    <row r="14" spans="1:40" s="6" customFormat="1" ht="27.75" customHeight="1">
      <c r="A14" s="170" t="s">
        <v>57</v>
      </c>
      <c r="B14" s="164">
        <v>0</v>
      </c>
      <c r="C14" s="164">
        <v>0</v>
      </c>
      <c r="D14" s="214">
        <v>0</v>
      </c>
      <c r="E14" s="209">
        <v>100</v>
      </c>
      <c r="F14" s="208">
        <v>0</v>
      </c>
      <c r="G14" s="194">
        <v>0</v>
      </c>
      <c r="H14" s="167">
        <v>0</v>
      </c>
      <c r="I14" s="166">
        <v>0</v>
      </c>
      <c r="J14" s="357">
        <v>0</v>
      </c>
      <c r="K14" s="194">
        <v>0</v>
      </c>
      <c r="L14" s="165">
        <v>0</v>
      </c>
      <c r="M14" s="166">
        <v>0</v>
      </c>
      <c r="N14" s="165">
        <v>0</v>
      </c>
      <c r="O14" s="166">
        <v>0</v>
      </c>
      <c r="P14" s="165">
        <v>0</v>
      </c>
      <c r="Q14" s="209">
        <v>100</v>
      </c>
      <c r="R14" s="165">
        <v>0</v>
      </c>
      <c r="S14" s="168">
        <v>0</v>
      </c>
      <c r="T14" s="167">
        <v>0</v>
      </c>
      <c r="U14" s="166">
        <v>0</v>
      </c>
      <c r="V14" s="167">
        <v>0</v>
      </c>
      <c r="W14" s="166">
        <v>0</v>
      </c>
      <c r="X14" s="167">
        <v>0</v>
      </c>
      <c r="Y14" s="166">
        <v>0</v>
      </c>
      <c r="Z14" s="167">
        <v>0</v>
      </c>
      <c r="AA14" s="166">
        <v>0</v>
      </c>
      <c r="AB14" s="357">
        <v>0</v>
      </c>
      <c r="AC14" s="194">
        <v>0</v>
      </c>
      <c r="AD14" s="167">
        <v>0</v>
      </c>
      <c r="AE14" s="166">
        <v>0</v>
      </c>
      <c r="AF14" s="208">
        <v>0</v>
      </c>
      <c r="AG14" s="227">
        <v>0</v>
      </c>
      <c r="AH14" s="166">
        <v>0</v>
      </c>
      <c r="AI14" s="167">
        <v>0</v>
      </c>
      <c r="AJ14" s="166">
        <v>0</v>
      </c>
      <c r="AK14" s="357">
        <v>0</v>
      </c>
      <c r="AL14" s="196">
        <v>0</v>
      </c>
      <c r="AM14" s="427">
        <v>0</v>
      </c>
      <c r="AN14" s="127"/>
    </row>
    <row r="15" spans="1:40" s="6" customFormat="1" ht="27.75" customHeight="1">
      <c r="A15" s="170" t="s">
        <v>58</v>
      </c>
      <c r="B15" s="164">
        <v>0</v>
      </c>
      <c r="C15" s="164">
        <v>0</v>
      </c>
      <c r="D15" s="214">
        <v>0</v>
      </c>
      <c r="E15" s="209">
        <v>100</v>
      </c>
      <c r="F15" s="208">
        <v>0</v>
      </c>
      <c r="G15" s="194">
        <v>0</v>
      </c>
      <c r="H15" s="167">
        <v>0</v>
      </c>
      <c r="I15" s="166">
        <v>0</v>
      </c>
      <c r="J15" s="357">
        <v>0</v>
      </c>
      <c r="K15" s="194">
        <v>0</v>
      </c>
      <c r="L15" s="165">
        <v>0</v>
      </c>
      <c r="M15" s="166">
        <v>0</v>
      </c>
      <c r="N15" s="165">
        <v>0</v>
      </c>
      <c r="O15" s="166">
        <v>0</v>
      </c>
      <c r="P15" s="165">
        <v>0</v>
      </c>
      <c r="Q15" s="209">
        <v>100</v>
      </c>
      <c r="R15" s="165">
        <v>0</v>
      </c>
      <c r="S15" s="168">
        <v>0</v>
      </c>
      <c r="T15" s="167">
        <v>0</v>
      </c>
      <c r="U15" s="166">
        <v>0</v>
      </c>
      <c r="V15" s="167">
        <v>0</v>
      </c>
      <c r="W15" s="166">
        <v>0</v>
      </c>
      <c r="X15" s="167">
        <v>0</v>
      </c>
      <c r="Y15" s="166">
        <v>0</v>
      </c>
      <c r="Z15" s="167">
        <v>0</v>
      </c>
      <c r="AA15" s="166">
        <v>0</v>
      </c>
      <c r="AB15" s="357">
        <v>0</v>
      </c>
      <c r="AC15" s="194">
        <v>0</v>
      </c>
      <c r="AD15" s="167">
        <v>0</v>
      </c>
      <c r="AE15" s="166">
        <v>0</v>
      </c>
      <c r="AF15" s="208">
        <v>0</v>
      </c>
      <c r="AG15" s="227">
        <v>0</v>
      </c>
      <c r="AH15" s="166">
        <v>0</v>
      </c>
      <c r="AI15" s="167">
        <v>0</v>
      </c>
      <c r="AJ15" s="166">
        <v>0</v>
      </c>
      <c r="AK15" s="357">
        <v>0</v>
      </c>
      <c r="AL15" s="196">
        <v>0</v>
      </c>
      <c r="AM15" s="427">
        <v>0</v>
      </c>
      <c r="AN15" s="127"/>
    </row>
    <row r="16" spans="1:40" s="6" customFormat="1" ht="27" customHeight="1">
      <c r="A16" s="170" t="s">
        <v>59</v>
      </c>
      <c r="B16" s="164">
        <v>0</v>
      </c>
      <c r="C16" s="164">
        <v>0</v>
      </c>
      <c r="D16" s="214">
        <v>0</v>
      </c>
      <c r="E16" s="209">
        <v>100</v>
      </c>
      <c r="F16" s="208">
        <v>0</v>
      </c>
      <c r="G16" s="194">
        <v>0</v>
      </c>
      <c r="H16" s="167">
        <v>0</v>
      </c>
      <c r="I16" s="166">
        <v>0</v>
      </c>
      <c r="J16" s="357">
        <v>0</v>
      </c>
      <c r="K16" s="194">
        <v>0</v>
      </c>
      <c r="L16" s="165">
        <v>0</v>
      </c>
      <c r="M16" s="166">
        <v>0</v>
      </c>
      <c r="N16" s="165">
        <v>0</v>
      </c>
      <c r="O16" s="166">
        <v>0</v>
      </c>
      <c r="P16" s="165">
        <v>0</v>
      </c>
      <c r="Q16" s="209">
        <v>100</v>
      </c>
      <c r="R16" s="165">
        <v>0</v>
      </c>
      <c r="S16" s="168">
        <v>0</v>
      </c>
      <c r="T16" s="167">
        <v>0</v>
      </c>
      <c r="U16" s="166">
        <v>0</v>
      </c>
      <c r="V16" s="167">
        <v>0</v>
      </c>
      <c r="W16" s="166">
        <v>0</v>
      </c>
      <c r="X16" s="167">
        <v>0</v>
      </c>
      <c r="Y16" s="166">
        <v>0</v>
      </c>
      <c r="Z16" s="167">
        <v>0</v>
      </c>
      <c r="AA16" s="166">
        <v>0</v>
      </c>
      <c r="AB16" s="357">
        <v>0</v>
      </c>
      <c r="AC16" s="194">
        <v>0</v>
      </c>
      <c r="AD16" s="167">
        <v>0</v>
      </c>
      <c r="AE16" s="166">
        <v>0</v>
      </c>
      <c r="AF16" s="208">
        <v>0</v>
      </c>
      <c r="AG16" s="227">
        <v>0</v>
      </c>
      <c r="AH16" s="166">
        <v>0</v>
      </c>
      <c r="AI16" s="167">
        <v>0</v>
      </c>
      <c r="AJ16" s="166">
        <v>0</v>
      </c>
      <c r="AK16" s="357">
        <v>0</v>
      </c>
      <c r="AL16" s="196">
        <v>0</v>
      </c>
      <c r="AM16" s="427">
        <v>0</v>
      </c>
      <c r="AN16" s="127"/>
    </row>
    <row r="17" spans="1:40" s="6" customFormat="1" ht="27.75" customHeight="1">
      <c r="A17" s="175" t="s">
        <v>60</v>
      </c>
      <c r="B17" s="164">
        <v>1</v>
      </c>
      <c r="C17" s="164">
        <v>1</v>
      </c>
      <c r="D17" s="214">
        <v>0</v>
      </c>
      <c r="E17" s="209">
        <v>100</v>
      </c>
      <c r="F17" s="208">
        <v>0</v>
      </c>
      <c r="G17" s="194">
        <v>0</v>
      </c>
      <c r="H17" s="167">
        <v>0</v>
      </c>
      <c r="I17" s="166">
        <v>0</v>
      </c>
      <c r="J17" s="357">
        <v>0</v>
      </c>
      <c r="K17" s="194">
        <v>0</v>
      </c>
      <c r="L17" s="165">
        <v>0</v>
      </c>
      <c r="M17" s="166">
        <v>0</v>
      </c>
      <c r="N17" s="165">
        <v>0</v>
      </c>
      <c r="O17" s="166">
        <v>0</v>
      </c>
      <c r="P17" s="165">
        <v>0</v>
      </c>
      <c r="Q17" s="209">
        <v>100</v>
      </c>
      <c r="R17" s="165">
        <v>0</v>
      </c>
      <c r="S17" s="168">
        <v>0</v>
      </c>
      <c r="T17" s="167">
        <v>0</v>
      </c>
      <c r="U17" s="166">
        <v>0</v>
      </c>
      <c r="V17" s="167">
        <v>0</v>
      </c>
      <c r="W17" s="166">
        <v>0</v>
      </c>
      <c r="X17" s="167">
        <v>0</v>
      </c>
      <c r="Y17" s="166">
        <v>0</v>
      </c>
      <c r="Z17" s="167">
        <v>0</v>
      </c>
      <c r="AA17" s="166">
        <v>0</v>
      </c>
      <c r="AB17" s="357">
        <v>0</v>
      </c>
      <c r="AC17" s="194">
        <v>0</v>
      </c>
      <c r="AD17" s="167">
        <v>0</v>
      </c>
      <c r="AE17" s="166">
        <v>0</v>
      </c>
      <c r="AF17" s="208">
        <v>0</v>
      </c>
      <c r="AG17" s="227">
        <v>0</v>
      </c>
      <c r="AH17" s="166">
        <v>0</v>
      </c>
      <c r="AI17" s="167">
        <v>0</v>
      </c>
      <c r="AJ17" s="166">
        <v>0</v>
      </c>
      <c r="AK17" s="357">
        <v>0</v>
      </c>
      <c r="AL17" s="196">
        <v>0</v>
      </c>
      <c r="AM17" s="427">
        <v>0</v>
      </c>
      <c r="AN17" s="127"/>
    </row>
    <row r="18" spans="1:40" s="6" customFormat="1" ht="25.5" customHeight="1">
      <c r="A18" s="176" t="s">
        <v>61</v>
      </c>
      <c r="B18" s="164">
        <v>1</v>
      </c>
      <c r="C18" s="164">
        <v>1</v>
      </c>
      <c r="D18" s="214">
        <v>0</v>
      </c>
      <c r="E18" s="209">
        <v>100</v>
      </c>
      <c r="F18" s="208">
        <v>0</v>
      </c>
      <c r="G18" s="194">
        <v>0</v>
      </c>
      <c r="H18" s="167">
        <v>0</v>
      </c>
      <c r="I18" s="166">
        <v>0</v>
      </c>
      <c r="J18" s="357">
        <v>0</v>
      </c>
      <c r="K18" s="194">
        <v>0</v>
      </c>
      <c r="L18" s="165">
        <v>0</v>
      </c>
      <c r="M18" s="166">
        <v>0</v>
      </c>
      <c r="N18" s="165">
        <v>0</v>
      </c>
      <c r="O18" s="166">
        <v>0</v>
      </c>
      <c r="P18" s="165">
        <v>0</v>
      </c>
      <c r="Q18" s="209">
        <v>100</v>
      </c>
      <c r="R18" s="165">
        <v>0</v>
      </c>
      <c r="S18" s="168">
        <v>0</v>
      </c>
      <c r="T18" s="167">
        <v>0</v>
      </c>
      <c r="U18" s="166">
        <v>0</v>
      </c>
      <c r="V18" s="167">
        <v>0</v>
      </c>
      <c r="W18" s="166">
        <v>0</v>
      </c>
      <c r="X18" s="167">
        <v>0</v>
      </c>
      <c r="Y18" s="166">
        <v>0</v>
      </c>
      <c r="Z18" s="167">
        <v>0</v>
      </c>
      <c r="AA18" s="166">
        <v>0</v>
      </c>
      <c r="AB18" s="357">
        <v>0</v>
      </c>
      <c r="AC18" s="194">
        <v>0</v>
      </c>
      <c r="AD18" s="167">
        <v>0</v>
      </c>
      <c r="AE18" s="166">
        <v>0</v>
      </c>
      <c r="AF18" s="208">
        <v>0</v>
      </c>
      <c r="AG18" s="227">
        <v>0</v>
      </c>
      <c r="AH18" s="166">
        <v>0</v>
      </c>
      <c r="AI18" s="167">
        <v>0</v>
      </c>
      <c r="AJ18" s="166">
        <v>0</v>
      </c>
      <c r="AK18" s="357">
        <v>0</v>
      </c>
      <c r="AL18" s="196">
        <v>0</v>
      </c>
      <c r="AM18" s="427">
        <v>0</v>
      </c>
      <c r="AN18" s="127"/>
    </row>
    <row r="19" spans="1:40" s="6" customFormat="1" ht="27.75" customHeight="1">
      <c r="A19" s="170" t="s">
        <v>62</v>
      </c>
      <c r="B19" s="164">
        <v>0</v>
      </c>
      <c r="C19" s="164">
        <v>0</v>
      </c>
      <c r="D19" s="214">
        <v>0</v>
      </c>
      <c r="E19" s="209">
        <v>100</v>
      </c>
      <c r="F19" s="208">
        <v>0</v>
      </c>
      <c r="G19" s="194">
        <v>0</v>
      </c>
      <c r="H19" s="167">
        <v>0</v>
      </c>
      <c r="I19" s="166">
        <v>0</v>
      </c>
      <c r="J19" s="357">
        <v>0</v>
      </c>
      <c r="K19" s="194">
        <v>0</v>
      </c>
      <c r="L19" s="165">
        <v>0</v>
      </c>
      <c r="M19" s="166">
        <v>0</v>
      </c>
      <c r="N19" s="165">
        <v>0</v>
      </c>
      <c r="O19" s="166">
        <v>0</v>
      </c>
      <c r="P19" s="165">
        <v>0</v>
      </c>
      <c r="Q19" s="209">
        <v>100</v>
      </c>
      <c r="R19" s="165">
        <v>0</v>
      </c>
      <c r="S19" s="168">
        <v>0</v>
      </c>
      <c r="T19" s="167">
        <v>0</v>
      </c>
      <c r="U19" s="166">
        <v>0</v>
      </c>
      <c r="V19" s="167">
        <v>0</v>
      </c>
      <c r="W19" s="166">
        <v>0</v>
      </c>
      <c r="X19" s="167">
        <v>0</v>
      </c>
      <c r="Y19" s="166">
        <v>0</v>
      </c>
      <c r="Z19" s="167">
        <v>0</v>
      </c>
      <c r="AA19" s="166">
        <v>0</v>
      </c>
      <c r="AB19" s="357">
        <v>0</v>
      </c>
      <c r="AC19" s="194">
        <v>0</v>
      </c>
      <c r="AD19" s="167">
        <v>0</v>
      </c>
      <c r="AE19" s="166">
        <v>0</v>
      </c>
      <c r="AF19" s="208">
        <v>0</v>
      </c>
      <c r="AG19" s="227">
        <v>0</v>
      </c>
      <c r="AH19" s="166">
        <v>0</v>
      </c>
      <c r="AI19" s="167">
        <v>0</v>
      </c>
      <c r="AJ19" s="166">
        <v>0</v>
      </c>
      <c r="AK19" s="357">
        <v>0</v>
      </c>
      <c r="AL19" s="196">
        <v>0</v>
      </c>
      <c r="AM19" s="427">
        <v>0</v>
      </c>
      <c r="AN19" s="127"/>
    </row>
    <row r="20" spans="1:40" s="6" customFormat="1" ht="27.75" customHeight="1">
      <c r="A20" s="170" t="s">
        <v>63</v>
      </c>
      <c r="B20" s="164">
        <v>1</v>
      </c>
      <c r="C20" s="164">
        <v>1</v>
      </c>
      <c r="D20" s="214">
        <v>0</v>
      </c>
      <c r="E20" s="209">
        <v>100</v>
      </c>
      <c r="F20" s="208">
        <v>0</v>
      </c>
      <c r="G20" s="194">
        <v>0</v>
      </c>
      <c r="H20" s="167">
        <v>0</v>
      </c>
      <c r="I20" s="166">
        <v>0</v>
      </c>
      <c r="J20" s="357">
        <v>0</v>
      </c>
      <c r="K20" s="194">
        <v>0</v>
      </c>
      <c r="L20" s="165">
        <v>0</v>
      </c>
      <c r="M20" s="166">
        <v>0</v>
      </c>
      <c r="N20" s="165">
        <v>0</v>
      </c>
      <c r="O20" s="166">
        <v>0</v>
      </c>
      <c r="P20" s="165">
        <v>0</v>
      </c>
      <c r="Q20" s="209">
        <v>100</v>
      </c>
      <c r="R20" s="165">
        <v>0</v>
      </c>
      <c r="S20" s="168">
        <v>0</v>
      </c>
      <c r="T20" s="167">
        <v>0</v>
      </c>
      <c r="U20" s="166">
        <v>0</v>
      </c>
      <c r="V20" s="167">
        <v>0</v>
      </c>
      <c r="W20" s="166">
        <v>0</v>
      </c>
      <c r="X20" s="167">
        <v>0</v>
      </c>
      <c r="Y20" s="166">
        <v>0</v>
      </c>
      <c r="Z20" s="167">
        <v>0</v>
      </c>
      <c r="AA20" s="166">
        <v>0</v>
      </c>
      <c r="AB20" s="357">
        <v>0</v>
      </c>
      <c r="AC20" s="194">
        <v>0</v>
      </c>
      <c r="AD20" s="167">
        <v>0</v>
      </c>
      <c r="AE20" s="166">
        <v>0</v>
      </c>
      <c r="AF20" s="208">
        <v>0</v>
      </c>
      <c r="AG20" s="227">
        <v>0</v>
      </c>
      <c r="AH20" s="166">
        <v>0</v>
      </c>
      <c r="AI20" s="167">
        <v>0</v>
      </c>
      <c r="AJ20" s="166">
        <v>0</v>
      </c>
      <c r="AK20" s="357">
        <v>0</v>
      </c>
      <c r="AL20" s="196">
        <v>0</v>
      </c>
      <c r="AM20" s="427">
        <v>0</v>
      </c>
      <c r="AN20" s="127"/>
    </row>
    <row r="21" spans="1:40" s="6" customFormat="1" ht="28.5" customHeight="1">
      <c r="A21" s="170" t="s">
        <v>64</v>
      </c>
      <c r="B21" s="164">
        <v>1</v>
      </c>
      <c r="C21" s="164">
        <v>0</v>
      </c>
      <c r="D21" s="214">
        <v>0</v>
      </c>
      <c r="E21" s="209">
        <v>100</v>
      </c>
      <c r="F21" s="357">
        <v>0</v>
      </c>
      <c r="G21" s="194">
        <v>0</v>
      </c>
      <c r="H21" s="167">
        <v>0</v>
      </c>
      <c r="I21" s="166">
        <v>0</v>
      </c>
      <c r="J21" s="357">
        <v>0</v>
      </c>
      <c r="K21" s="194">
        <v>0</v>
      </c>
      <c r="L21" s="165">
        <v>0</v>
      </c>
      <c r="M21" s="166">
        <v>0</v>
      </c>
      <c r="N21" s="165">
        <v>0</v>
      </c>
      <c r="O21" s="166">
        <v>0</v>
      </c>
      <c r="P21" s="167">
        <v>0</v>
      </c>
      <c r="Q21" s="209">
        <v>100</v>
      </c>
      <c r="R21" s="167">
        <v>0</v>
      </c>
      <c r="S21" s="168">
        <v>0</v>
      </c>
      <c r="T21" s="167">
        <v>0</v>
      </c>
      <c r="U21" s="166">
        <v>0</v>
      </c>
      <c r="V21" s="167">
        <v>0</v>
      </c>
      <c r="W21" s="166">
        <v>0</v>
      </c>
      <c r="X21" s="167">
        <v>0</v>
      </c>
      <c r="Y21" s="166">
        <v>0</v>
      </c>
      <c r="Z21" s="167">
        <v>0</v>
      </c>
      <c r="AA21" s="166">
        <v>0</v>
      </c>
      <c r="AB21" s="357">
        <v>0</v>
      </c>
      <c r="AC21" s="194">
        <v>0</v>
      </c>
      <c r="AD21" s="167">
        <v>0</v>
      </c>
      <c r="AE21" s="166">
        <v>0</v>
      </c>
      <c r="AF21" s="208">
        <v>1</v>
      </c>
      <c r="AG21" s="227">
        <v>1</v>
      </c>
      <c r="AH21" s="166">
        <f>AG21/AF21*100</f>
        <v>100</v>
      </c>
      <c r="AI21" s="167">
        <v>0</v>
      </c>
      <c r="AJ21" s="166">
        <v>0</v>
      </c>
      <c r="AK21" s="357">
        <v>0</v>
      </c>
      <c r="AL21" s="196">
        <v>0</v>
      </c>
      <c r="AM21" s="427">
        <v>0</v>
      </c>
      <c r="AN21" s="127"/>
    </row>
    <row r="22" spans="1:40" s="6" customFormat="1" ht="27.75" customHeight="1">
      <c r="A22" s="170" t="s">
        <v>65</v>
      </c>
      <c r="B22" s="164">
        <v>0</v>
      </c>
      <c r="C22" s="164">
        <v>0</v>
      </c>
      <c r="D22" s="214">
        <v>0</v>
      </c>
      <c r="E22" s="209">
        <v>100</v>
      </c>
      <c r="F22" s="357">
        <v>0</v>
      </c>
      <c r="G22" s="194">
        <v>0</v>
      </c>
      <c r="H22" s="167">
        <v>0</v>
      </c>
      <c r="I22" s="166">
        <v>0</v>
      </c>
      <c r="J22" s="357">
        <v>0</v>
      </c>
      <c r="K22" s="194">
        <v>0</v>
      </c>
      <c r="L22" s="165">
        <v>0</v>
      </c>
      <c r="M22" s="166">
        <v>0</v>
      </c>
      <c r="N22" s="165">
        <v>0</v>
      </c>
      <c r="O22" s="166">
        <v>0</v>
      </c>
      <c r="P22" s="167">
        <v>0</v>
      </c>
      <c r="Q22" s="209">
        <v>100</v>
      </c>
      <c r="R22" s="167">
        <v>0</v>
      </c>
      <c r="S22" s="168">
        <v>0</v>
      </c>
      <c r="T22" s="167">
        <v>0</v>
      </c>
      <c r="U22" s="166">
        <v>0</v>
      </c>
      <c r="V22" s="167">
        <v>0</v>
      </c>
      <c r="W22" s="166">
        <v>0</v>
      </c>
      <c r="X22" s="167">
        <v>0</v>
      </c>
      <c r="Y22" s="166">
        <v>0</v>
      </c>
      <c r="Z22" s="167">
        <v>0</v>
      </c>
      <c r="AA22" s="166">
        <v>0</v>
      </c>
      <c r="AB22" s="357">
        <v>0</v>
      </c>
      <c r="AC22" s="194">
        <v>0</v>
      </c>
      <c r="AD22" s="167">
        <v>0</v>
      </c>
      <c r="AE22" s="166">
        <v>0</v>
      </c>
      <c r="AF22" s="208">
        <v>0</v>
      </c>
      <c r="AG22" s="227">
        <v>0</v>
      </c>
      <c r="AH22" s="166">
        <v>0</v>
      </c>
      <c r="AI22" s="167">
        <v>0</v>
      </c>
      <c r="AJ22" s="166">
        <v>0</v>
      </c>
      <c r="AK22" s="357">
        <v>0</v>
      </c>
      <c r="AL22" s="196">
        <v>0</v>
      </c>
      <c r="AM22" s="427">
        <v>0</v>
      </c>
      <c r="AN22" s="127"/>
    </row>
    <row r="23" spans="1:40" s="6" customFormat="1" ht="27.75" customHeight="1">
      <c r="A23" s="170" t="s">
        <v>66</v>
      </c>
      <c r="B23" s="164">
        <v>0</v>
      </c>
      <c r="C23" s="164">
        <v>0</v>
      </c>
      <c r="D23" s="214">
        <v>0</v>
      </c>
      <c r="E23" s="209">
        <v>100</v>
      </c>
      <c r="F23" s="357">
        <v>0</v>
      </c>
      <c r="G23" s="194">
        <v>0</v>
      </c>
      <c r="H23" s="167">
        <v>0</v>
      </c>
      <c r="I23" s="166">
        <v>0</v>
      </c>
      <c r="J23" s="357">
        <v>0</v>
      </c>
      <c r="K23" s="194">
        <v>0</v>
      </c>
      <c r="L23" s="165">
        <v>0</v>
      </c>
      <c r="M23" s="166">
        <v>0</v>
      </c>
      <c r="N23" s="165">
        <v>0</v>
      </c>
      <c r="O23" s="166">
        <v>0</v>
      </c>
      <c r="P23" s="167">
        <v>0</v>
      </c>
      <c r="Q23" s="209">
        <v>100</v>
      </c>
      <c r="R23" s="167">
        <v>0</v>
      </c>
      <c r="S23" s="168">
        <v>0</v>
      </c>
      <c r="T23" s="167">
        <v>0</v>
      </c>
      <c r="U23" s="166">
        <v>0</v>
      </c>
      <c r="V23" s="167">
        <v>0</v>
      </c>
      <c r="W23" s="166">
        <v>0</v>
      </c>
      <c r="X23" s="167">
        <v>0</v>
      </c>
      <c r="Y23" s="166">
        <v>0</v>
      </c>
      <c r="Z23" s="167">
        <v>0</v>
      </c>
      <c r="AA23" s="166">
        <v>0</v>
      </c>
      <c r="AB23" s="357">
        <v>0</v>
      </c>
      <c r="AC23" s="194">
        <v>0</v>
      </c>
      <c r="AD23" s="167">
        <v>0</v>
      </c>
      <c r="AE23" s="166">
        <v>0</v>
      </c>
      <c r="AF23" s="208">
        <v>0</v>
      </c>
      <c r="AG23" s="227">
        <v>0</v>
      </c>
      <c r="AH23" s="166">
        <v>0</v>
      </c>
      <c r="AI23" s="167">
        <v>0</v>
      </c>
      <c r="AJ23" s="166">
        <v>0</v>
      </c>
      <c r="AK23" s="357">
        <v>0</v>
      </c>
      <c r="AL23" s="196">
        <v>0</v>
      </c>
      <c r="AM23" s="427">
        <v>0</v>
      </c>
      <c r="AN23" s="127"/>
    </row>
    <row r="24" spans="1:40" s="6" customFormat="1" ht="27.75" customHeight="1">
      <c r="A24" s="170" t="s">
        <v>67</v>
      </c>
      <c r="B24" s="164">
        <v>1</v>
      </c>
      <c r="C24" s="164">
        <v>1</v>
      </c>
      <c r="D24" s="214">
        <v>0</v>
      </c>
      <c r="E24" s="209">
        <v>100</v>
      </c>
      <c r="F24" s="357">
        <v>0</v>
      </c>
      <c r="G24" s="194">
        <v>0</v>
      </c>
      <c r="H24" s="167">
        <v>0</v>
      </c>
      <c r="I24" s="166">
        <v>0</v>
      </c>
      <c r="J24" s="357">
        <v>0</v>
      </c>
      <c r="K24" s="194">
        <v>0</v>
      </c>
      <c r="L24" s="165">
        <v>0</v>
      </c>
      <c r="M24" s="166">
        <v>0</v>
      </c>
      <c r="N24" s="165">
        <v>0</v>
      </c>
      <c r="O24" s="166">
        <v>0</v>
      </c>
      <c r="P24" s="167">
        <v>0</v>
      </c>
      <c r="Q24" s="209">
        <v>100</v>
      </c>
      <c r="R24" s="167">
        <v>0</v>
      </c>
      <c r="S24" s="168">
        <v>0</v>
      </c>
      <c r="T24" s="167">
        <v>0</v>
      </c>
      <c r="U24" s="166">
        <v>0</v>
      </c>
      <c r="V24" s="167">
        <v>0</v>
      </c>
      <c r="W24" s="166">
        <v>0</v>
      </c>
      <c r="X24" s="167">
        <v>0</v>
      </c>
      <c r="Y24" s="166">
        <v>0</v>
      </c>
      <c r="Z24" s="167">
        <v>0</v>
      </c>
      <c r="AA24" s="166">
        <v>0</v>
      </c>
      <c r="AB24" s="357">
        <v>0</v>
      </c>
      <c r="AC24" s="194">
        <v>0</v>
      </c>
      <c r="AD24" s="167">
        <v>0</v>
      </c>
      <c r="AE24" s="166">
        <v>0</v>
      </c>
      <c r="AF24" s="208">
        <v>0</v>
      </c>
      <c r="AG24" s="227">
        <v>0</v>
      </c>
      <c r="AH24" s="166">
        <v>0</v>
      </c>
      <c r="AI24" s="167">
        <v>0</v>
      </c>
      <c r="AJ24" s="166">
        <v>0</v>
      </c>
      <c r="AK24" s="357">
        <v>0</v>
      </c>
      <c r="AL24" s="196">
        <v>0</v>
      </c>
      <c r="AM24" s="427">
        <v>0</v>
      </c>
      <c r="AN24" s="127"/>
    </row>
    <row r="25" spans="1:40" s="6" customFormat="1" ht="27" customHeight="1">
      <c r="A25" s="176" t="s">
        <v>68</v>
      </c>
      <c r="B25" s="164">
        <v>0</v>
      </c>
      <c r="C25" s="164">
        <v>0</v>
      </c>
      <c r="D25" s="214">
        <v>0</v>
      </c>
      <c r="E25" s="209">
        <v>100</v>
      </c>
      <c r="F25" s="357">
        <v>0</v>
      </c>
      <c r="G25" s="194">
        <v>0</v>
      </c>
      <c r="H25" s="167">
        <v>0</v>
      </c>
      <c r="I25" s="166">
        <v>0</v>
      </c>
      <c r="J25" s="357">
        <v>0</v>
      </c>
      <c r="K25" s="194">
        <v>0</v>
      </c>
      <c r="L25" s="165">
        <v>0</v>
      </c>
      <c r="M25" s="166">
        <v>0</v>
      </c>
      <c r="N25" s="165">
        <v>0</v>
      </c>
      <c r="O25" s="166">
        <v>0</v>
      </c>
      <c r="P25" s="167">
        <v>0</v>
      </c>
      <c r="Q25" s="209">
        <v>100</v>
      </c>
      <c r="R25" s="167">
        <v>0</v>
      </c>
      <c r="S25" s="168">
        <v>0</v>
      </c>
      <c r="T25" s="167">
        <v>0</v>
      </c>
      <c r="U25" s="166">
        <v>0</v>
      </c>
      <c r="V25" s="167">
        <v>0</v>
      </c>
      <c r="W25" s="166">
        <v>0</v>
      </c>
      <c r="X25" s="167">
        <v>0</v>
      </c>
      <c r="Y25" s="166">
        <v>0</v>
      </c>
      <c r="Z25" s="167">
        <v>0</v>
      </c>
      <c r="AA25" s="166">
        <v>0</v>
      </c>
      <c r="AB25" s="357">
        <v>0</v>
      </c>
      <c r="AC25" s="194">
        <v>0</v>
      </c>
      <c r="AD25" s="357">
        <v>0</v>
      </c>
      <c r="AE25" s="194">
        <v>0</v>
      </c>
      <c r="AF25" s="208">
        <v>0</v>
      </c>
      <c r="AG25" s="227">
        <v>0</v>
      </c>
      <c r="AH25" s="166">
        <v>0</v>
      </c>
      <c r="AI25" s="167">
        <v>0</v>
      </c>
      <c r="AJ25" s="166">
        <v>0</v>
      </c>
      <c r="AK25" s="357">
        <v>0</v>
      </c>
      <c r="AL25" s="196">
        <v>0</v>
      </c>
      <c r="AM25" s="427">
        <v>0</v>
      </c>
      <c r="AN25" s="127"/>
    </row>
    <row r="26" spans="1:40" s="6" customFormat="1" ht="27.75" customHeight="1">
      <c r="A26" s="170" t="s">
        <v>69</v>
      </c>
      <c r="B26" s="164">
        <v>0</v>
      </c>
      <c r="C26" s="164">
        <v>0</v>
      </c>
      <c r="D26" s="214">
        <v>0</v>
      </c>
      <c r="E26" s="209">
        <v>100</v>
      </c>
      <c r="F26" s="357">
        <v>0</v>
      </c>
      <c r="G26" s="194">
        <v>0</v>
      </c>
      <c r="H26" s="167">
        <v>0</v>
      </c>
      <c r="I26" s="166">
        <v>0</v>
      </c>
      <c r="J26" s="357">
        <v>0</v>
      </c>
      <c r="K26" s="194">
        <v>0</v>
      </c>
      <c r="L26" s="165">
        <v>0</v>
      </c>
      <c r="M26" s="166">
        <v>0</v>
      </c>
      <c r="N26" s="165">
        <v>0</v>
      </c>
      <c r="O26" s="166">
        <v>0</v>
      </c>
      <c r="P26" s="167">
        <v>0</v>
      </c>
      <c r="Q26" s="209">
        <v>100</v>
      </c>
      <c r="R26" s="167">
        <v>0</v>
      </c>
      <c r="S26" s="168">
        <v>0</v>
      </c>
      <c r="T26" s="167">
        <v>0</v>
      </c>
      <c r="U26" s="166">
        <v>0</v>
      </c>
      <c r="V26" s="167">
        <v>0</v>
      </c>
      <c r="W26" s="166">
        <v>0</v>
      </c>
      <c r="X26" s="167">
        <v>0</v>
      </c>
      <c r="Y26" s="166">
        <v>0</v>
      </c>
      <c r="Z26" s="167">
        <v>0</v>
      </c>
      <c r="AA26" s="166">
        <v>0</v>
      </c>
      <c r="AB26" s="357">
        <v>0</v>
      </c>
      <c r="AC26" s="194">
        <v>0</v>
      </c>
      <c r="AD26" s="195">
        <v>0</v>
      </c>
      <c r="AE26" s="194">
        <v>0</v>
      </c>
      <c r="AF26" s="208">
        <v>0</v>
      </c>
      <c r="AG26" s="227">
        <v>0</v>
      </c>
      <c r="AH26" s="166">
        <v>0</v>
      </c>
      <c r="AI26" s="167">
        <v>0</v>
      </c>
      <c r="AJ26" s="166">
        <v>0</v>
      </c>
      <c r="AK26" s="357">
        <v>0</v>
      </c>
      <c r="AL26" s="196">
        <v>0</v>
      </c>
      <c r="AM26" s="427">
        <v>0</v>
      </c>
      <c r="AN26" s="127"/>
    </row>
    <row r="27" spans="1:40" s="22" customFormat="1" ht="28.5" customHeight="1">
      <c r="A27" s="170" t="s">
        <v>70</v>
      </c>
      <c r="B27" s="164">
        <v>0</v>
      </c>
      <c r="C27" s="178">
        <v>0</v>
      </c>
      <c r="D27" s="214">
        <v>0</v>
      </c>
      <c r="E27" s="211">
        <v>100</v>
      </c>
      <c r="F27" s="358">
        <v>0</v>
      </c>
      <c r="G27" s="284">
        <v>0</v>
      </c>
      <c r="H27" s="177">
        <v>0</v>
      </c>
      <c r="I27" s="212">
        <v>0</v>
      </c>
      <c r="J27" s="358">
        <v>0</v>
      </c>
      <c r="K27" s="284">
        <v>0</v>
      </c>
      <c r="L27" s="179">
        <v>0</v>
      </c>
      <c r="M27" s="212">
        <v>0</v>
      </c>
      <c r="N27" s="179">
        <v>0</v>
      </c>
      <c r="O27" s="212">
        <v>0</v>
      </c>
      <c r="P27" s="177">
        <v>0</v>
      </c>
      <c r="Q27" s="211">
        <v>100</v>
      </c>
      <c r="R27" s="177">
        <v>0</v>
      </c>
      <c r="S27" s="181">
        <v>0</v>
      </c>
      <c r="T27" s="177">
        <v>0</v>
      </c>
      <c r="U27" s="166">
        <v>0</v>
      </c>
      <c r="V27" s="177">
        <v>0</v>
      </c>
      <c r="W27" s="166">
        <v>0</v>
      </c>
      <c r="X27" s="177">
        <v>0</v>
      </c>
      <c r="Y27" s="166">
        <v>0</v>
      </c>
      <c r="Z27" s="177">
        <v>0</v>
      </c>
      <c r="AA27" s="166">
        <v>0</v>
      </c>
      <c r="AB27" s="358">
        <v>0</v>
      </c>
      <c r="AC27" s="194">
        <v>0</v>
      </c>
      <c r="AD27" s="213">
        <v>0</v>
      </c>
      <c r="AE27" s="194">
        <v>0</v>
      </c>
      <c r="AF27" s="214">
        <v>0</v>
      </c>
      <c r="AG27" s="227">
        <v>0</v>
      </c>
      <c r="AH27" s="166">
        <v>0</v>
      </c>
      <c r="AI27" s="177">
        <v>0</v>
      </c>
      <c r="AJ27" s="212">
        <v>0</v>
      </c>
      <c r="AK27" s="358">
        <v>0</v>
      </c>
      <c r="AL27" s="196">
        <v>0</v>
      </c>
      <c r="AM27" s="429">
        <v>0</v>
      </c>
      <c r="AN27" s="183"/>
    </row>
    <row r="28" spans="1:40" s="6" customFormat="1" ht="27" customHeight="1">
      <c r="A28" s="170" t="s">
        <v>71</v>
      </c>
      <c r="B28" s="164">
        <v>0</v>
      </c>
      <c r="C28" s="164">
        <v>0</v>
      </c>
      <c r="D28" s="214">
        <v>0</v>
      </c>
      <c r="E28" s="209">
        <v>100</v>
      </c>
      <c r="F28" s="357">
        <v>0</v>
      </c>
      <c r="G28" s="194">
        <v>0</v>
      </c>
      <c r="H28" s="167">
        <v>0</v>
      </c>
      <c r="I28" s="166">
        <v>0</v>
      </c>
      <c r="J28" s="357">
        <v>0</v>
      </c>
      <c r="K28" s="194">
        <v>0</v>
      </c>
      <c r="L28" s="165">
        <v>0</v>
      </c>
      <c r="M28" s="166">
        <v>0</v>
      </c>
      <c r="N28" s="165">
        <v>0</v>
      </c>
      <c r="O28" s="166">
        <v>0</v>
      </c>
      <c r="P28" s="167">
        <v>0</v>
      </c>
      <c r="Q28" s="209">
        <v>100</v>
      </c>
      <c r="R28" s="167">
        <v>0</v>
      </c>
      <c r="S28" s="168">
        <v>0</v>
      </c>
      <c r="T28" s="167">
        <v>0</v>
      </c>
      <c r="U28" s="166">
        <v>0</v>
      </c>
      <c r="V28" s="167">
        <v>0</v>
      </c>
      <c r="W28" s="166">
        <v>0</v>
      </c>
      <c r="X28" s="167">
        <v>0</v>
      </c>
      <c r="Y28" s="166">
        <v>0</v>
      </c>
      <c r="Z28" s="167">
        <v>0</v>
      </c>
      <c r="AA28" s="166">
        <v>0</v>
      </c>
      <c r="AB28" s="357">
        <v>0</v>
      </c>
      <c r="AC28" s="194">
        <v>0</v>
      </c>
      <c r="AD28" s="195">
        <v>0</v>
      </c>
      <c r="AE28" s="194">
        <v>0</v>
      </c>
      <c r="AF28" s="208">
        <v>0</v>
      </c>
      <c r="AG28" s="227">
        <v>0</v>
      </c>
      <c r="AH28" s="166">
        <v>0</v>
      </c>
      <c r="AI28" s="167">
        <v>0</v>
      </c>
      <c r="AJ28" s="166">
        <v>0</v>
      </c>
      <c r="AK28" s="357">
        <v>0</v>
      </c>
      <c r="AL28" s="196">
        <v>0</v>
      </c>
      <c r="AM28" s="427">
        <v>0</v>
      </c>
      <c r="AN28" s="127"/>
    </row>
    <row r="29" spans="1:40" s="6" customFormat="1" ht="27.75" customHeight="1">
      <c r="A29" s="170" t="s">
        <v>72</v>
      </c>
      <c r="B29" s="164">
        <v>0</v>
      </c>
      <c r="C29" s="164">
        <v>0</v>
      </c>
      <c r="D29" s="214">
        <v>0</v>
      </c>
      <c r="E29" s="209">
        <v>100</v>
      </c>
      <c r="F29" s="357">
        <v>0</v>
      </c>
      <c r="G29" s="194">
        <v>0</v>
      </c>
      <c r="H29" s="167">
        <v>0</v>
      </c>
      <c r="I29" s="166">
        <v>0</v>
      </c>
      <c r="J29" s="357">
        <v>0</v>
      </c>
      <c r="K29" s="194">
        <v>0</v>
      </c>
      <c r="L29" s="165">
        <v>0</v>
      </c>
      <c r="M29" s="166">
        <v>0</v>
      </c>
      <c r="N29" s="165">
        <v>0</v>
      </c>
      <c r="O29" s="166">
        <v>0</v>
      </c>
      <c r="P29" s="167">
        <v>0</v>
      </c>
      <c r="Q29" s="209">
        <v>100</v>
      </c>
      <c r="R29" s="167">
        <v>0</v>
      </c>
      <c r="S29" s="168">
        <v>0</v>
      </c>
      <c r="T29" s="167">
        <v>0</v>
      </c>
      <c r="U29" s="166">
        <v>0</v>
      </c>
      <c r="V29" s="167">
        <v>0</v>
      </c>
      <c r="W29" s="166">
        <v>0</v>
      </c>
      <c r="X29" s="167">
        <v>0</v>
      </c>
      <c r="Y29" s="166">
        <v>0</v>
      </c>
      <c r="Z29" s="167">
        <v>0</v>
      </c>
      <c r="AA29" s="166">
        <v>0</v>
      </c>
      <c r="AB29" s="357">
        <v>0</v>
      </c>
      <c r="AC29" s="194">
        <v>0</v>
      </c>
      <c r="AD29" s="195">
        <v>0</v>
      </c>
      <c r="AE29" s="194">
        <v>0</v>
      </c>
      <c r="AF29" s="208">
        <v>0</v>
      </c>
      <c r="AG29" s="227">
        <v>0</v>
      </c>
      <c r="AH29" s="166">
        <v>0</v>
      </c>
      <c r="AI29" s="167">
        <v>0</v>
      </c>
      <c r="AJ29" s="166">
        <v>0</v>
      </c>
      <c r="AK29" s="357">
        <v>0</v>
      </c>
      <c r="AL29" s="196">
        <v>0</v>
      </c>
      <c r="AM29" s="427">
        <v>0</v>
      </c>
      <c r="AN29" s="127"/>
    </row>
    <row r="30" spans="1:40" s="6" customFormat="1" ht="27" customHeight="1">
      <c r="A30" s="170" t="s">
        <v>73</v>
      </c>
      <c r="B30" s="164">
        <v>0</v>
      </c>
      <c r="C30" s="164">
        <v>0</v>
      </c>
      <c r="D30" s="214">
        <v>0</v>
      </c>
      <c r="E30" s="209">
        <v>100</v>
      </c>
      <c r="F30" s="359">
        <v>0</v>
      </c>
      <c r="G30" s="194">
        <v>0</v>
      </c>
      <c r="H30" s="184">
        <v>0</v>
      </c>
      <c r="I30" s="166">
        <v>0</v>
      </c>
      <c r="J30" s="802">
        <v>0</v>
      </c>
      <c r="K30" s="194">
        <v>0</v>
      </c>
      <c r="L30" s="165">
        <v>0</v>
      </c>
      <c r="M30" s="166">
        <v>0</v>
      </c>
      <c r="N30" s="165">
        <v>0</v>
      </c>
      <c r="O30" s="166">
        <v>0</v>
      </c>
      <c r="P30" s="184">
        <v>0</v>
      </c>
      <c r="Q30" s="209">
        <v>100</v>
      </c>
      <c r="R30" s="184">
        <v>0</v>
      </c>
      <c r="S30" s="168">
        <v>0</v>
      </c>
      <c r="T30" s="184">
        <v>0</v>
      </c>
      <c r="U30" s="166">
        <v>0</v>
      </c>
      <c r="V30" s="184">
        <v>0</v>
      </c>
      <c r="W30" s="166">
        <v>0</v>
      </c>
      <c r="X30" s="184">
        <v>0</v>
      </c>
      <c r="Y30" s="166">
        <v>0</v>
      </c>
      <c r="Z30" s="184">
        <v>0</v>
      </c>
      <c r="AA30" s="166">
        <v>0</v>
      </c>
      <c r="AB30" s="359">
        <v>0</v>
      </c>
      <c r="AC30" s="194">
        <v>0</v>
      </c>
      <c r="AD30" s="195">
        <v>0</v>
      </c>
      <c r="AE30" s="194">
        <v>0</v>
      </c>
      <c r="AF30" s="208">
        <v>0</v>
      </c>
      <c r="AG30" s="227">
        <v>0</v>
      </c>
      <c r="AH30" s="166">
        <v>0</v>
      </c>
      <c r="AI30" s="184">
        <v>0</v>
      </c>
      <c r="AJ30" s="166">
        <v>0</v>
      </c>
      <c r="AK30" s="359">
        <v>0</v>
      </c>
      <c r="AL30" s="196">
        <v>0</v>
      </c>
      <c r="AM30" s="430">
        <v>0</v>
      </c>
      <c r="AN30" s="122"/>
    </row>
    <row r="31" spans="1:40" s="6" customFormat="1" ht="27.75" customHeight="1">
      <c r="A31" s="170" t="s">
        <v>74</v>
      </c>
      <c r="B31" s="164">
        <v>0</v>
      </c>
      <c r="C31" s="164">
        <v>0</v>
      </c>
      <c r="D31" s="214">
        <v>0</v>
      </c>
      <c r="E31" s="209">
        <v>100</v>
      </c>
      <c r="F31" s="359">
        <v>0</v>
      </c>
      <c r="G31" s="194">
        <v>0</v>
      </c>
      <c r="H31" s="184">
        <v>0</v>
      </c>
      <c r="I31" s="166">
        <v>0</v>
      </c>
      <c r="J31" s="802">
        <v>0</v>
      </c>
      <c r="K31" s="194">
        <v>0</v>
      </c>
      <c r="L31" s="165">
        <v>0</v>
      </c>
      <c r="M31" s="166">
        <v>0</v>
      </c>
      <c r="N31" s="165">
        <v>0</v>
      </c>
      <c r="O31" s="166">
        <v>0</v>
      </c>
      <c r="P31" s="184">
        <v>0</v>
      </c>
      <c r="Q31" s="209">
        <v>100</v>
      </c>
      <c r="R31" s="184">
        <v>0</v>
      </c>
      <c r="S31" s="168">
        <v>0</v>
      </c>
      <c r="T31" s="184">
        <v>0</v>
      </c>
      <c r="U31" s="166">
        <v>0</v>
      </c>
      <c r="V31" s="184">
        <v>0</v>
      </c>
      <c r="W31" s="166">
        <v>0</v>
      </c>
      <c r="X31" s="184">
        <v>0</v>
      </c>
      <c r="Y31" s="166">
        <v>0</v>
      </c>
      <c r="Z31" s="184">
        <v>0</v>
      </c>
      <c r="AA31" s="166">
        <v>0</v>
      </c>
      <c r="AB31" s="359">
        <v>0</v>
      </c>
      <c r="AC31" s="194">
        <v>0</v>
      </c>
      <c r="AD31" s="195">
        <v>0</v>
      </c>
      <c r="AE31" s="194">
        <v>0</v>
      </c>
      <c r="AF31" s="208">
        <v>0</v>
      </c>
      <c r="AG31" s="227">
        <v>0</v>
      </c>
      <c r="AH31" s="166">
        <v>0</v>
      </c>
      <c r="AI31" s="184">
        <v>0</v>
      </c>
      <c r="AJ31" s="166">
        <v>0</v>
      </c>
      <c r="AK31" s="359">
        <v>0</v>
      </c>
      <c r="AL31" s="196">
        <v>0</v>
      </c>
      <c r="AM31" s="430">
        <v>0</v>
      </c>
      <c r="AN31" s="122"/>
    </row>
    <row r="32" spans="1:40" s="6" customFormat="1" ht="27.75" customHeight="1">
      <c r="A32" s="170" t="s">
        <v>75</v>
      </c>
      <c r="B32" s="164">
        <v>17</v>
      </c>
      <c r="C32" s="164">
        <v>15</v>
      </c>
      <c r="D32" s="214">
        <v>0</v>
      </c>
      <c r="E32" s="209">
        <v>100</v>
      </c>
      <c r="F32" s="359">
        <v>0</v>
      </c>
      <c r="G32" s="194">
        <v>0</v>
      </c>
      <c r="H32" s="184">
        <v>0</v>
      </c>
      <c r="I32" s="166">
        <v>0</v>
      </c>
      <c r="J32" s="802">
        <v>0</v>
      </c>
      <c r="K32" s="194">
        <v>0</v>
      </c>
      <c r="L32" s="165">
        <v>0</v>
      </c>
      <c r="M32" s="166">
        <v>0</v>
      </c>
      <c r="N32" s="165">
        <v>0</v>
      </c>
      <c r="O32" s="166">
        <v>0</v>
      </c>
      <c r="P32" s="184">
        <v>0</v>
      </c>
      <c r="Q32" s="209">
        <v>100</v>
      </c>
      <c r="R32" s="184">
        <v>0</v>
      </c>
      <c r="S32" s="168">
        <v>0</v>
      </c>
      <c r="T32" s="184">
        <v>0</v>
      </c>
      <c r="U32" s="166">
        <v>0</v>
      </c>
      <c r="V32" s="185">
        <v>0</v>
      </c>
      <c r="W32" s="166">
        <v>0</v>
      </c>
      <c r="X32" s="184">
        <v>0</v>
      </c>
      <c r="Y32" s="166">
        <v>0</v>
      </c>
      <c r="Z32" s="184">
        <v>0</v>
      </c>
      <c r="AA32" s="166">
        <v>0</v>
      </c>
      <c r="AB32" s="359">
        <v>0</v>
      </c>
      <c r="AC32" s="194">
        <v>0</v>
      </c>
      <c r="AD32" s="195">
        <v>0</v>
      </c>
      <c r="AE32" s="194">
        <v>0</v>
      </c>
      <c r="AF32" s="208">
        <v>2</v>
      </c>
      <c r="AG32" s="227">
        <v>2</v>
      </c>
      <c r="AH32" s="166">
        <f>AG32/AF32*100</f>
        <v>100</v>
      </c>
      <c r="AI32" s="184">
        <v>0</v>
      </c>
      <c r="AJ32" s="166">
        <v>0</v>
      </c>
      <c r="AK32" s="359">
        <v>0</v>
      </c>
      <c r="AL32" s="196">
        <f>AK32/AF32*100</f>
        <v>0</v>
      </c>
      <c r="AM32" s="430">
        <v>0</v>
      </c>
      <c r="AN32" s="122"/>
    </row>
    <row r="33" spans="1:40" s="6" customFormat="1" ht="28.5" customHeight="1">
      <c r="A33" s="170" t="s">
        <v>76</v>
      </c>
      <c r="B33" s="164">
        <v>1</v>
      </c>
      <c r="C33" s="164">
        <v>1</v>
      </c>
      <c r="D33" s="214">
        <v>0</v>
      </c>
      <c r="E33" s="209">
        <v>100</v>
      </c>
      <c r="F33" s="359">
        <v>0</v>
      </c>
      <c r="G33" s="194">
        <v>0</v>
      </c>
      <c r="H33" s="184">
        <v>0</v>
      </c>
      <c r="I33" s="166">
        <v>0</v>
      </c>
      <c r="J33" s="802">
        <v>0</v>
      </c>
      <c r="K33" s="194">
        <v>0</v>
      </c>
      <c r="L33" s="165">
        <v>0</v>
      </c>
      <c r="M33" s="166">
        <v>0</v>
      </c>
      <c r="N33" s="165">
        <v>0</v>
      </c>
      <c r="O33" s="166">
        <v>0</v>
      </c>
      <c r="P33" s="184">
        <v>0</v>
      </c>
      <c r="Q33" s="209">
        <v>100</v>
      </c>
      <c r="R33" s="184">
        <v>0</v>
      </c>
      <c r="S33" s="168">
        <v>0</v>
      </c>
      <c r="T33" s="184">
        <v>0</v>
      </c>
      <c r="U33" s="166">
        <v>0</v>
      </c>
      <c r="V33" s="185">
        <v>0</v>
      </c>
      <c r="W33" s="166">
        <v>0</v>
      </c>
      <c r="X33" s="184">
        <v>0</v>
      </c>
      <c r="Y33" s="166">
        <v>0</v>
      </c>
      <c r="Z33" s="184">
        <v>0</v>
      </c>
      <c r="AA33" s="166">
        <v>0</v>
      </c>
      <c r="AB33" s="359">
        <v>0</v>
      </c>
      <c r="AC33" s="194">
        <v>0</v>
      </c>
      <c r="AD33" s="195">
        <v>0</v>
      </c>
      <c r="AE33" s="194">
        <v>0</v>
      </c>
      <c r="AF33" s="208">
        <v>0</v>
      </c>
      <c r="AG33" s="227">
        <v>0</v>
      </c>
      <c r="AH33" s="166">
        <v>0</v>
      </c>
      <c r="AI33" s="184">
        <v>0</v>
      </c>
      <c r="AJ33" s="166">
        <v>0</v>
      </c>
      <c r="AK33" s="359">
        <v>0</v>
      </c>
      <c r="AL33" s="196">
        <v>0</v>
      </c>
      <c r="AM33" s="430">
        <v>0</v>
      </c>
      <c r="AN33" s="122"/>
    </row>
    <row r="34" spans="1:40" s="6" customFormat="1" ht="28.5" customHeight="1">
      <c r="A34" s="187" t="s">
        <v>77</v>
      </c>
      <c r="B34" s="188">
        <v>1</v>
      </c>
      <c r="C34" s="188">
        <v>1</v>
      </c>
      <c r="D34" s="254">
        <v>0</v>
      </c>
      <c r="E34" s="209">
        <v>100</v>
      </c>
      <c r="F34" s="191">
        <v>0</v>
      </c>
      <c r="G34" s="217">
        <v>0</v>
      </c>
      <c r="H34" s="186">
        <v>0</v>
      </c>
      <c r="I34" s="215">
        <v>0</v>
      </c>
      <c r="J34" s="200">
        <v>0</v>
      </c>
      <c r="K34" s="217">
        <v>0</v>
      </c>
      <c r="L34" s="189">
        <v>0</v>
      </c>
      <c r="M34" s="215">
        <v>0</v>
      </c>
      <c r="N34" s="189">
        <v>0</v>
      </c>
      <c r="O34" s="215">
        <v>0</v>
      </c>
      <c r="P34" s="191">
        <v>0</v>
      </c>
      <c r="Q34" s="209">
        <v>100</v>
      </c>
      <c r="R34" s="191">
        <v>0</v>
      </c>
      <c r="S34" s="190">
        <v>0</v>
      </c>
      <c r="T34" s="186">
        <v>0</v>
      </c>
      <c r="U34" s="212">
        <v>0</v>
      </c>
      <c r="V34" s="193">
        <v>0</v>
      </c>
      <c r="W34" s="212">
        <v>0</v>
      </c>
      <c r="X34" s="184">
        <v>0</v>
      </c>
      <c r="Y34" s="212">
        <v>0</v>
      </c>
      <c r="Z34" s="184">
        <v>0</v>
      </c>
      <c r="AA34" s="212">
        <v>0</v>
      </c>
      <c r="AB34" s="359">
        <v>0</v>
      </c>
      <c r="AC34" s="284">
        <v>0</v>
      </c>
      <c r="AD34" s="208">
        <v>0</v>
      </c>
      <c r="AE34" s="284">
        <v>0</v>
      </c>
      <c r="AF34" s="216">
        <v>0</v>
      </c>
      <c r="AG34" s="227">
        <v>0</v>
      </c>
      <c r="AH34" s="166">
        <v>0</v>
      </c>
      <c r="AI34" s="186">
        <v>0</v>
      </c>
      <c r="AJ34" s="166">
        <v>0</v>
      </c>
      <c r="AK34" s="191">
        <v>0</v>
      </c>
      <c r="AL34" s="196">
        <v>0</v>
      </c>
      <c r="AM34" s="431">
        <v>0</v>
      </c>
      <c r="AN34" s="122"/>
    </row>
    <row r="35" spans="1:40" s="22" customFormat="1" ht="28.5" customHeight="1">
      <c r="A35" s="192" t="s">
        <v>78</v>
      </c>
      <c r="B35" s="275">
        <v>0</v>
      </c>
      <c r="C35" s="275">
        <v>0</v>
      </c>
      <c r="D35" s="254">
        <v>0</v>
      </c>
      <c r="E35" s="211">
        <v>100</v>
      </c>
      <c r="F35" s="283">
        <v>0</v>
      </c>
      <c r="G35" s="361">
        <v>0</v>
      </c>
      <c r="H35" s="278">
        <v>0</v>
      </c>
      <c r="I35" s="279">
        <v>0</v>
      </c>
      <c r="J35" s="287">
        <v>0</v>
      </c>
      <c r="K35" s="361">
        <v>0</v>
      </c>
      <c r="L35" s="274">
        <v>0</v>
      </c>
      <c r="M35" s="279">
        <v>0</v>
      </c>
      <c r="N35" s="274">
        <v>0</v>
      </c>
      <c r="O35" s="279">
        <v>0</v>
      </c>
      <c r="P35" s="283">
        <v>0</v>
      </c>
      <c r="Q35" s="211">
        <v>100</v>
      </c>
      <c r="R35" s="283">
        <v>0</v>
      </c>
      <c r="S35" s="281">
        <v>0</v>
      </c>
      <c r="T35" s="278">
        <v>0</v>
      </c>
      <c r="U35" s="212">
        <v>0</v>
      </c>
      <c r="V35" s="282">
        <v>0</v>
      </c>
      <c r="W35" s="212">
        <v>0</v>
      </c>
      <c r="X35" s="283">
        <v>0</v>
      </c>
      <c r="Y35" s="212">
        <v>0</v>
      </c>
      <c r="Z35" s="283">
        <v>0</v>
      </c>
      <c r="AA35" s="284">
        <v>0</v>
      </c>
      <c r="AB35" s="283">
        <v>0</v>
      </c>
      <c r="AC35" s="284">
        <v>0</v>
      </c>
      <c r="AD35" s="198">
        <v>0</v>
      </c>
      <c r="AE35" s="284">
        <v>0</v>
      </c>
      <c r="AF35" s="254">
        <v>0</v>
      </c>
      <c r="AG35" s="227">
        <v>0</v>
      </c>
      <c r="AH35" s="212">
        <v>0</v>
      </c>
      <c r="AI35" s="278">
        <v>0</v>
      </c>
      <c r="AJ35" s="212">
        <v>0</v>
      </c>
      <c r="AK35" s="283">
        <v>0</v>
      </c>
      <c r="AL35" s="747">
        <v>0</v>
      </c>
      <c r="AM35" s="432">
        <v>0</v>
      </c>
      <c r="AN35" s="286"/>
    </row>
    <row r="36" spans="1:40" s="6" customFormat="1" ht="28.5" customHeight="1">
      <c r="A36" s="187" t="s">
        <v>79</v>
      </c>
      <c r="B36" s="188">
        <v>0</v>
      </c>
      <c r="C36" s="188">
        <v>0</v>
      </c>
      <c r="D36" s="254">
        <v>0</v>
      </c>
      <c r="E36" s="209">
        <v>100</v>
      </c>
      <c r="F36" s="191">
        <v>0</v>
      </c>
      <c r="G36" s="217">
        <v>0</v>
      </c>
      <c r="H36" s="186">
        <v>0</v>
      </c>
      <c r="I36" s="215">
        <v>0</v>
      </c>
      <c r="J36" s="200">
        <v>0</v>
      </c>
      <c r="K36" s="217">
        <v>0</v>
      </c>
      <c r="L36" s="189">
        <v>0</v>
      </c>
      <c r="M36" s="215">
        <v>0</v>
      </c>
      <c r="N36" s="189">
        <v>0</v>
      </c>
      <c r="O36" s="215">
        <v>0</v>
      </c>
      <c r="P36" s="191">
        <v>0</v>
      </c>
      <c r="Q36" s="209">
        <v>100</v>
      </c>
      <c r="R36" s="191">
        <v>0</v>
      </c>
      <c r="S36" s="190">
        <v>0</v>
      </c>
      <c r="T36" s="186">
        <v>0</v>
      </c>
      <c r="U36" s="166">
        <v>0</v>
      </c>
      <c r="V36" s="193">
        <v>0</v>
      </c>
      <c r="W36" s="166">
        <v>0</v>
      </c>
      <c r="X36" s="191">
        <v>0</v>
      </c>
      <c r="Y36" s="166">
        <v>0</v>
      </c>
      <c r="Z36" s="191">
        <v>0</v>
      </c>
      <c r="AA36" s="166">
        <v>0</v>
      </c>
      <c r="AB36" s="191">
        <v>0</v>
      </c>
      <c r="AC36" s="194">
        <v>0</v>
      </c>
      <c r="AD36" s="197">
        <v>0</v>
      </c>
      <c r="AE36" s="194">
        <v>0</v>
      </c>
      <c r="AF36" s="216">
        <v>0</v>
      </c>
      <c r="AG36" s="227">
        <v>0</v>
      </c>
      <c r="AH36" s="166">
        <v>0</v>
      </c>
      <c r="AI36" s="186">
        <v>0</v>
      </c>
      <c r="AJ36" s="166">
        <v>0</v>
      </c>
      <c r="AK36" s="191">
        <v>0</v>
      </c>
      <c r="AL36" s="196">
        <v>0</v>
      </c>
      <c r="AM36" s="431">
        <v>0</v>
      </c>
      <c r="AN36" s="122"/>
    </row>
    <row r="37" spans="1:40" s="6" customFormat="1" ht="28.5" customHeight="1">
      <c r="A37" s="187" t="s">
        <v>80</v>
      </c>
      <c r="B37" s="188">
        <v>0</v>
      </c>
      <c r="C37" s="188">
        <v>0</v>
      </c>
      <c r="D37" s="254">
        <v>0</v>
      </c>
      <c r="E37" s="209">
        <v>100</v>
      </c>
      <c r="F37" s="191">
        <v>0</v>
      </c>
      <c r="G37" s="217">
        <v>0</v>
      </c>
      <c r="H37" s="186">
        <v>0</v>
      </c>
      <c r="I37" s="215">
        <v>0</v>
      </c>
      <c r="J37" s="200">
        <v>0</v>
      </c>
      <c r="K37" s="217">
        <v>0</v>
      </c>
      <c r="L37" s="189">
        <v>0</v>
      </c>
      <c r="M37" s="215">
        <v>0</v>
      </c>
      <c r="N37" s="189">
        <v>0</v>
      </c>
      <c r="O37" s="215">
        <v>0</v>
      </c>
      <c r="P37" s="191">
        <v>0</v>
      </c>
      <c r="Q37" s="209">
        <v>100</v>
      </c>
      <c r="R37" s="191">
        <v>0</v>
      </c>
      <c r="S37" s="190">
        <v>0</v>
      </c>
      <c r="T37" s="186">
        <v>0</v>
      </c>
      <c r="U37" s="166">
        <v>0</v>
      </c>
      <c r="V37" s="193">
        <v>0</v>
      </c>
      <c r="W37" s="166">
        <v>0</v>
      </c>
      <c r="X37" s="191">
        <v>0</v>
      </c>
      <c r="Y37" s="166">
        <v>0</v>
      </c>
      <c r="Z37" s="191">
        <v>0</v>
      </c>
      <c r="AA37" s="166">
        <v>0</v>
      </c>
      <c r="AB37" s="191">
        <v>0</v>
      </c>
      <c r="AC37" s="194">
        <v>0</v>
      </c>
      <c r="AD37" s="197">
        <v>0</v>
      </c>
      <c r="AE37" s="194">
        <v>0</v>
      </c>
      <c r="AF37" s="216">
        <v>0</v>
      </c>
      <c r="AG37" s="227">
        <v>0</v>
      </c>
      <c r="AH37" s="166">
        <v>0</v>
      </c>
      <c r="AI37" s="186">
        <v>0</v>
      </c>
      <c r="AJ37" s="166">
        <v>0</v>
      </c>
      <c r="AK37" s="191">
        <v>0</v>
      </c>
      <c r="AL37" s="196">
        <v>0</v>
      </c>
      <c r="AM37" s="431">
        <v>0</v>
      </c>
      <c r="AN37" s="122"/>
    </row>
    <row r="38" spans="1:40" s="6" customFormat="1" ht="28.5" customHeight="1">
      <c r="A38" s="187" t="s">
        <v>81</v>
      </c>
      <c r="B38" s="188">
        <v>0</v>
      </c>
      <c r="C38" s="188">
        <v>0</v>
      </c>
      <c r="D38" s="254">
        <v>0</v>
      </c>
      <c r="E38" s="209">
        <v>100</v>
      </c>
      <c r="F38" s="191">
        <v>0</v>
      </c>
      <c r="G38" s="217">
        <v>0</v>
      </c>
      <c r="H38" s="186">
        <v>0</v>
      </c>
      <c r="I38" s="215">
        <v>0</v>
      </c>
      <c r="J38" s="200">
        <v>0</v>
      </c>
      <c r="K38" s="217">
        <v>0</v>
      </c>
      <c r="L38" s="189">
        <v>0</v>
      </c>
      <c r="M38" s="215">
        <v>0</v>
      </c>
      <c r="N38" s="189">
        <v>0</v>
      </c>
      <c r="O38" s="215">
        <v>0</v>
      </c>
      <c r="P38" s="191">
        <v>0</v>
      </c>
      <c r="Q38" s="209">
        <v>100</v>
      </c>
      <c r="R38" s="191">
        <v>0</v>
      </c>
      <c r="S38" s="190">
        <v>0</v>
      </c>
      <c r="T38" s="186">
        <v>0</v>
      </c>
      <c r="U38" s="166">
        <v>0</v>
      </c>
      <c r="V38" s="193">
        <v>0</v>
      </c>
      <c r="W38" s="166">
        <v>0</v>
      </c>
      <c r="X38" s="191">
        <v>0</v>
      </c>
      <c r="Y38" s="166">
        <v>0</v>
      </c>
      <c r="Z38" s="191">
        <v>0</v>
      </c>
      <c r="AA38" s="166">
        <v>0</v>
      </c>
      <c r="AB38" s="191">
        <v>0</v>
      </c>
      <c r="AC38" s="194">
        <v>0</v>
      </c>
      <c r="AD38" s="197">
        <v>0</v>
      </c>
      <c r="AE38" s="194">
        <v>0</v>
      </c>
      <c r="AF38" s="216">
        <v>0</v>
      </c>
      <c r="AG38" s="227">
        <v>0</v>
      </c>
      <c r="AH38" s="166">
        <v>0</v>
      </c>
      <c r="AI38" s="186">
        <v>0</v>
      </c>
      <c r="AJ38" s="166">
        <v>0</v>
      </c>
      <c r="AK38" s="191">
        <v>0</v>
      </c>
      <c r="AL38" s="196">
        <v>0</v>
      </c>
      <c r="AM38" s="431">
        <v>0</v>
      </c>
      <c r="AN38" s="122"/>
    </row>
    <row r="39" spans="1:40" s="6" customFormat="1" ht="28.5" customHeight="1">
      <c r="A39" s="187" t="s">
        <v>82</v>
      </c>
      <c r="B39" s="188">
        <v>1</v>
      </c>
      <c r="C39" s="188">
        <v>1</v>
      </c>
      <c r="D39" s="254">
        <v>0</v>
      </c>
      <c r="E39" s="209">
        <v>100</v>
      </c>
      <c r="F39" s="191">
        <v>0</v>
      </c>
      <c r="G39" s="217">
        <v>0</v>
      </c>
      <c r="H39" s="186">
        <v>0</v>
      </c>
      <c r="I39" s="215">
        <v>0</v>
      </c>
      <c r="J39" s="200">
        <v>0</v>
      </c>
      <c r="K39" s="217">
        <v>0</v>
      </c>
      <c r="L39" s="189">
        <v>0</v>
      </c>
      <c r="M39" s="215">
        <v>0</v>
      </c>
      <c r="N39" s="189">
        <v>0</v>
      </c>
      <c r="O39" s="215">
        <v>0</v>
      </c>
      <c r="P39" s="191">
        <v>0</v>
      </c>
      <c r="Q39" s="209">
        <v>100</v>
      </c>
      <c r="R39" s="191">
        <v>0</v>
      </c>
      <c r="S39" s="190">
        <v>0</v>
      </c>
      <c r="T39" s="186">
        <v>0</v>
      </c>
      <c r="U39" s="166">
        <v>0</v>
      </c>
      <c r="V39" s="193">
        <v>0</v>
      </c>
      <c r="W39" s="166">
        <v>0</v>
      </c>
      <c r="X39" s="191">
        <v>0</v>
      </c>
      <c r="Y39" s="166">
        <v>0</v>
      </c>
      <c r="Z39" s="191">
        <v>0</v>
      </c>
      <c r="AA39" s="166">
        <v>0</v>
      </c>
      <c r="AB39" s="191">
        <v>0</v>
      </c>
      <c r="AC39" s="194">
        <v>0</v>
      </c>
      <c r="AD39" s="197">
        <v>0</v>
      </c>
      <c r="AE39" s="194">
        <v>0</v>
      </c>
      <c r="AF39" s="216">
        <v>0</v>
      </c>
      <c r="AG39" s="227">
        <v>0</v>
      </c>
      <c r="AH39" s="166">
        <v>0</v>
      </c>
      <c r="AI39" s="186">
        <v>0</v>
      </c>
      <c r="AJ39" s="166">
        <v>0</v>
      </c>
      <c r="AK39" s="191">
        <v>0</v>
      </c>
      <c r="AL39" s="196">
        <v>0</v>
      </c>
      <c r="AM39" s="431">
        <v>0</v>
      </c>
      <c r="AN39" s="122"/>
    </row>
    <row r="40" spans="1:40" s="6" customFormat="1" ht="28.5" customHeight="1">
      <c r="A40" s="187" t="s">
        <v>83</v>
      </c>
      <c r="B40" s="188">
        <v>0</v>
      </c>
      <c r="C40" s="188">
        <v>0</v>
      </c>
      <c r="D40" s="254">
        <v>0</v>
      </c>
      <c r="E40" s="209">
        <v>100</v>
      </c>
      <c r="F40" s="191">
        <v>0</v>
      </c>
      <c r="G40" s="217">
        <v>0</v>
      </c>
      <c r="H40" s="186">
        <v>0</v>
      </c>
      <c r="I40" s="215">
        <v>0</v>
      </c>
      <c r="J40" s="200">
        <v>0</v>
      </c>
      <c r="K40" s="217">
        <v>0</v>
      </c>
      <c r="L40" s="189">
        <v>0</v>
      </c>
      <c r="M40" s="215">
        <v>0</v>
      </c>
      <c r="N40" s="189">
        <v>0</v>
      </c>
      <c r="O40" s="215">
        <v>0</v>
      </c>
      <c r="P40" s="191">
        <v>0</v>
      </c>
      <c r="Q40" s="209">
        <v>100</v>
      </c>
      <c r="R40" s="191">
        <v>0</v>
      </c>
      <c r="S40" s="190">
        <v>0</v>
      </c>
      <c r="T40" s="186">
        <v>0</v>
      </c>
      <c r="U40" s="166">
        <v>0</v>
      </c>
      <c r="V40" s="193">
        <v>0</v>
      </c>
      <c r="W40" s="166">
        <v>0</v>
      </c>
      <c r="X40" s="191">
        <v>0</v>
      </c>
      <c r="Y40" s="166">
        <v>0</v>
      </c>
      <c r="Z40" s="191">
        <v>0</v>
      </c>
      <c r="AA40" s="166">
        <v>0</v>
      </c>
      <c r="AB40" s="191">
        <v>0</v>
      </c>
      <c r="AC40" s="194">
        <v>0</v>
      </c>
      <c r="AD40" s="197">
        <v>0</v>
      </c>
      <c r="AE40" s="194">
        <v>0</v>
      </c>
      <c r="AF40" s="216">
        <v>0</v>
      </c>
      <c r="AG40" s="227">
        <v>0</v>
      </c>
      <c r="AH40" s="166">
        <v>0</v>
      </c>
      <c r="AI40" s="186">
        <v>0</v>
      </c>
      <c r="AJ40" s="166">
        <v>0</v>
      </c>
      <c r="AK40" s="191">
        <v>0</v>
      </c>
      <c r="AL40" s="196">
        <v>0</v>
      </c>
      <c r="AM40" s="431">
        <v>0</v>
      </c>
      <c r="AN40" s="122"/>
    </row>
    <row r="41" spans="1:40" s="6" customFormat="1" ht="28.5" customHeight="1">
      <c r="A41" s="187" t="s">
        <v>84</v>
      </c>
      <c r="B41" s="188">
        <v>1</v>
      </c>
      <c r="C41" s="188">
        <v>0</v>
      </c>
      <c r="D41" s="254">
        <v>0</v>
      </c>
      <c r="E41" s="209">
        <v>100</v>
      </c>
      <c r="F41" s="191">
        <v>0</v>
      </c>
      <c r="G41" s="217">
        <v>0</v>
      </c>
      <c r="H41" s="186">
        <v>0</v>
      </c>
      <c r="I41" s="215">
        <v>0</v>
      </c>
      <c r="J41" s="200">
        <v>0</v>
      </c>
      <c r="K41" s="217">
        <v>0</v>
      </c>
      <c r="L41" s="189">
        <v>0</v>
      </c>
      <c r="M41" s="215">
        <v>0</v>
      </c>
      <c r="N41" s="189">
        <v>0</v>
      </c>
      <c r="O41" s="215">
        <v>0</v>
      </c>
      <c r="P41" s="191">
        <v>0</v>
      </c>
      <c r="Q41" s="209">
        <v>100</v>
      </c>
      <c r="R41" s="191">
        <v>0</v>
      </c>
      <c r="S41" s="190">
        <v>0</v>
      </c>
      <c r="T41" s="186">
        <v>0</v>
      </c>
      <c r="U41" s="166">
        <v>0</v>
      </c>
      <c r="V41" s="193">
        <v>0</v>
      </c>
      <c r="W41" s="166">
        <v>0</v>
      </c>
      <c r="X41" s="191">
        <v>0</v>
      </c>
      <c r="Y41" s="166">
        <v>0</v>
      </c>
      <c r="Z41" s="191">
        <v>0</v>
      </c>
      <c r="AA41" s="166">
        <v>0</v>
      </c>
      <c r="AB41" s="191">
        <v>0</v>
      </c>
      <c r="AC41" s="194">
        <v>0</v>
      </c>
      <c r="AD41" s="197">
        <v>0</v>
      </c>
      <c r="AE41" s="194">
        <v>0</v>
      </c>
      <c r="AF41" s="216">
        <v>1</v>
      </c>
      <c r="AG41" s="227">
        <v>1</v>
      </c>
      <c r="AH41" s="166">
        <v>0</v>
      </c>
      <c r="AI41" s="186">
        <v>0</v>
      </c>
      <c r="AJ41" s="166">
        <v>0</v>
      </c>
      <c r="AK41" s="191">
        <v>0</v>
      </c>
      <c r="AL41" s="196">
        <v>0</v>
      </c>
      <c r="AM41" s="431">
        <v>0</v>
      </c>
      <c r="AN41" s="122"/>
    </row>
    <row r="42" spans="1:40" s="6" customFormat="1" ht="28.5" customHeight="1">
      <c r="A42" s="187" t="s">
        <v>85</v>
      </c>
      <c r="B42" s="188">
        <v>0</v>
      </c>
      <c r="C42" s="188">
        <v>0</v>
      </c>
      <c r="D42" s="254">
        <v>0</v>
      </c>
      <c r="E42" s="209">
        <v>100</v>
      </c>
      <c r="F42" s="191">
        <v>0</v>
      </c>
      <c r="G42" s="217">
        <v>0</v>
      </c>
      <c r="H42" s="186">
        <v>0</v>
      </c>
      <c r="I42" s="215">
        <v>0</v>
      </c>
      <c r="J42" s="200">
        <v>0</v>
      </c>
      <c r="K42" s="217">
        <v>0</v>
      </c>
      <c r="L42" s="189">
        <v>0</v>
      </c>
      <c r="M42" s="215">
        <v>0</v>
      </c>
      <c r="N42" s="189">
        <v>0</v>
      </c>
      <c r="O42" s="215">
        <v>0</v>
      </c>
      <c r="P42" s="191">
        <v>0</v>
      </c>
      <c r="Q42" s="209">
        <v>100</v>
      </c>
      <c r="R42" s="191">
        <v>0</v>
      </c>
      <c r="S42" s="190">
        <v>0</v>
      </c>
      <c r="T42" s="186">
        <v>0</v>
      </c>
      <c r="U42" s="166">
        <v>0</v>
      </c>
      <c r="V42" s="193">
        <v>0</v>
      </c>
      <c r="W42" s="166">
        <v>0</v>
      </c>
      <c r="X42" s="191">
        <v>0</v>
      </c>
      <c r="Y42" s="166">
        <v>0</v>
      </c>
      <c r="Z42" s="191">
        <v>0</v>
      </c>
      <c r="AA42" s="166">
        <v>0</v>
      </c>
      <c r="AB42" s="191">
        <v>0</v>
      </c>
      <c r="AC42" s="194">
        <v>0</v>
      </c>
      <c r="AD42" s="197">
        <v>0</v>
      </c>
      <c r="AE42" s="194">
        <v>0</v>
      </c>
      <c r="AF42" s="216">
        <v>0</v>
      </c>
      <c r="AG42" s="227">
        <v>0</v>
      </c>
      <c r="AH42" s="166">
        <v>0</v>
      </c>
      <c r="AI42" s="186">
        <v>0</v>
      </c>
      <c r="AJ42" s="166">
        <v>0</v>
      </c>
      <c r="AK42" s="191">
        <v>0</v>
      </c>
      <c r="AL42" s="196">
        <v>0</v>
      </c>
      <c r="AM42" s="431">
        <v>0</v>
      </c>
      <c r="AN42" s="122"/>
    </row>
    <row r="43" spans="1:40" s="6" customFormat="1" ht="28.5" customHeight="1">
      <c r="A43" s="187" t="s">
        <v>86</v>
      </c>
      <c r="B43" s="188">
        <v>0</v>
      </c>
      <c r="C43" s="188">
        <v>0</v>
      </c>
      <c r="D43" s="254">
        <v>0</v>
      </c>
      <c r="E43" s="209">
        <v>100</v>
      </c>
      <c r="F43" s="191">
        <v>0</v>
      </c>
      <c r="G43" s="217">
        <v>0</v>
      </c>
      <c r="H43" s="186">
        <v>0</v>
      </c>
      <c r="I43" s="215">
        <v>0</v>
      </c>
      <c r="J43" s="200">
        <v>0</v>
      </c>
      <c r="K43" s="217">
        <v>0</v>
      </c>
      <c r="L43" s="189">
        <v>0</v>
      </c>
      <c r="M43" s="215">
        <v>0</v>
      </c>
      <c r="N43" s="189">
        <v>0</v>
      </c>
      <c r="O43" s="215">
        <v>0</v>
      </c>
      <c r="P43" s="191">
        <v>0</v>
      </c>
      <c r="Q43" s="209">
        <v>100</v>
      </c>
      <c r="R43" s="191">
        <v>0</v>
      </c>
      <c r="S43" s="190">
        <v>0</v>
      </c>
      <c r="T43" s="186">
        <v>0</v>
      </c>
      <c r="U43" s="166">
        <v>0</v>
      </c>
      <c r="V43" s="193">
        <v>0</v>
      </c>
      <c r="W43" s="166">
        <v>0</v>
      </c>
      <c r="X43" s="191">
        <v>0</v>
      </c>
      <c r="Y43" s="166">
        <v>0</v>
      </c>
      <c r="Z43" s="191">
        <v>0</v>
      </c>
      <c r="AA43" s="166">
        <v>0</v>
      </c>
      <c r="AB43" s="191">
        <v>0</v>
      </c>
      <c r="AC43" s="194">
        <v>0</v>
      </c>
      <c r="AD43" s="197">
        <v>0</v>
      </c>
      <c r="AE43" s="194">
        <v>0</v>
      </c>
      <c r="AF43" s="216">
        <v>0</v>
      </c>
      <c r="AG43" s="227">
        <v>0</v>
      </c>
      <c r="AH43" s="166">
        <v>0</v>
      </c>
      <c r="AI43" s="186">
        <v>0</v>
      </c>
      <c r="AJ43" s="166">
        <v>0</v>
      </c>
      <c r="AK43" s="191">
        <v>0</v>
      </c>
      <c r="AL43" s="196">
        <v>0</v>
      </c>
      <c r="AM43" s="431">
        <v>0</v>
      </c>
      <c r="AN43" s="122"/>
    </row>
    <row r="44" spans="1:40" s="6" customFormat="1" ht="28.5" customHeight="1">
      <c r="A44" s="187" t="s">
        <v>87</v>
      </c>
      <c r="B44" s="188">
        <v>2</v>
      </c>
      <c r="C44" s="188">
        <v>0</v>
      </c>
      <c r="D44" s="254">
        <v>0</v>
      </c>
      <c r="E44" s="209">
        <v>100</v>
      </c>
      <c r="F44" s="191">
        <v>0</v>
      </c>
      <c r="G44" s="217">
        <v>0</v>
      </c>
      <c r="H44" s="186">
        <v>0</v>
      </c>
      <c r="I44" s="215">
        <v>0</v>
      </c>
      <c r="J44" s="200">
        <v>0</v>
      </c>
      <c r="K44" s="217">
        <v>0</v>
      </c>
      <c r="L44" s="189">
        <v>0</v>
      </c>
      <c r="M44" s="215">
        <v>0</v>
      </c>
      <c r="N44" s="189">
        <v>0</v>
      </c>
      <c r="O44" s="215">
        <v>0</v>
      </c>
      <c r="P44" s="191">
        <v>0</v>
      </c>
      <c r="Q44" s="209">
        <v>100</v>
      </c>
      <c r="R44" s="191">
        <v>0</v>
      </c>
      <c r="S44" s="190">
        <v>0</v>
      </c>
      <c r="T44" s="186">
        <v>0</v>
      </c>
      <c r="U44" s="166">
        <v>0</v>
      </c>
      <c r="V44" s="193">
        <v>0</v>
      </c>
      <c r="W44" s="166">
        <v>0</v>
      </c>
      <c r="X44" s="191">
        <v>0</v>
      </c>
      <c r="Y44" s="166">
        <v>0</v>
      </c>
      <c r="Z44" s="191">
        <v>0</v>
      </c>
      <c r="AA44" s="166">
        <v>0</v>
      </c>
      <c r="AB44" s="191">
        <v>0</v>
      </c>
      <c r="AC44" s="194">
        <v>0</v>
      </c>
      <c r="AD44" s="197">
        <v>0</v>
      </c>
      <c r="AE44" s="194">
        <v>0</v>
      </c>
      <c r="AF44" s="216">
        <v>2</v>
      </c>
      <c r="AG44" s="227">
        <v>1</v>
      </c>
      <c r="AH44" s="166">
        <f>AG44/AF44*100</f>
        <v>50</v>
      </c>
      <c r="AI44" s="186">
        <v>1</v>
      </c>
      <c r="AJ44" s="166">
        <f>AI44/AF44*100</f>
        <v>50</v>
      </c>
      <c r="AK44" s="191">
        <v>0</v>
      </c>
      <c r="AL44" s="196">
        <v>0</v>
      </c>
      <c r="AM44" s="431">
        <v>0</v>
      </c>
      <c r="AN44" s="122"/>
    </row>
    <row r="45" spans="1:40" s="6" customFormat="1" ht="28.5" customHeight="1">
      <c r="A45" s="187" t="s">
        <v>88</v>
      </c>
      <c r="B45" s="188">
        <v>0</v>
      </c>
      <c r="C45" s="188">
        <v>0</v>
      </c>
      <c r="D45" s="254">
        <v>0</v>
      </c>
      <c r="E45" s="209">
        <v>100</v>
      </c>
      <c r="F45" s="191">
        <v>0</v>
      </c>
      <c r="G45" s="217">
        <v>0</v>
      </c>
      <c r="H45" s="186">
        <v>0</v>
      </c>
      <c r="I45" s="215">
        <v>0</v>
      </c>
      <c r="J45" s="200">
        <v>0</v>
      </c>
      <c r="K45" s="217">
        <v>0</v>
      </c>
      <c r="L45" s="189">
        <v>0</v>
      </c>
      <c r="M45" s="215">
        <v>0</v>
      </c>
      <c r="N45" s="189">
        <v>0</v>
      </c>
      <c r="O45" s="215">
        <v>0</v>
      </c>
      <c r="P45" s="191">
        <v>0</v>
      </c>
      <c r="Q45" s="209">
        <v>100</v>
      </c>
      <c r="R45" s="191">
        <v>0</v>
      </c>
      <c r="S45" s="190">
        <v>0</v>
      </c>
      <c r="T45" s="186">
        <v>0</v>
      </c>
      <c r="U45" s="166">
        <v>0</v>
      </c>
      <c r="V45" s="193">
        <v>0</v>
      </c>
      <c r="W45" s="166">
        <v>0</v>
      </c>
      <c r="X45" s="191">
        <v>0</v>
      </c>
      <c r="Y45" s="166">
        <v>0</v>
      </c>
      <c r="Z45" s="191">
        <v>0</v>
      </c>
      <c r="AA45" s="166">
        <v>0</v>
      </c>
      <c r="AB45" s="191">
        <v>0</v>
      </c>
      <c r="AC45" s="194">
        <v>0</v>
      </c>
      <c r="AD45" s="197">
        <v>0</v>
      </c>
      <c r="AE45" s="194">
        <v>0</v>
      </c>
      <c r="AF45" s="216">
        <v>0</v>
      </c>
      <c r="AG45" s="227">
        <v>0</v>
      </c>
      <c r="AH45" s="166">
        <v>0</v>
      </c>
      <c r="AI45" s="186">
        <v>0</v>
      </c>
      <c r="AJ45" s="166">
        <v>0</v>
      </c>
      <c r="AK45" s="191">
        <v>0</v>
      </c>
      <c r="AL45" s="196">
        <v>0</v>
      </c>
      <c r="AM45" s="431">
        <v>0</v>
      </c>
      <c r="AN45" s="122"/>
    </row>
    <row r="46" spans="1:40" s="6" customFormat="1" ht="28.5" customHeight="1">
      <c r="A46" s="187" t="s">
        <v>89</v>
      </c>
      <c r="B46" s="188">
        <v>0</v>
      </c>
      <c r="C46" s="188">
        <v>0</v>
      </c>
      <c r="D46" s="254">
        <v>0</v>
      </c>
      <c r="E46" s="209">
        <v>100</v>
      </c>
      <c r="F46" s="191">
        <v>0</v>
      </c>
      <c r="G46" s="217">
        <v>0</v>
      </c>
      <c r="H46" s="186">
        <v>0</v>
      </c>
      <c r="I46" s="215">
        <v>0</v>
      </c>
      <c r="J46" s="200">
        <v>0</v>
      </c>
      <c r="K46" s="217">
        <v>0</v>
      </c>
      <c r="L46" s="189">
        <v>0</v>
      </c>
      <c r="M46" s="215">
        <v>0</v>
      </c>
      <c r="N46" s="189">
        <v>0</v>
      </c>
      <c r="O46" s="215">
        <v>0</v>
      </c>
      <c r="P46" s="191">
        <v>0</v>
      </c>
      <c r="Q46" s="209">
        <v>100</v>
      </c>
      <c r="R46" s="191">
        <v>0</v>
      </c>
      <c r="S46" s="190">
        <v>0</v>
      </c>
      <c r="T46" s="186">
        <v>0</v>
      </c>
      <c r="U46" s="166">
        <v>0</v>
      </c>
      <c r="V46" s="193">
        <v>0</v>
      </c>
      <c r="W46" s="166">
        <v>0</v>
      </c>
      <c r="X46" s="191">
        <v>0</v>
      </c>
      <c r="Y46" s="166">
        <v>0</v>
      </c>
      <c r="Z46" s="191">
        <v>0</v>
      </c>
      <c r="AA46" s="166">
        <v>0</v>
      </c>
      <c r="AB46" s="191">
        <v>0</v>
      </c>
      <c r="AC46" s="194">
        <v>0</v>
      </c>
      <c r="AD46" s="197">
        <v>0</v>
      </c>
      <c r="AE46" s="194">
        <v>0</v>
      </c>
      <c r="AF46" s="216">
        <v>0</v>
      </c>
      <c r="AG46" s="227">
        <v>0</v>
      </c>
      <c r="AH46" s="166">
        <v>0</v>
      </c>
      <c r="AI46" s="186">
        <v>0</v>
      </c>
      <c r="AJ46" s="166">
        <v>0</v>
      </c>
      <c r="AK46" s="191">
        <v>0</v>
      </c>
      <c r="AL46" s="196">
        <v>0</v>
      </c>
      <c r="AM46" s="431">
        <v>0</v>
      </c>
      <c r="AN46" s="122"/>
    </row>
    <row r="47" spans="1:40" s="22" customFormat="1" ht="28.5" customHeight="1">
      <c r="A47" s="192" t="s">
        <v>90</v>
      </c>
      <c r="B47" s="275">
        <v>54</v>
      </c>
      <c r="C47" s="275">
        <v>43</v>
      </c>
      <c r="D47" s="254">
        <v>13</v>
      </c>
      <c r="E47" s="276">
        <v>100</v>
      </c>
      <c r="F47" s="360">
        <v>9</v>
      </c>
      <c r="G47" s="284">
        <f>F47/D47*100</f>
        <v>69.23076923076923</v>
      </c>
      <c r="H47" s="278">
        <v>1</v>
      </c>
      <c r="I47" s="212">
        <f>H47/D47*100</f>
        <v>7.6923076923076925</v>
      </c>
      <c r="J47" s="360">
        <v>3</v>
      </c>
      <c r="K47" s="284">
        <f>J47/D47*100</f>
        <v>23.076923076923077</v>
      </c>
      <c r="L47" s="274">
        <v>0</v>
      </c>
      <c r="M47" s="279">
        <v>0</v>
      </c>
      <c r="N47" s="274">
        <v>0</v>
      </c>
      <c r="O47" s="279">
        <v>0</v>
      </c>
      <c r="P47" s="274">
        <v>13</v>
      </c>
      <c r="Q47" s="211">
        <v>100</v>
      </c>
      <c r="R47" s="280">
        <v>0</v>
      </c>
      <c r="S47" s="281">
        <v>0</v>
      </c>
      <c r="T47" s="277">
        <v>0</v>
      </c>
      <c r="U47" s="212">
        <v>0</v>
      </c>
      <c r="V47" s="282">
        <v>0</v>
      </c>
      <c r="W47" s="212">
        <v>0</v>
      </c>
      <c r="X47" s="283">
        <v>0</v>
      </c>
      <c r="Y47" s="284">
        <v>0</v>
      </c>
      <c r="Z47" s="283">
        <v>0</v>
      </c>
      <c r="AA47" s="284">
        <v>0</v>
      </c>
      <c r="AB47" s="360">
        <v>0</v>
      </c>
      <c r="AC47" s="284">
        <v>0</v>
      </c>
      <c r="AD47" s="198">
        <v>0</v>
      </c>
      <c r="AE47" s="284">
        <v>0</v>
      </c>
      <c r="AF47" s="254">
        <v>6</v>
      </c>
      <c r="AG47" s="227">
        <v>4</v>
      </c>
      <c r="AH47" s="212">
        <f>AG47/AF47*100</f>
        <v>66.66666666666666</v>
      </c>
      <c r="AI47" s="278">
        <v>0</v>
      </c>
      <c r="AJ47" s="212">
        <f>AI47/AF47*100</f>
        <v>0</v>
      </c>
      <c r="AK47" s="360">
        <v>2</v>
      </c>
      <c r="AL47" s="747">
        <f>AK47/AF47*100</f>
        <v>33.33333333333333</v>
      </c>
      <c r="AM47" s="432">
        <v>5</v>
      </c>
      <c r="AN47" s="286"/>
    </row>
    <row r="48" spans="1:40" s="6" customFormat="1" ht="28.5" customHeight="1">
      <c r="A48" s="187" t="s">
        <v>91</v>
      </c>
      <c r="B48" s="188">
        <v>0</v>
      </c>
      <c r="C48" s="188">
        <v>0</v>
      </c>
      <c r="D48" s="254">
        <v>0</v>
      </c>
      <c r="E48" s="209">
        <v>100</v>
      </c>
      <c r="F48" s="191">
        <v>0</v>
      </c>
      <c r="G48" s="217">
        <v>0</v>
      </c>
      <c r="H48" s="191">
        <v>0</v>
      </c>
      <c r="I48" s="217">
        <v>0</v>
      </c>
      <c r="J48" s="200">
        <v>0</v>
      </c>
      <c r="K48" s="217">
        <v>0</v>
      </c>
      <c r="L48" s="216">
        <v>0</v>
      </c>
      <c r="M48" s="217">
        <v>0</v>
      </c>
      <c r="N48" s="216">
        <v>0</v>
      </c>
      <c r="O48" s="217">
        <v>0</v>
      </c>
      <c r="P48" s="216">
        <v>0</v>
      </c>
      <c r="Q48" s="209">
        <v>100</v>
      </c>
      <c r="R48" s="191">
        <v>0</v>
      </c>
      <c r="S48" s="191">
        <v>0</v>
      </c>
      <c r="T48" s="186">
        <v>0</v>
      </c>
      <c r="U48" s="166">
        <v>0</v>
      </c>
      <c r="V48" s="186">
        <v>0</v>
      </c>
      <c r="W48" s="166">
        <v>0</v>
      </c>
      <c r="X48" s="186">
        <v>0</v>
      </c>
      <c r="Y48" s="166">
        <v>0</v>
      </c>
      <c r="Z48" s="186">
        <v>0</v>
      </c>
      <c r="AA48" s="166">
        <v>0</v>
      </c>
      <c r="AB48" s="191">
        <v>0</v>
      </c>
      <c r="AC48" s="194">
        <v>0</v>
      </c>
      <c r="AD48" s="191">
        <v>0</v>
      </c>
      <c r="AE48" s="194">
        <v>0</v>
      </c>
      <c r="AF48" s="218">
        <v>0</v>
      </c>
      <c r="AG48" s="227">
        <v>0</v>
      </c>
      <c r="AH48" s="166">
        <v>0</v>
      </c>
      <c r="AI48" s="186">
        <v>0</v>
      </c>
      <c r="AJ48" s="166">
        <v>0</v>
      </c>
      <c r="AK48" s="191">
        <v>0</v>
      </c>
      <c r="AL48" s="196">
        <v>0</v>
      </c>
      <c r="AM48" s="431">
        <v>0</v>
      </c>
      <c r="AN48" s="122"/>
    </row>
    <row r="49" spans="1:40" s="6" customFormat="1" ht="28.5" customHeight="1">
      <c r="A49" s="187" t="s">
        <v>92</v>
      </c>
      <c r="B49" s="188">
        <v>0</v>
      </c>
      <c r="C49" s="188">
        <v>0</v>
      </c>
      <c r="D49" s="254">
        <v>0</v>
      </c>
      <c r="E49" s="219">
        <v>100</v>
      </c>
      <c r="F49" s="359">
        <v>0</v>
      </c>
      <c r="G49" s="194">
        <v>0</v>
      </c>
      <c r="H49" s="359">
        <v>0</v>
      </c>
      <c r="I49" s="194">
        <v>0</v>
      </c>
      <c r="J49" s="359">
        <v>0</v>
      </c>
      <c r="K49" s="194">
        <v>0</v>
      </c>
      <c r="L49" s="208">
        <v>0</v>
      </c>
      <c r="M49" s="194">
        <v>0</v>
      </c>
      <c r="N49" s="208">
        <v>0</v>
      </c>
      <c r="O49" s="194">
        <v>0</v>
      </c>
      <c r="P49" s="208">
        <v>0</v>
      </c>
      <c r="Q49" s="219">
        <v>100</v>
      </c>
      <c r="R49" s="164">
        <v>0</v>
      </c>
      <c r="S49" s="164">
        <v>0</v>
      </c>
      <c r="T49" s="184">
        <v>0</v>
      </c>
      <c r="U49" s="166">
        <v>0</v>
      </c>
      <c r="V49" s="184">
        <v>0</v>
      </c>
      <c r="W49" s="166">
        <v>0</v>
      </c>
      <c r="X49" s="184">
        <v>0</v>
      </c>
      <c r="Y49" s="166">
        <v>0</v>
      </c>
      <c r="Z49" s="184">
        <v>0</v>
      </c>
      <c r="AA49" s="166">
        <v>0</v>
      </c>
      <c r="AB49" s="359">
        <v>0</v>
      </c>
      <c r="AC49" s="194">
        <v>0</v>
      </c>
      <c r="AD49" s="359">
        <v>0</v>
      </c>
      <c r="AE49" s="194">
        <v>0</v>
      </c>
      <c r="AF49" s="218">
        <v>0</v>
      </c>
      <c r="AG49" s="228">
        <v>0</v>
      </c>
      <c r="AH49" s="166">
        <v>0</v>
      </c>
      <c r="AI49" s="186">
        <v>0</v>
      </c>
      <c r="AJ49" s="166">
        <v>0</v>
      </c>
      <c r="AK49" s="191">
        <v>0</v>
      </c>
      <c r="AL49" s="196">
        <v>0</v>
      </c>
      <c r="AM49" s="431">
        <v>0</v>
      </c>
      <c r="AN49" s="122"/>
    </row>
    <row r="50" spans="1:40" s="6" customFormat="1" ht="28.5" customHeight="1">
      <c r="A50" s="187" t="s">
        <v>93</v>
      </c>
      <c r="B50" s="188">
        <v>0</v>
      </c>
      <c r="C50" s="188">
        <v>0</v>
      </c>
      <c r="D50" s="254">
        <v>0</v>
      </c>
      <c r="E50" s="209">
        <v>100</v>
      </c>
      <c r="F50" s="359">
        <v>0</v>
      </c>
      <c r="G50" s="194">
        <v>0</v>
      </c>
      <c r="H50" s="359">
        <v>0</v>
      </c>
      <c r="I50" s="194">
        <v>0</v>
      </c>
      <c r="J50" s="359">
        <v>0</v>
      </c>
      <c r="K50" s="194">
        <v>0</v>
      </c>
      <c r="L50" s="208">
        <v>0</v>
      </c>
      <c r="M50" s="194">
        <v>0</v>
      </c>
      <c r="N50" s="208">
        <v>0</v>
      </c>
      <c r="O50" s="194">
        <v>0</v>
      </c>
      <c r="P50" s="208">
        <v>0</v>
      </c>
      <c r="Q50" s="209">
        <v>100</v>
      </c>
      <c r="R50" s="164">
        <v>0</v>
      </c>
      <c r="S50" s="164">
        <v>0</v>
      </c>
      <c r="T50" s="184">
        <v>0</v>
      </c>
      <c r="U50" s="166">
        <v>0</v>
      </c>
      <c r="V50" s="184">
        <v>0</v>
      </c>
      <c r="W50" s="166">
        <v>0</v>
      </c>
      <c r="X50" s="184">
        <v>0</v>
      </c>
      <c r="Y50" s="166">
        <v>0</v>
      </c>
      <c r="Z50" s="184">
        <v>0</v>
      </c>
      <c r="AA50" s="166">
        <v>0</v>
      </c>
      <c r="AB50" s="359">
        <v>0</v>
      </c>
      <c r="AC50" s="194">
        <v>0</v>
      </c>
      <c r="AD50" s="359">
        <v>0</v>
      </c>
      <c r="AE50" s="194">
        <v>0</v>
      </c>
      <c r="AF50" s="218">
        <v>0</v>
      </c>
      <c r="AG50" s="227">
        <v>0</v>
      </c>
      <c r="AH50" s="166">
        <v>0</v>
      </c>
      <c r="AI50" s="186">
        <v>0</v>
      </c>
      <c r="AJ50" s="166">
        <v>0</v>
      </c>
      <c r="AK50" s="191">
        <v>0</v>
      </c>
      <c r="AL50" s="196">
        <v>0</v>
      </c>
      <c r="AM50" s="431">
        <v>0</v>
      </c>
      <c r="AN50" s="122"/>
    </row>
    <row r="51" spans="1:40" s="6" customFormat="1" ht="28.5" customHeight="1">
      <c r="A51" s="187" t="s">
        <v>94</v>
      </c>
      <c r="B51" s="188">
        <v>0</v>
      </c>
      <c r="C51" s="188">
        <v>0</v>
      </c>
      <c r="D51" s="254">
        <v>0</v>
      </c>
      <c r="E51" s="219">
        <v>100</v>
      </c>
      <c r="F51" s="359">
        <v>0</v>
      </c>
      <c r="G51" s="194">
        <v>0</v>
      </c>
      <c r="H51" s="359">
        <v>0</v>
      </c>
      <c r="I51" s="194">
        <v>0</v>
      </c>
      <c r="J51" s="359">
        <v>0</v>
      </c>
      <c r="K51" s="194">
        <v>0</v>
      </c>
      <c r="L51" s="208">
        <v>0</v>
      </c>
      <c r="M51" s="194">
        <v>0</v>
      </c>
      <c r="N51" s="208">
        <v>0</v>
      </c>
      <c r="O51" s="194">
        <v>0</v>
      </c>
      <c r="P51" s="208">
        <v>0</v>
      </c>
      <c r="Q51" s="219">
        <v>100</v>
      </c>
      <c r="R51" s="164">
        <v>0</v>
      </c>
      <c r="S51" s="164">
        <v>0</v>
      </c>
      <c r="T51" s="184">
        <v>0</v>
      </c>
      <c r="U51" s="166">
        <v>0</v>
      </c>
      <c r="V51" s="184">
        <v>0</v>
      </c>
      <c r="W51" s="166">
        <v>0</v>
      </c>
      <c r="X51" s="184">
        <v>0</v>
      </c>
      <c r="Y51" s="166">
        <v>0</v>
      </c>
      <c r="Z51" s="184">
        <v>0</v>
      </c>
      <c r="AA51" s="166">
        <v>0</v>
      </c>
      <c r="AB51" s="359">
        <v>0</v>
      </c>
      <c r="AC51" s="194">
        <v>0</v>
      </c>
      <c r="AD51" s="359">
        <v>0</v>
      </c>
      <c r="AE51" s="194">
        <v>0</v>
      </c>
      <c r="AF51" s="218">
        <v>0</v>
      </c>
      <c r="AG51" s="227">
        <v>0</v>
      </c>
      <c r="AH51" s="166">
        <v>0</v>
      </c>
      <c r="AI51" s="186">
        <v>0</v>
      </c>
      <c r="AJ51" s="166">
        <v>0</v>
      </c>
      <c r="AK51" s="191">
        <v>0</v>
      </c>
      <c r="AL51" s="196">
        <v>0</v>
      </c>
      <c r="AM51" s="431">
        <v>0</v>
      </c>
      <c r="AN51" s="122"/>
    </row>
    <row r="52" spans="1:40" s="6" customFormat="1" ht="28.5" customHeight="1">
      <c r="A52" s="187" t="s">
        <v>95</v>
      </c>
      <c r="B52" s="188">
        <v>0</v>
      </c>
      <c r="C52" s="188">
        <v>0</v>
      </c>
      <c r="D52" s="254">
        <v>0</v>
      </c>
      <c r="E52" s="209">
        <v>100</v>
      </c>
      <c r="F52" s="359">
        <v>0</v>
      </c>
      <c r="G52" s="194">
        <v>0</v>
      </c>
      <c r="H52" s="359">
        <v>0</v>
      </c>
      <c r="I52" s="194">
        <v>0</v>
      </c>
      <c r="J52" s="359">
        <v>0</v>
      </c>
      <c r="K52" s="194">
        <v>0</v>
      </c>
      <c r="L52" s="208">
        <v>0</v>
      </c>
      <c r="M52" s="194">
        <v>0</v>
      </c>
      <c r="N52" s="208">
        <v>0</v>
      </c>
      <c r="O52" s="194">
        <v>0</v>
      </c>
      <c r="P52" s="208">
        <v>0</v>
      </c>
      <c r="Q52" s="209">
        <v>100</v>
      </c>
      <c r="R52" s="164">
        <v>0</v>
      </c>
      <c r="S52" s="164">
        <v>0</v>
      </c>
      <c r="T52" s="184">
        <v>0</v>
      </c>
      <c r="U52" s="166">
        <v>0</v>
      </c>
      <c r="V52" s="184">
        <v>0</v>
      </c>
      <c r="W52" s="166">
        <v>0</v>
      </c>
      <c r="X52" s="184">
        <v>0</v>
      </c>
      <c r="Y52" s="166">
        <v>0</v>
      </c>
      <c r="Z52" s="184">
        <v>0</v>
      </c>
      <c r="AA52" s="166">
        <v>0</v>
      </c>
      <c r="AB52" s="359">
        <v>0</v>
      </c>
      <c r="AC52" s="194">
        <v>0</v>
      </c>
      <c r="AD52" s="359">
        <v>0</v>
      </c>
      <c r="AE52" s="194">
        <v>0</v>
      </c>
      <c r="AF52" s="218">
        <v>0</v>
      </c>
      <c r="AG52" s="227">
        <v>0</v>
      </c>
      <c r="AH52" s="166">
        <v>0</v>
      </c>
      <c r="AI52" s="186">
        <v>0</v>
      </c>
      <c r="AJ52" s="166">
        <v>0</v>
      </c>
      <c r="AK52" s="191">
        <v>0</v>
      </c>
      <c r="AL52" s="196">
        <v>0</v>
      </c>
      <c r="AM52" s="431">
        <v>0</v>
      </c>
      <c r="AN52" s="122"/>
    </row>
    <row r="53" spans="1:40" s="6" customFormat="1" ht="28.5" customHeight="1">
      <c r="A53" s="187" t="s">
        <v>96</v>
      </c>
      <c r="B53" s="188">
        <v>0</v>
      </c>
      <c r="C53" s="188">
        <v>0</v>
      </c>
      <c r="D53" s="254">
        <v>0</v>
      </c>
      <c r="E53" s="219">
        <v>100</v>
      </c>
      <c r="F53" s="359">
        <v>0</v>
      </c>
      <c r="G53" s="194">
        <v>0</v>
      </c>
      <c r="H53" s="359">
        <v>0</v>
      </c>
      <c r="I53" s="194">
        <v>0</v>
      </c>
      <c r="J53" s="359">
        <v>0</v>
      </c>
      <c r="K53" s="194">
        <v>0</v>
      </c>
      <c r="L53" s="208">
        <v>0</v>
      </c>
      <c r="M53" s="194">
        <v>0</v>
      </c>
      <c r="N53" s="208">
        <v>0</v>
      </c>
      <c r="O53" s="194">
        <v>0</v>
      </c>
      <c r="P53" s="208">
        <v>0</v>
      </c>
      <c r="Q53" s="219">
        <v>100</v>
      </c>
      <c r="R53" s="164">
        <v>0</v>
      </c>
      <c r="S53" s="164">
        <v>0</v>
      </c>
      <c r="T53" s="184">
        <v>0</v>
      </c>
      <c r="U53" s="166">
        <v>0</v>
      </c>
      <c r="V53" s="184">
        <v>0</v>
      </c>
      <c r="W53" s="166">
        <v>0</v>
      </c>
      <c r="X53" s="184">
        <v>0</v>
      </c>
      <c r="Y53" s="166">
        <v>0</v>
      </c>
      <c r="Z53" s="184">
        <v>0</v>
      </c>
      <c r="AA53" s="166">
        <v>0</v>
      </c>
      <c r="AB53" s="359">
        <v>0</v>
      </c>
      <c r="AC53" s="194">
        <v>0</v>
      </c>
      <c r="AD53" s="359">
        <v>0</v>
      </c>
      <c r="AE53" s="194">
        <v>0</v>
      </c>
      <c r="AF53" s="218">
        <v>0</v>
      </c>
      <c r="AG53" s="227">
        <v>0</v>
      </c>
      <c r="AH53" s="166">
        <v>0</v>
      </c>
      <c r="AI53" s="186">
        <v>0</v>
      </c>
      <c r="AJ53" s="166">
        <v>0</v>
      </c>
      <c r="AK53" s="191">
        <v>0</v>
      </c>
      <c r="AL53" s="196">
        <v>0</v>
      </c>
      <c r="AM53" s="431">
        <v>0</v>
      </c>
      <c r="AN53" s="122"/>
    </row>
    <row r="54" spans="1:40" s="6" customFormat="1" ht="28.5" customHeight="1" thickBot="1">
      <c r="A54" s="201" t="s">
        <v>97</v>
      </c>
      <c r="B54" s="202">
        <v>1</v>
      </c>
      <c r="C54" s="202">
        <v>1</v>
      </c>
      <c r="D54" s="255">
        <v>0</v>
      </c>
      <c r="E54" s="220">
        <v>100</v>
      </c>
      <c r="F54" s="221">
        <v>0</v>
      </c>
      <c r="G54" s="205">
        <v>0</v>
      </c>
      <c r="H54" s="221">
        <v>0</v>
      </c>
      <c r="I54" s="222">
        <v>0</v>
      </c>
      <c r="J54" s="221">
        <v>0</v>
      </c>
      <c r="K54" s="222">
        <v>0</v>
      </c>
      <c r="L54" s="224">
        <v>0</v>
      </c>
      <c r="M54" s="222">
        <v>0</v>
      </c>
      <c r="N54" s="800">
        <v>0</v>
      </c>
      <c r="O54" s="222">
        <v>0</v>
      </c>
      <c r="P54" s="800">
        <f>SUM(F54+H54+J54+L54+N54)</f>
        <v>0</v>
      </c>
      <c r="Q54" s="220">
        <v>100</v>
      </c>
      <c r="R54" s="225">
        <v>0</v>
      </c>
      <c r="S54" s="225">
        <v>0</v>
      </c>
      <c r="T54" s="223">
        <v>0</v>
      </c>
      <c r="U54" s="222">
        <v>0</v>
      </c>
      <c r="V54" s="223">
        <v>0</v>
      </c>
      <c r="W54" s="222">
        <v>0</v>
      </c>
      <c r="X54" s="221">
        <v>0</v>
      </c>
      <c r="Y54" s="222">
        <v>0</v>
      </c>
      <c r="Z54" s="221">
        <v>0</v>
      </c>
      <c r="AA54" s="222">
        <v>0</v>
      </c>
      <c r="AB54" s="221">
        <v>0</v>
      </c>
      <c r="AC54" s="222">
        <v>0</v>
      </c>
      <c r="AD54" s="797">
        <v>0</v>
      </c>
      <c r="AE54" s="205">
        <v>0</v>
      </c>
      <c r="AF54" s="229">
        <v>0</v>
      </c>
      <c r="AG54" s="226">
        <v>0</v>
      </c>
      <c r="AH54" s="205">
        <v>0</v>
      </c>
      <c r="AI54" s="204">
        <v>0</v>
      </c>
      <c r="AJ54" s="203">
        <v>0</v>
      </c>
      <c r="AK54" s="206">
        <v>0</v>
      </c>
      <c r="AL54" s="205">
        <v>0</v>
      </c>
      <c r="AM54" s="433">
        <v>0</v>
      </c>
      <c r="AN54" s="122"/>
    </row>
    <row r="55" spans="1:40" s="22" customFormat="1" ht="29.25" customHeight="1" thickBot="1" thickTop="1">
      <c r="A55" s="434" t="s">
        <v>2</v>
      </c>
      <c r="B55" s="435">
        <f>SUM(B8:B54)</f>
        <v>86</v>
      </c>
      <c r="C55" s="436">
        <f>SUM(C8:C54)</f>
        <v>67</v>
      </c>
      <c r="D55" s="418">
        <f>SUM(D8:D54)</f>
        <v>13</v>
      </c>
      <c r="E55" s="437">
        <v>100</v>
      </c>
      <c r="F55" s="436">
        <f>SUM(F8:F54)</f>
        <v>9</v>
      </c>
      <c r="G55" s="438">
        <f>F55/D55*100</f>
        <v>69.23076923076923</v>
      </c>
      <c r="H55" s="436">
        <f>SUM(H8:H54)</f>
        <v>1</v>
      </c>
      <c r="I55" s="438">
        <f>H55/D55*100</f>
        <v>7.6923076923076925</v>
      </c>
      <c r="J55" s="803">
        <f>SUM(J8:J54)</f>
        <v>3</v>
      </c>
      <c r="K55" s="804">
        <f>J55/D55*100</f>
        <v>23.076923076923077</v>
      </c>
      <c r="L55" s="418">
        <f>SUM(L8:L54)</f>
        <v>0</v>
      </c>
      <c r="M55" s="439">
        <f>L55/D55*100</f>
        <v>0</v>
      </c>
      <c r="N55" s="418">
        <f>SUM(N8:N54)</f>
        <v>0</v>
      </c>
      <c r="O55" s="439">
        <f>N55/D55*100</f>
        <v>0</v>
      </c>
      <c r="P55" s="418">
        <f>SUM(P8:P54)</f>
        <v>13</v>
      </c>
      <c r="Q55" s="439">
        <f>P55/C55*100</f>
        <v>19.402985074626866</v>
      </c>
      <c r="R55" s="418">
        <f>SUM(R8:R54)</f>
        <v>0</v>
      </c>
      <c r="S55" s="418">
        <f>SUM(S8:S54)</f>
        <v>0</v>
      </c>
      <c r="T55" s="418">
        <f>SUM(T8:T54)</f>
        <v>0</v>
      </c>
      <c r="U55" s="439">
        <v>0</v>
      </c>
      <c r="V55" s="440">
        <f>SUM(V8:V54)</f>
        <v>0</v>
      </c>
      <c r="W55" s="439">
        <v>0</v>
      </c>
      <c r="X55" s="418">
        <f>SUM(X8:X54)</f>
        <v>0</v>
      </c>
      <c r="Y55" s="439">
        <v>0</v>
      </c>
      <c r="Z55" s="418">
        <f>SUM(Z8:Z54)</f>
        <v>0</v>
      </c>
      <c r="AA55" s="439">
        <v>0</v>
      </c>
      <c r="AB55" s="436">
        <f>SUM(AB8:AB54)</f>
        <v>0</v>
      </c>
      <c r="AC55" s="438">
        <v>0</v>
      </c>
      <c r="AD55" s="436">
        <f>SUM(AD8:AD54)</f>
        <v>0</v>
      </c>
      <c r="AE55" s="438">
        <v>0</v>
      </c>
      <c r="AF55" s="441">
        <f>SUM(AF8:AF54)</f>
        <v>14</v>
      </c>
      <c r="AG55" s="418">
        <f>SUM(AG8:AG54)</f>
        <v>11</v>
      </c>
      <c r="AH55" s="439">
        <f>AG55/AF55*100</f>
        <v>78.57142857142857</v>
      </c>
      <c r="AI55" s="418">
        <f>SUM(AI8:AI54)</f>
        <v>1</v>
      </c>
      <c r="AJ55" s="439">
        <f>AI55/AF55*100</f>
        <v>7.142857142857142</v>
      </c>
      <c r="AK55" s="436">
        <f>SUM(AK8:AK54)</f>
        <v>2</v>
      </c>
      <c r="AL55" s="438">
        <f>AK55/AF55*100</f>
        <v>14.285714285714285</v>
      </c>
      <c r="AM55" s="442">
        <f>SUM(AM8:AM54)</f>
        <v>5</v>
      </c>
      <c r="AN55" s="286"/>
    </row>
    <row r="56" spans="4:40" s="6" customFormat="1" ht="21.75" customHeight="1">
      <c r="D56" s="18"/>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30"/>
    </row>
    <row r="57" s="207" customFormat="1" ht="12.75">
      <c r="D57" s="256"/>
    </row>
  </sheetData>
  <sheetProtection/>
  <mergeCells count="31">
    <mergeCell ref="AG5:AL5"/>
    <mergeCell ref="AD6:AE6"/>
    <mergeCell ref="AM4:AM6"/>
    <mergeCell ref="H6:I6"/>
    <mergeCell ref="V6:W6"/>
    <mergeCell ref="F5:O5"/>
    <mergeCell ref="J6:K6"/>
    <mergeCell ref="AB6:AC6"/>
    <mergeCell ref="Z6:AA6"/>
    <mergeCell ref="S5:S6"/>
    <mergeCell ref="N6:O6"/>
    <mergeCell ref="T6:U6"/>
    <mergeCell ref="AG6:AH6"/>
    <mergeCell ref="L6:M6"/>
    <mergeCell ref="AI6:AJ6"/>
    <mergeCell ref="T5:AE5"/>
    <mergeCell ref="A2:AN2"/>
    <mergeCell ref="B4:B6"/>
    <mergeCell ref="C4:C6"/>
    <mergeCell ref="D4:E6"/>
    <mergeCell ref="X6:Y6"/>
    <mergeCell ref="A4:A6"/>
    <mergeCell ref="AF5:AF6"/>
    <mergeCell ref="F4:O4"/>
    <mergeCell ref="P4:Q6"/>
    <mergeCell ref="R4:AE4"/>
    <mergeCell ref="AN4:AN6"/>
    <mergeCell ref="AF4:AL4"/>
    <mergeCell ref="F6:G6"/>
    <mergeCell ref="AK6:AL6"/>
    <mergeCell ref="R5:R6"/>
  </mergeCells>
  <printOptions/>
  <pageMargins left="0.7" right="0.7" top="0.75" bottom="0.75" header="0.3" footer="0.3"/>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2021-11-24T12:01:58Z</dcterms:created>
  <dcterms:modified xsi:type="dcterms:W3CDTF">2021-11-24T12:02:06Z</dcterms:modified>
  <cp:category/>
  <cp:version/>
  <cp:contentType/>
  <cp:contentStatus/>
</cp:coreProperties>
</file>