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8800" windowHeight="138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43" i="12" l="1"/>
  <c r="DB41" i="12"/>
  <c r="DB38" i="12"/>
  <c r="DB34" i="12"/>
  <c r="DB21" i="12"/>
  <c r="DB16" i="12"/>
  <c r="DB7" i="12"/>
  <c r="CW42" i="12"/>
  <c r="AP23" i="12" l="1"/>
  <c r="AK8" i="12"/>
  <c r="AA15" i="12"/>
  <c r="AA14" i="12"/>
  <c r="AA13" i="12"/>
  <c r="AA12" i="12"/>
  <c r="AA11" i="12"/>
  <c r="AA10" i="12"/>
  <c r="AA9" i="12"/>
  <c r="AK28" i="12" l="1"/>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<sst xmlns="http://schemas.openxmlformats.org/spreadsheetml/2006/main" count="1207" uniqueCount="629">
  <si>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</si>
  <si>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</si>
  <si>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</si>
  <si>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</si>
  <si>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</si>
  <si>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</si>
  <si>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</si>
  <si>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</si>
  <si>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</si>
  <si>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</si>
  <si>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</si>
  <si>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</si>
  <si>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</si>
  <si>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</si>
  <si>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</si>
  <si>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</si>
  <si>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</si>
  <si>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</si>
  <si>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</si>
  <si>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</si>
  <si>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</si>
  <si>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</si>
  <si>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</si>
  <si>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</si>
  <si>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</si>
  <si>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</si>
  <si>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</si>
  <si>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</si>
  <si>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</si>
  <si>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</si>
  <si>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</si>
  <si>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</si>
  <si>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</si>
  <si>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</si>
  <si>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</si>
  <si>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</si>
  <si>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</si>
  <si>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</si>
  <si>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</si>
  <si>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</si>
  <si>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</si>
  <si>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</si>
  <si>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</si>
  <si>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</si>
  <si>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</si>
  <si>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</si>
  <si>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</si>
  <si>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</si>
  <si>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</si>
  <si>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</si>
  <si>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</si>
  <si>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</si>
  <si>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</si>
  <si>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</si>
  <si>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</si>
  <si>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</si>
  <si>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</si>
  <si>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</si>
  <si>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</si>
  <si>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</si>
  <si>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</si>
  <si>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</si>
  <si>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</si>
  <si>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</si>
  <si>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</si>
  <si>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</si>
  <si>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</si>
  <si>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</si>
  <si>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</si>
  <si>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</si>
  <si>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</si>
  <si>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</si>
  <si>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</si>
  <si>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</si>
  <si>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</si>
  <si>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</si>
  <si>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</si>
  <si>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</si>
  <si>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</si>
  <si>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</si>
  <si>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宮城県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</si>
  <si>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</si>
  <si>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</si>
  <si>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</si>
  <si>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</si>
  <si>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</si>
  <si>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</si>
  <si>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</si>
  <si>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</si>
  <si>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</si>
  <si>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</si>
  <si>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</si>
  <si>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</si>
  <si>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</si>
  <si>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</si>
  <si>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</si>
  <si>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</si>
  <si>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</si>
  <si>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</si>
  <si>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</si>
  <si>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</si>
  <si>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</si>
  <si>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</si>
  <si>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</si>
  <si>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</si>
  <si>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</si>
  <si>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</si>
  <si>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</si>
  <si>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</si>
  <si>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</si>
  <si>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</si>
  <si>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</si>
  <si>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</si>
  <si>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</si>
  <si>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</si>
  <si>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</si>
  <si>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</si>
  <si>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</si>
  <si>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</si>
  <si>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</si>
  <si>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</si>
  <si>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</si>
  <si>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</si>
  <si>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</si>
  <si>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</si>
  <si>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</si>
  <si>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</si>
  <si>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</si>
  <si>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</si>
  <si>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</si>
  <si>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</si>
  <si>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</si>
  <si>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</si>
  <si>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</si>
  <si>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</si>
  <si>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</si>
  <si>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</si>
  <si>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</si>
  <si>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</si>
  <si>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</si>
  <si>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</si>
  <si>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</si>
  <si>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</si>
  <si>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</si>
  <si>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</si>
  <si>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</si>
  <si>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</si>
  <si>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</si>
  <si>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</si>
  <si>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</si>
  <si>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</si>
  <si>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</si>
  <si>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</si>
  <si>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</si>
  <si>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t>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</si>
  <si>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</si>
  <si>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</si>
  <si>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</si>
  <si>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</si>
  <si>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</si>
  <si>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</si>
  <si>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</si>
  <si>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</si>
  <si>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</si>
  <si>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</si>
  <si>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</si>
  <si>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</si>
  <si>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</si>
  <si>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</si>
  <si>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</si>
  <si>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</si>
  <si>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</si>
  <si>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</si>
  <si>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</si>
  <si>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</si>
  <si>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</si>
  <si>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</si>
  <si>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</si>
  <si>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</si>
  <si>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</si>
  <si>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</si>
  <si>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</si>
  <si>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</si>
  <si>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</si>
  <si>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</si>
  <si>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</si>
  <si>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</si>
  <si>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</si>
  <si>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</si>
  <si>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宮城県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</si>
  <si>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</si>
  <si>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</si>
  <si>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</si>
  <si>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</si>
  <si>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</si>
  <si>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</si>
  <si>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</si>
  <si>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</si>
  <si>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</si>
  <si>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</si>
  <si>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</si>
  <si>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</si>
  <si>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</si>
  <si>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</si>
  <si>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</si>
  <si>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</si>
  <si>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</si>
  <si>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</si>
  <si>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</si>
  <si>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</si>
  <si>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</si>
  <si>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</si>
  <si>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</si>
  <si>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</si>
  <si>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</si>
  <si>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</si>
  <si>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</si>
  <si>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</si>
  <si>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</si>
  <si>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</si>
  <si>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</si>
  <si>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</si>
  <si>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</si>
  <si>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</si>
  <si>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</si>
  <si>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</si>
  <si>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</si>
  <si>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</si>
  <si>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</si>
  <si>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</si>
  <si>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</si>
  <si>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</si>
  <si>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</si>
  <si>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</si>
  <si>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</si>
  <si>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</si>
  <si>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</si>
  <si>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</si>
  <si>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</si>
  <si>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</si>
  <si>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</si>
  <si>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</si>
  <si>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</si>
  <si>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</si>
  <si>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</si>
  <si>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</si>
  <si>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</si>
  <si>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</si>
  <si>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</si>
  <si>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</si>
  <si>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</si>
  <si>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</si>
  <si>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</si>
  <si>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</si>
  <si>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</si>
  <si>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</si>
  <si>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</si>
  <si>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</si>
  <si>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</si>
  <si>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</si>
  <si>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</si>
  <si>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</si>
  <si>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</si>
  <si>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</si>
  <si>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</si>
  <si>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</si>
  <si>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</si>
  <si>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</si>
  <si>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</si>
  <si>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</si>
  <si>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</si>
  <si>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</si>
  <si>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</si>
  <si>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</si>
  <si>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</si>
  <si>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</si>
  <si>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</si>
  <si>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</si>
  <si>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</si>
  <si>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</si>
  <si>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</si>
  <si>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</si>
  <si>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</si>
  <si>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</si>
  <si>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</si>
  <si>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</si>
  <si>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</si>
  <si>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</si>
  <si>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</si>
  <si>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</si>
  <si>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</si>
  <si>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</si>
  <si>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</si>
  <si>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</si>
  <si>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</si>
  <si>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</si>
  <si>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</si>
  <si>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</si>
  <si>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</si>
  <si>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</si>
  <si>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</si>
  <si>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</si>
  <si>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</si>
  <si>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</si>
  <si>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</si>
  <si>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</si>
  <si>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</si>
  <si>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</si>
  <si>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</si>
  <si>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</si>
  <si>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</si>
  <si>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</si>
  <si>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</si>
  <si>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</si>
  <si>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</si>
  <si>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</si>
  <si>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</si>
  <si>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</si>
  <si>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</si>
  <si>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</si>
  <si>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</si>
  <si>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</si>
  <si>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</si>
  <si>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</si>
  <si>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</si>
  <si>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</si>
  <si>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</si>
  <si>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</si>
  <si>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</si>
  <si>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</si>
  <si>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</si>
  <si>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</si>
  <si>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</si>
  <si>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</si>
  <si>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</si>
  <si>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</si>
  <si>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</si>
  <si>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</si>
  <si>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</si>
  <si>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</si>
  <si>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</si>
  <si>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</si>
  <si>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宮城県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</si>
  <si>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</si>
  <si>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</si>
  <si>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</si>
  <si>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</si>
  <si>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</si>
  <si>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</si>
  <si>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</si>
  <si>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</si>
  <si>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</si>
  <si>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</si>
  <si>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</si>
  <si>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</si>
  <si>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</si>
  <si>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</si>
  <si>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</si>
  <si>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</si>
  <si>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</si>
  <si>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</si>
  <si>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</si>
  <si>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</si>
  <si>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</si>
  <si>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t>
    <phoneticPr fontId="5"/>
  </si>
  <si>
    <t>母子父子寡婦福祉資金特別会計</t>
    <phoneticPr fontId="5"/>
  </si>
  <si>
    <t>-</t>
    <phoneticPr fontId="5"/>
  </si>
  <si>
    <t>中小企業高度化資金特別会計</t>
    <phoneticPr fontId="5"/>
  </si>
  <si>
    <t>農業改良資金特別会計</t>
    <phoneticPr fontId="5"/>
  </si>
  <si>
    <t>沿岸漁業改善資金特別会計</t>
    <phoneticPr fontId="5"/>
  </si>
  <si>
    <t>-</t>
    <phoneticPr fontId="5"/>
  </si>
  <si>
    <t>林業・木材産業改善資金特別会計</t>
    <phoneticPr fontId="5"/>
  </si>
  <si>
    <t>県有林特別会計</t>
    <phoneticPr fontId="5"/>
  </si>
  <si>
    <t>土地取得特別会計</t>
    <phoneticPr fontId="5"/>
  </si>
  <si>
    <t>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</si>
  <si>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</si>
  <si>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</si>
  <si>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</si>
  <si>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</si>
  <si>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</si>
  <si>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</si>
  <si>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</si>
  <si>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</si>
  <si>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</si>
  <si>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</si>
  <si>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</si>
  <si>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</si>
  <si>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</si>
  <si>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</si>
  <si>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</si>
  <si>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水道用水供給事業会計</t>
    <phoneticPr fontId="5"/>
  </si>
  <si>
    <t>法適用企業</t>
    <phoneticPr fontId="5"/>
  </si>
  <si>
    <t>工業用水道事業会計</t>
    <phoneticPr fontId="5"/>
  </si>
  <si>
    <t>地域整備事業会計</t>
    <phoneticPr fontId="5"/>
  </si>
  <si>
    <t>法適用企業</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</si>
  <si>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</si>
  <si>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</si>
  <si>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</si>
  <si>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</si>
  <si>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</si>
  <si>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</si>
  <si>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</si>
  <si>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</si>
  <si>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</si>
  <si>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</si>
  <si>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</si>
  <si>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</si>
  <si>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</si>
  <si>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</si>
  <si>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</si>
  <si>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</si>
  <si>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</si>
  <si>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</si>
  <si>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</si>
  <si>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</si>
  <si>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</si>
  <si>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</si>
  <si>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</si>
  <si>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</si>
  <si>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</si>
  <si>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</si>
  <si>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</si>
  <si>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</si>
  <si>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</si>
  <si>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</si>
  <si>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</si>
  <si>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</si>
  <si>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</si>
  <si>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</si>
  <si>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</si>
  <si>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</si>
  <si>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</si>
  <si>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</si>
  <si>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</si>
  <si>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</si>
  <si>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</si>
  <si>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</si>
  <si>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</si>
  <si>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</si>
  <si>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</si>
  <si>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</si>
  <si>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</si>
  <si>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</si>
  <si>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</si>
  <si>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</si>
  <si>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</si>
  <si>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</si>
  <si>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</si>
  <si>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</si>
  <si>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</si>
  <si>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</si>
  <si>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</si>
  <si>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</si>
  <si>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</si>
  <si>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</si>
  <si>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</si>
  <si>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</si>
  <si>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</si>
  <si>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</si>
  <si>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</si>
  <si>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</si>
  <si>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水道用水供給事業会計</t>
    <phoneticPr fontId="5"/>
  </si>
  <si>
    <t>(Ｆ)</t>
    <phoneticPr fontId="5"/>
  </si>
  <si>
    <t>工業用水道事業会計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</si>
  <si>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</si>
  <si>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</si>
  <si>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</si>
  <si>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</si>
  <si>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</si>
  <si>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</si>
  <si>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</si>
  <si>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</si>
  <si>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</si>
  <si>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</si>
  <si>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</si>
  <si>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</si>
  <si>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</si>
  <si>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</si>
  <si>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</si>
  <si>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</si>
  <si>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</si>
  <si>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</si>
  <si>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</si>
  <si>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</si>
  <si>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</si>
  <si>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</si>
  <si>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</si>
  <si>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</si>
  <si>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</si>
  <si>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</si>
  <si>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</si>
  <si>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</si>
  <si>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</si>
  <si>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</si>
  <si>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</si>
  <si>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</si>
  <si>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</si>
  <si>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</si>
  <si>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</si>
  <si>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</si>
  <si>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</si>
  <si>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</si>
  <si>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</si>
  <si>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</si>
  <si>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</si>
  <si>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</si>
  <si>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</si>
  <si>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</si>
  <si>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</si>
  <si>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</si>
  <si>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</si>
  <si>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</si>
  <si>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</si>
  <si>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</si>
  <si>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</si>
  <si>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</si>
  <si>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</si>
  <si>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</si>
  <si>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</si>
  <si>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</si>
  <si>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</si>
  <si>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</si>
  <si>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</si>
  <si>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</si>
  <si>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</si>
  <si>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</si>
  <si>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</si>
  <si>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</si>
  <si>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</si>
  <si>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</si>
  <si>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</si>
  <si>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</si>
  <si>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</si>
  <si>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</si>
  <si>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</si>
  <si>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</si>
  <si>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</si>
  <si>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</si>
  <si>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</si>
  <si>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</si>
  <si>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</si>
  <si>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</si>
  <si>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</si>
  <si>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</si>
  <si>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</si>
  <si>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</si>
  <si>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</si>
  <si>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</si>
  <si>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</si>
  <si>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</si>
  <si>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</si>
  <si>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4.67</t>
  </si>
  <si>
    <t>一般会計</t>
  </si>
  <si>
    <t>水道用水供給事業会計</t>
  </si>
  <si>
    <t>地域整備事業会計</t>
  </si>
  <si>
    <t>港湾整備事業特別会計</t>
  </si>
  <si>
    <t>工業用水道事業会計</t>
  </si>
  <si>
    <t>国民健康保険特別会計</t>
  </si>
  <si>
    <t>流域下水道事業特別会計</t>
  </si>
  <si>
    <t>県有林特別会計</t>
  </si>
  <si>
    <t>その他会計（赤字）</t>
  </si>
  <si>
    <t>その他会計（黒字）</t>
  </si>
  <si>
    <t>H25末</t>
    <phoneticPr fontId="2"/>
  </si>
  <si>
    <t>H26末</t>
    <phoneticPr fontId="2"/>
  </si>
  <si>
    <t>H27末</t>
    <phoneticPr fontId="2"/>
  </si>
  <si>
    <t>H28末</t>
    <phoneticPr fontId="2"/>
  </si>
  <si>
    <t>H29末</t>
    <phoneticPr fontId="2"/>
  </si>
  <si>
    <t>-</t>
    <phoneticPr fontId="2"/>
  </si>
  <si>
    <t>○</t>
  </si>
  <si>
    <t>（公社）みやぎ農業振興公社</t>
    <rPh sb="1" eb="3">
      <t>コウシャ</t>
    </rPh>
    <rPh sb="7" eb="9">
      <t>ノウギョウ</t>
    </rPh>
    <rPh sb="9" eb="11">
      <t>シンコウ</t>
    </rPh>
    <rPh sb="11" eb="13">
      <t>コウシャ</t>
    </rPh>
    <phoneticPr fontId="15"/>
  </si>
  <si>
    <t>（一社）宮城県畜産協会</t>
    <rPh sb="1" eb="2">
      <t>イチ</t>
    </rPh>
    <rPh sb="2" eb="3">
      <t>シャ</t>
    </rPh>
    <rPh sb="4" eb="7">
      <t>ミヤギケン</t>
    </rPh>
    <rPh sb="7" eb="9">
      <t>チクサン</t>
    </rPh>
    <rPh sb="9" eb="11">
      <t>キョウカイ</t>
    </rPh>
    <phoneticPr fontId="15"/>
  </si>
  <si>
    <t>（一社）宮城県林業公社</t>
    <rPh sb="1" eb="2">
      <t>イチ</t>
    </rPh>
    <rPh sb="2" eb="3">
      <t>シャ</t>
    </rPh>
    <rPh sb="4" eb="7">
      <t>ミヤギケン</t>
    </rPh>
    <rPh sb="7" eb="9">
      <t>リンギョウ</t>
    </rPh>
    <rPh sb="9" eb="11">
      <t>コウシャ</t>
    </rPh>
    <phoneticPr fontId="15"/>
  </si>
  <si>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15"/>
  </si>
  <si>
    <t>（一財）みやぎ建設総合センター</t>
    <rPh sb="1" eb="2">
      <t>イチ</t>
    </rPh>
    <rPh sb="2" eb="3">
      <t>ザイ</t>
    </rPh>
    <rPh sb="7" eb="9">
      <t>ケンセツ</t>
    </rPh>
    <rPh sb="9" eb="11">
      <t>ソウゴウ</t>
    </rPh>
    <phoneticPr fontId="15"/>
  </si>
  <si>
    <t>（公財）宮城県水産振興協会</t>
    <rPh sb="1" eb="3">
      <t>コウザイ</t>
    </rPh>
    <rPh sb="4" eb="7">
      <t>ミヤギケン</t>
    </rPh>
    <rPh sb="7" eb="9">
      <t>スイサン</t>
    </rPh>
    <rPh sb="9" eb="11">
      <t>シンコウ</t>
    </rPh>
    <rPh sb="11" eb="13">
      <t>キョウカイ</t>
    </rPh>
    <phoneticPr fontId="15"/>
  </si>
  <si>
    <t>（一財）かき研究所</t>
    <rPh sb="1" eb="2">
      <t>イチ</t>
    </rPh>
    <rPh sb="2" eb="3">
      <t>ザイ</t>
    </rPh>
    <rPh sb="6" eb="9">
      <t>ケンキュウジョ</t>
    </rPh>
    <phoneticPr fontId="15"/>
  </si>
  <si>
    <t>（公財）みやぎ林業活性化基金</t>
    <rPh sb="1" eb="3">
      <t>コウザイ</t>
    </rPh>
    <rPh sb="7" eb="9">
      <t>リンギョウ</t>
    </rPh>
    <rPh sb="9" eb="12">
      <t>カッセイカ</t>
    </rPh>
    <rPh sb="12" eb="14">
      <t>キキン</t>
    </rPh>
    <phoneticPr fontId="15"/>
  </si>
  <si>
    <t>（公財）翠生農学振興会</t>
    <rPh sb="1" eb="3">
      <t>コウザイ</t>
    </rPh>
    <rPh sb="4" eb="5">
      <t>ミドリ</t>
    </rPh>
    <rPh sb="5" eb="6">
      <t>セイ</t>
    </rPh>
    <rPh sb="6" eb="8">
      <t>ノウガク</t>
    </rPh>
    <rPh sb="8" eb="11">
      <t>シンコウカイ</t>
    </rPh>
    <phoneticPr fontId="15"/>
  </si>
  <si>
    <t>（公財）みやぎ産業振興機構</t>
    <rPh sb="1" eb="3">
      <t>コウザイ</t>
    </rPh>
    <rPh sb="7" eb="9">
      <t>サンギョウ</t>
    </rPh>
    <rPh sb="9" eb="11">
      <t>シンコウ</t>
    </rPh>
    <rPh sb="11" eb="13">
      <t>キコウ</t>
    </rPh>
    <phoneticPr fontId="15"/>
  </si>
  <si>
    <t>（一財）みやぎ産業交流センター</t>
    <rPh sb="1" eb="2">
      <t>イチ</t>
    </rPh>
    <rPh sb="2" eb="3">
      <t>ザイ</t>
    </rPh>
    <rPh sb="7" eb="9">
      <t>サンギョウ</t>
    </rPh>
    <rPh sb="9" eb="11">
      <t>コウリュウ</t>
    </rPh>
    <phoneticPr fontId="15"/>
  </si>
  <si>
    <t>（公財）宮城県腎臓協会</t>
    <rPh sb="1" eb="3">
      <t>コウザイ</t>
    </rPh>
    <rPh sb="4" eb="7">
      <t>ミヤギケン</t>
    </rPh>
    <rPh sb="7" eb="9">
      <t>ジンゾウ</t>
    </rPh>
    <rPh sb="9" eb="11">
      <t>キョウカイ</t>
    </rPh>
    <phoneticPr fontId="15"/>
  </si>
  <si>
    <t>（公財）宮城県環境事業公社</t>
    <rPh sb="1" eb="3">
      <t>コウザイ</t>
    </rPh>
    <rPh sb="4" eb="7">
      <t>ミヤギケン</t>
    </rPh>
    <rPh sb="7" eb="9">
      <t>カンキョウ</t>
    </rPh>
    <rPh sb="9" eb="11">
      <t>ジギョウ</t>
    </rPh>
    <rPh sb="11" eb="13">
      <t>コウシャ</t>
    </rPh>
    <phoneticPr fontId="15"/>
  </si>
  <si>
    <t>（公財）宮城県生活衛生営業指導センター</t>
    <rPh sb="1" eb="3">
      <t>コウザイ</t>
    </rPh>
    <rPh sb="4" eb="7">
      <t>ミヤギケン</t>
    </rPh>
    <rPh sb="7" eb="9">
      <t>セイカツ</t>
    </rPh>
    <rPh sb="9" eb="11">
      <t>エイセイ</t>
    </rPh>
    <rPh sb="11" eb="13">
      <t>エイギョウ</t>
    </rPh>
    <rPh sb="13" eb="15">
      <t>シドウ</t>
    </rPh>
    <phoneticPr fontId="15"/>
  </si>
  <si>
    <t>（公財）宮城県フェリー埠頭公社</t>
    <rPh sb="1" eb="3">
      <t>コウザイ</t>
    </rPh>
    <rPh sb="4" eb="7">
      <t>ミヤギケン</t>
    </rPh>
    <rPh sb="11" eb="13">
      <t>フトウ</t>
    </rPh>
    <rPh sb="13" eb="15">
      <t>コウシャ</t>
    </rPh>
    <phoneticPr fontId="15"/>
  </si>
  <si>
    <t>（公財）宮城県文化振興財団</t>
    <rPh sb="1" eb="3">
      <t>コウザイ</t>
    </rPh>
    <rPh sb="4" eb="7">
      <t>ミヤギケン</t>
    </rPh>
    <rPh sb="7" eb="9">
      <t>ブンカ</t>
    </rPh>
    <rPh sb="9" eb="11">
      <t>シンコウ</t>
    </rPh>
    <rPh sb="11" eb="13">
      <t>ザイダン</t>
    </rPh>
    <phoneticPr fontId="15"/>
  </si>
  <si>
    <t>（公財）慶長遣欧使節船協会</t>
    <rPh sb="1" eb="3">
      <t>コウザイ</t>
    </rPh>
    <rPh sb="4" eb="6">
      <t>ケイチョウ</t>
    </rPh>
    <rPh sb="6" eb="8">
      <t>ケンオウ</t>
    </rPh>
    <rPh sb="8" eb="11">
      <t>シセツセン</t>
    </rPh>
    <rPh sb="11" eb="13">
      <t>キョウカイ</t>
    </rPh>
    <phoneticPr fontId="15"/>
  </si>
  <si>
    <t>（公財）宮城県スポーツ協会</t>
    <rPh sb="1" eb="3">
      <t>コウザイ</t>
    </rPh>
    <rPh sb="4" eb="7">
      <t>ミヤギケン</t>
    </rPh>
    <rPh sb="11" eb="13">
      <t>キョウカイ</t>
    </rPh>
    <phoneticPr fontId="15"/>
  </si>
  <si>
    <t>（公財）宮城県伊豆沼・内沼環境保全財団</t>
    <rPh sb="1" eb="3">
      <t>コウザイ</t>
    </rPh>
    <rPh sb="4" eb="7">
      <t>ミヤギケン</t>
    </rPh>
    <rPh sb="7" eb="9">
      <t>イズ</t>
    </rPh>
    <rPh sb="9" eb="10">
      <t>ヌマ</t>
    </rPh>
    <rPh sb="11" eb="13">
      <t>ウチヌマ</t>
    </rPh>
    <rPh sb="13" eb="15">
      <t>カンキョウ</t>
    </rPh>
    <rPh sb="15" eb="17">
      <t>ホゼン</t>
    </rPh>
    <rPh sb="17" eb="19">
      <t>ザイダン</t>
    </rPh>
    <phoneticPr fontId="15"/>
  </si>
  <si>
    <t>（公財）宮城県国際化協会</t>
    <rPh sb="1" eb="3">
      <t>コウザイ</t>
    </rPh>
    <rPh sb="4" eb="7">
      <t>ミヤギケン</t>
    </rPh>
    <rPh sb="7" eb="10">
      <t>コクサイカ</t>
    </rPh>
    <rPh sb="10" eb="12">
      <t>キョウカイ</t>
    </rPh>
    <phoneticPr fontId="15"/>
  </si>
  <si>
    <t>（公財）東北自治研修所</t>
    <rPh sb="1" eb="3">
      <t>コウザイ</t>
    </rPh>
    <rPh sb="4" eb="6">
      <t>トウホク</t>
    </rPh>
    <rPh sb="6" eb="8">
      <t>ジチ</t>
    </rPh>
    <rPh sb="8" eb="11">
      <t>ケンシュウジョ</t>
    </rPh>
    <phoneticPr fontId="15"/>
  </si>
  <si>
    <t>（株）インテリジェント・コスモス研究機構</t>
    <rPh sb="1" eb="2">
      <t>カブ</t>
    </rPh>
    <rPh sb="16" eb="18">
      <t>ケンキュウ</t>
    </rPh>
    <rPh sb="18" eb="20">
      <t>キコウ</t>
    </rPh>
    <phoneticPr fontId="15"/>
  </si>
  <si>
    <t>（公財）宮城県暴力団追放推進センター</t>
    <rPh sb="1" eb="3">
      <t>コウザイ</t>
    </rPh>
    <rPh sb="4" eb="7">
      <t>ミヤギケン</t>
    </rPh>
    <rPh sb="7" eb="10">
      <t>ボウリョクダン</t>
    </rPh>
    <rPh sb="10" eb="12">
      <t>ツイホウ</t>
    </rPh>
    <rPh sb="12" eb="14">
      <t>スイシン</t>
    </rPh>
    <phoneticPr fontId="15"/>
  </si>
  <si>
    <t>（株）宮城県食肉流通公社</t>
    <rPh sb="0" eb="3">
      <t>カブ</t>
    </rPh>
    <rPh sb="3" eb="6">
      <t>ミヤギケン</t>
    </rPh>
    <rPh sb="6" eb="8">
      <t>ショクニク</t>
    </rPh>
    <rPh sb="8" eb="10">
      <t>リュウツウ</t>
    </rPh>
    <rPh sb="10" eb="12">
      <t>コウシャ</t>
    </rPh>
    <phoneticPr fontId="15"/>
  </si>
  <si>
    <t>（株）テクノプラザみやぎ</t>
    <rPh sb="0" eb="3">
      <t>カブ</t>
    </rPh>
    <phoneticPr fontId="15"/>
  </si>
  <si>
    <t>（株）仙台港貿易促進センター</t>
    <rPh sb="0" eb="3">
      <t>カブ</t>
    </rPh>
    <rPh sb="3" eb="6">
      <t>センダイコウ</t>
    </rPh>
    <rPh sb="6" eb="8">
      <t>ボウエキ</t>
    </rPh>
    <rPh sb="8" eb="10">
      <t>ソクシン</t>
    </rPh>
    <phoneticPr fontId="15"/>
  </si>
  <si>
    <t>仙台臨海鉄道（株）</t>
    <rPh sb="0" eb="2">
      <t>センダイ</t>
    </rPh>
    <rPh sb="2" eb="4">
      <t>リンカイ</t>
    </rPh>
    <rPh sb="4" eb="6">
      <t>テツドウ</t>
    </rPh>
    <rPh sb="6" eb="9">
      <t>カブ</t>
    </rPh>
    <phoneticPr fontId="15"/>
  </si>
  <si>
    <t>仙台空港鉄道（株）</t>
    <rPh sb="0" eb="2">
      <t>センダイ</t>
    </rPh>
    <rPh sb="2" eb="4">
      <t>クウコウ</t>
    </rPh>
    <rPh sb="4" eb="6">
      <t>テツドウ</t>
    </rPh>
    <rPh sb="6" eb="9">
      <t>カブ</t>
    </rPh>
    <phoneticPr fontId="15"/>
  </si>
  <si>
    <t>宮城県開発（株）</t>
    <rPh sb="0" eb="3">
      <t>ミヤギケン</t>
    </rPh>
    <rPh sb="3" eb="5">
      <t>カイハツ</t>
    </rPh>
    <rPh sb="5" eb="8">
      <t>カブ</t>
    </rPh>
    <phoneticPr fontId="15"/>
  </si>
  <si>
    <t>（株）ベガルタ仙台</t>
    <rPh sb="0" eb="3">
      <t>カブ</t>
    </rPh>
    <rPh sb="7" eb="9">
      <t>センダイ</t>
    </rPh>
    <phoneticPr fontId="15"/>
  </si>
  <si>
    <t>（公財）インテリジェント・コスモス学術振興財団</t>
    <rPh sb="1" eb="3">
      <t>コウザイ</t>
    </rPh>
    <rPh sb="17" eb="19">
      <t>ガクジュツ</t>
    </rPh>
    <rPh sb="19" eb="21">
      <t>シンコウ</t>
    </rPh>
    <rPh sb="21" eb="23">
      <t>ザイダン</t>
    </rPh>
    <phoneticPr fontId="15"/>
  </si>
  <si>
    <t>宮城県住宅供給公社</t>
    <rPh sb="0" eb="3">
      <t>ミヤギケン</t>
    </rPh>
    <rPh sb="3" eb="5">
      <t>ジュウタク</t>
    </rPh>
    <rPh sb="5" eb="7">
      <t>キョウキュウ</t>
    </rPh>
    <rPh sb="7" eb="9">
      <t>コウシャ</t>
    </rPh>
    <phoneticPr fontId="15"/>
  </si>
  <si>
    <t>宮城県道路公社</t>
    <rPh sb="0" eb="3">
      <t>ミヤギケン</t>
    </rPh>
    <rPh sb="3" eb="5">
      <t>ドウロ</t>
    </rPh>
    <rPh sb="5" eb="7">
      <t>コウシャ</t>
    </rPh>
    <phoneticPr fontId="15"/>
  </si>
  <si>
    <t>宮城県土地開発公社</t>
    <rPh sb="0" eb="3">
      <t>ミヤギケン</t>
    </rPh>
    <rPh sb="3" eb="5">
      <t>トチ</t>
    </rPh>
    <rPh sb="5" eb="7">
      <t>カイハツ</t>
    </rPh>
    <rPh sb="7" eb="9">
      <t>コウシャ</t>
    </rPh>
    <phoneticPr fontId="15"/>
  </si>
  <si>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15"/>
  </si>
  <si>
    <t>公立大学法人宮城大学</t>
    <rPh sb="0" eb="2">
      <t>コウリツ</t>
    </rPh>
    <rPh sb="2" eb="4">
      <t>ダイガク</t>
    </rPh>
    <rPh sb="4" eb="6">
      <t>ホウジン</t>
    </rPh>
    <rPh sb="6" eb="8">
      <t>ミヤギ</t>
    </rPh>
    <rPh sb="8" eb="10">
      <t>ダイガク</t>
    </rPh>
    <phoneticPr fontId="15"/>
  </si>
  <si>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15"/>
  </si>
  <si>
    <t>（一社）東北地域医療支援機構</t>
    <rPh sb="1" eb="2">
      <t>1</t>
    </rPh>
    <rPh sb="2" eb="3">
      <t>シャ</t>
    </rPh>
    <rPh sb="4" eb="6">
      <t>トウホク</t>
    </rPh>
    <rPh sb="6" eb="8">
      <t>チイキ</t>
    </rPh>
    <rPh sb="8" eb="10">
      <t>イリョウ</t>
    </rPh>
    <rPh sb="10" eb="12">
      <t>シエン</t>
    </rPh>
    <rPh sb="12" eb="14">
      <t>キコウ</t>
    </rPh>
    <phoneticPr fontId="3"/>
  </si>
  <si>
    <t>－</t>
  </si>
  <si>
    <t>地域整備推進基金</t>
    <rPh sb="0" eb="2">
      <t>チイキ</t>
    </rPh>
    <rPh sb="2" eb="4">
      <t>セイビ</t>
    </rPh>
    <rPh sb="4" eb="6">
      <t>スイシン</t>
    </rPh>
    <rPh sb="6" eb="8">
      <t>キキン</t>
    </rPh>
    <phoneticPr fontId="2"/>
  </si>
  <si>
    <t>東日本大震災復興交付金基金</t>
    <rPh sb="0" eb="3">
      <t>ヒガシニホン</t>
    </rPh>
    <rPh sb="3" eb="6">
      <t>ダイシンサイ</t>
    </rPh>
    <rPh sb="6" eb="8">
      <t>フッコウ</t>
    </rPh>
    <rPh sb="8" eb="11">
      <t>コウフキン</t>
    </rPh>
    <rPh sb="11" eb="13">
      <t>キキン</t>
    </rPh>
    <phoneticPr fontId="2"/>
  </si>
  <si>
    <t>東日本大震災復興基金</t>
    <rPh sb="0" eb="3">
      <t>ヒガシニホン</t>
    </rPh>
    <rPh sb="3" eb="6">
      <t>ダイシンサイ</t>
    </rPh>
    <rPh sb="6" eb="8">
      <t>フッコウ</t>
    </rPh>
    <rPh sb="8" eb="10">
      <t>キキン</t>
    </rPh>
    <phoneticPr fontId="2"/>
  </si>
  <si>
    <t>富県宮城推進基金</t>
    <rPh sb="0" eb="2">
      <t>フケン</t>
    </rPh>
    <rPh sb="2" eb="4">
      <t>ミヤギ</t>
    </rPh>
    <rPh sb="4" eb="6">
      <t>スイシン</t>
    </rPh>
    <rPh sb="6" eb="8">
      <t>キキン</t>
    </rPh>
    <phoneticPr fontId="2"/>
  </si>
  <si>
    <t>県庁舎等整備基金</t>
    <rPh sb="0" eb="3">
      <t>ケンチョウシャ</t>
    </rPh>
    <rPh sb="3" eb="4">
      <t>トウ</t>
    </rPh>
    <rPh sb="4" eb="6">
      <t>セイビ</t>
    </rPh>
    <rPh sb="6" eb="8">
      <t>キキン</t>
    </rPh>
    <phoneticPr fontId="2"/>
  </si>
  <si>
    <t>-</t>
    <phoneticPr fontId="2"/>
  </si>
  <si>
    <t>なし</t>
    <phoneticPr fontId="2"/>
  </si>
  <si>
    <t>なし</t>
    <phoneticPr fontId="2"/>
  </si>
  <si>
    <t>なし</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</si>
  <si>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</si>
  <si>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</si>
  <si>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</si>
  <si>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将来負担比率は，類似団体と比べて低い水準となっており，平成29年度比でも改善している。この主な要因は，地方債の新規発行抑制による地方債現在高の減である。
　また，有形固定資産減価償却率は，類似団体と比べて低い水準となっており，主な要因は東日本大震災で被災した施設等を復旧・建替等をしていることである。
　今後，復旧・建替等を行った施設が有形固定資産減価償却率を上昇させる要素となるが，その他の既存施設の長寿命化や施設の積極的な統廃合による施設総量の適正化等により，将来負担の上昇を抑えながら，適切な財政運営に努めていく必要がある。</t>
    <rPh sb="1" eb="3">
      <t>ショウライ</t>
    </rPh>
    <rPh sb="3" eb="5">
      <t>フタン</t>
    </rPh>
    <rPh sb="5" eb="7">
      <t>ヒリツ</t>
    </rPh>
    <rPh sb="9" eb="11">
      <t>ルイジ</t>
    </rPh>
    <rPh sb="11" eb="13">
      <t>ダンタイ</t>
    </rPh>
    <rPh sb="14" eb="15">
      <t>クラ</t>
    </rPh>
    <rPh sb="17" eb="18">
      <t>ヒク</t>
    </rPh>
    <rPh sb="19" eb="21">
      <t>スイジュン</t>
    </rPh>
    <rPh sb="28" eb="30">
      <t>ヘイセイ</t>
    </rPh>
    <rPh sb="32" eb="34">
      <t>ネンド</t>
    </rPh>
    <rPh sb="34" eb="35">
      <t>ヒ</t>
    </rPh>
    <rPh sb="37" eb="39">
      <t>カイゼン</t>
    </rPh>
    <rPh sb="46" eb="47">
      <t>オモ</t>
    </rPh>
    <rPh sb="48" eb="50">
      <t>ヨウイン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</si>
  <si>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</si>
  <si>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</si>
  <si>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</si>
  <si>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</si>
  <si>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</si>
  <si>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</si>
  <si>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将来負担比率は平成26年度以降，類似団体と比較して低い水準にある。平成29年度比でも低下しているが，この主な要因は，地方債の新規発行抑制による地方債現在高の減である。
　実質公債費比率は，平成26年度は類似団体と比較して低くなっているが，それ以降の年度は類似団体を上回っている。このことの主要因は過去の地方債発行に伴う償還経費の変動である。将来負担比率の低下に応じ今後の傾向としては低下していくものと見込まれ，平成29年度比においても0.9ポイント低下している。
　今後も公債費負担の平準化に努めた上で、適正な水準となるよう配慮していく。</t>
    <rPh sb="14" eb="16">
      <t>イコウ</t>
    </rPh>
    <rPh sb="26" eb="27">
      <t>ヒク</t>
    </rPh>
    <rPh sb="34" eb="36">
      <t>ヘイセイ</t>
    </rPh>
    <rPh sb="38" eb="40">
      <t>ネンド</t>
    </rPh>
    <rPh sb="40" eb="41">
      <t>ヒ</t>
    </rPh>
    <rPh sb="43" eb="45">
      <t>テイカ</t>
    </rPh>
    <rPh sb="72" eb="75">
      <t>チホウサイ</t>
    </rPh>
    <rPh sb="75" eb="78">
      <t>ゲンザイダカ</t>
    </rPh>
    <rPh sb="79" eb="80">
      <t>ゲン</t>
    </rPh>
    <rPh sb="206" eb="208">
      <t>ヘイセイ</t>
    </rPh>
    <rPh sb="225" eb="227">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</si>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</sst>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07"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478E-4E08-8E06-BF9BB617F4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90393</c:v>
                </c:pt>
                <c:pt idx="1">
                  <c:v>98961</c:v>
                </c:pt>
                <c:pt idx="2">
                  <c:v>103202</c:v>
                </c:pt>
                <c:pt idx="3">
                  <c:v>98473</c:v>
                </c:pt>
                <c:pt idx="4">
                  <c:v>89350</c:v>
                </c:pt>
              </c:numCache>
            </c:numRef>
          </c:val>
          <c:smooth val="0"/>
          <c:extLst>
            <c:ext xmlns:c16="http://schemas.microsoft.com/office/drawing/2014/chart" uri="{C3380CC4-5D6E-409C-BE32-E72D297353CC}">
              <c16:uniqueId val="{00000001-478E-4E08-8E06-BF9BB617F46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7.95</c:v>
                </c:pt>
                <c:pt idx="1">
                  <c:v>3.53</c:v>
                </c:pt>
                <c:pt idx="2">
                  <c:v>3.05</c:v>
                </c:pt>
                <c:pt idx="3">
                  <c:v>3.16</c:v>
                </c:pt>
                <c:pt idx="4">
                  <c:v>4.0599999999999996</c:v>
                </c:pt>
              </c:numCache>
            </c:numRef>
          </c:val>
          <c:extLst>
            <c:ext xmlns:c16="http://schemas.microsoft.com/office/drawing/2014/chart" uri="{C3380CC4-5D6E-409C-BE32-E72D297353CC}">
              <c16:uniqueId val="{00000000-C65D-4048-8E59-EE9E2757D1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6.07</c:v>
                </c:pt>
                <c:pt idx="1">
                  <c:v>4.3899999999999997</c:v>
                </c:pt>
                <c:pt idx="2">
                  <c:v>4.07</c:v>
                </c:pt>
                <c:pt idx="3">
                  <c:v>4.97</c:v>
                </c:pt>
                <c:pt idx="4">
                  <c:v>4.9400000000000004</c:v>
                </c:pt>
              </c:numCache>
            </c:numRef>
          </c:val>
          <c:extLst>
            <c:ext xmlns:c16="http://schemas.microsoft.com/office/drawing/2014/chart" uri="{C3380CC4-5D6E-409C-BE32-E72D297353CC}">
              <c16:uniqueId val="{00000001-C65D-4048-8E59-EE9E2757D1D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1.39</c:v>
                </c:pt>
                <c:pt idx="1">
                  <c:v>-4.67</c:v>
                </c:pt>
                <c:pt idx="2">
                  <c:v>1.19</c:v>
                </c:pt>
                <c:pt idx="3">
                  <c:v>0.67</c:v>
                </c:pt>
                <c:pt idx="4">
                  <c:v>0.88</c:v>
                </c:pt>
              </c:numCache>
            </c:numRef>
          </c:val>
          <c:smooth val="0"/>
          <c:extLst>
            <c:ext xmlns:c16="http://schemas.microsoft.com/office/drawing/2014/chart" uri="{C3380CC4-5D6E-409C-BE32-E72D297353CC}">
              <c16:uniqueId val="{00000002-C65D-4048-8E59-EE9E2757D1D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7A7-44F7-A497-29EA832BFE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A7-44F7-A497-29EA832BFE92}"/>
            </c:ext>
          </c:extLst>
        </c:ser>
        <c:ser>
          <c:idx val="2"/>
          <c:order val="2"/>
          <c:tx>
            <c:strRef>
              <c:f>データシート!$A$29</c:f>
              <c:strCache>
                <c:ptCount val="1"/>
                <c:pt idx="0">
                  <c:v>県有林特別会計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17A7-44F7-A497-29EA832BFE92}"/>
            </c:ext>
          </c:extLst>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0.05</c:v>
                </c:pt>
                <c:pt idx="8">
                  <c:v>#N/A</c:v>
                </c:pt>
                <c:pt idx="9">
                  <c:v>0.41</c:v>
                </c:pt>
              </c:numCache>
            </c:numRef>
          </c:val>
          <c:extLst>
            <c:ext xmlns:c16="http://schemas.microsoft.com/office/drawing/2014/chart" uri="{C3380CC4-5D6E-409C-BE32-E72D297353CC}">
              <c16:uniqueId val="{00000003-17A7-44F7-A497-29EA832BFE9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4-17A7-44F7-A497-29EA832BFE9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0.35</c:v>
                </c:pt>
                <c:pt idx="4">
                  <c:v>#N/A</c:v>
                </c:pt>
                <c:pt idx="5">
                  <c:v>0.44</c:v>
                </c:pt>
                <c:pt idx="6">
                  <c:v>#N/A</c:v>
                </c:pt>
                <c:pt idx="7">
                  <c:v>0.56000000000000005</c:v>
                </c:pt>
                <c:pt idx="8">
                  <c:v>#N/A</c:v>
                </c:pt>
                <c:pt idx="9">
                  <c:v>0.67</c:v>
                </c:pt>
              </c:numCache>
            </c:numRef>
          </c:val>
          <c:extLst>
            <c:ext xmlns:c16="http://schemas.microsoft.com/office/drawing/2014/chart" uri="{C3380CC4-5D6E-409C-BE32-E72D297353CC}">
              <c16:uniqueId val="{00000005-17A7-44F7-A497-29EA832BFE92}"/>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0.38</c:v>
                </c:pt>
                <c:pt idx="4">
                  <c:v>#N/A</c:v>
                </c:pt>
                <c:pt idx="5">
                  <c:v>0.33</c:v>
                </c:pt>
                <c:pt idx="6">
                  <c:v>#N/A</c:v>
                </c:pt>
                <c:pt idx="7">
                  <c:v>0.75</c:v>
                </c:pt>
                <c:pt idx="8">
                  <c:v>#N/A</c:v>
                </c:pt>
                <c:pt idx="9">
                  <c:v>0.77</c:v>
                </c:pt>
              </c:numCache>
            </c:numRef>
          </c:val>
          <c:extLst>
            <c:ext xmlns:c16="http://schemas.microsoft.com/office/drawing/2014/chart" uri="{C3380CC4-5D6E-409C-BE32-E72D297353CC}">
              <c16:uniqueId val="{00000006-17A7-44F7-A497-29EA832BFE92}"/>
            </c:ext>
          </c:extLst>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1.01</c:v>
                </c:pt>
                <c:pt idx="2">
                  <c:v>#N/A</c:v>
                </c:pt>
                <c:pt idx="3">
                  <c:v>0.75</c:v>
                </c:pt>
                <c:pt idx="4">
                  <c:v>#N/A</c:v>
                </c:pt>
                <c:pt idx="5">
                  <c:v>0.87</c:v>
                </c:pt>
                <c:pt idx="6">
                  <c:v>#N/A</c:v>
                </c:pt>
                <c:pt idx="7">
                  <c:v>1.1399999999999999</c:v>
                </c:pt>
                <c:pt idx="8">
                  <c:v>#N/A</c:v>
                </c:pt>
                <c:pt idx="9">
                  <c:v>1.23</c:v>
                </c:pt>
              </c:numCache>
            </c:numRef>
          </c:val>
          <c:extLst>
            <c:ext xmlns:c16="http://schemas.microsoft.com/office/drawing/2014/chart" uri="{C3380CC4-5D6E-409C-BE32-E72D297353CC}">
              <c16:uniqueId val="{00000007-17A7-44F7-A497-29EA832BFE92}"/>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0.19</c:v>
                </c:pt>
                <c:pt idx="2">
                  <c:v>#N/A</c:v>
                </c:pt>
                <c:pt idx="3">
                  <c:v>2.14</c:v>
                </c:pt>
                <c:pt idx="4">
                  <c:v>#N/A</c:v>
                </c:pt>
                <c:pt idx="5">
                  <c:v>2.54</c:v>
                </c:pt>
                <c:pt idx="6">
                  <c:v>#N/A</c:v>
                </c:pt>
                <c:pt idx="7">
                  <c:v>2.88</c:v>
                </c:pt>
                <c:pt idx="8">
                  <c:v>#N/A</c:v>
                </c:pt>
                <c:pt idx="9">
                  <c:v>3.5</c:v>
                </c:pt>
              </c:numCache>
            </c:numRef>
          </c:val>
          <c:extLst>
            <c:ext xmlns:c16="http://schemas.microsoft.com/office/drawing/2014/chart" uri="{C3380CC4-5D6E-409C-BE32-E72D297353CC}">
              <c16:uniqueId val="{00000008-17A7-44F7-A497-29EA832BFE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7.94</c:v>
                </c:pt>
                <c:pt idx="2">
                  <c:v>#N/A</c:v>
                </c:pt>
                <c:pt idx="3">
                  <c:v>3.52</c:v>
                </c:pt>
                <c:pt idx="4">
                  <c:v>#N/A</c:v>
                </c:pt>
                <c:pt idx="5">
                  <c:v>3.03</c:v>
                </c:pt>
                <c:pt idx="6">
                  <c:v>#N/A</c:v>
                </c:pt>
                <c:pt idx="7">
                  <c:v>3.15</c:v>
                </c:pt>
                <c:pt idx="8">
                  <c:v>#N/A</c:v>
                </c:pt>
                <c:pt idx="9">
                  <c:v>4.05</c:v>
                </c:pt>
              </c:numCache>
            </c:numRef>
          </c:val>
          <c:extLst>
            <c:ext xmlns:c16="http://schemas.microsoft.com/office/drawing/2014/chart" uri="{C3380CC4-5D6E-409C-BE32-E72D297353CC}">
              <c16:uniqueId val="{00000009-17A7-44F7-A497-29EA832BFE9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71235</c:v>
                </c:pt>
                <c:pt idx="5">
                  <c:v>71887</c:v>
                </c:pt>
                <c:pt idx="8">
                  <c:v>71557</c:v>
                </c:pt>
                <c:pt idx="11">
                  <c:v>70743</c:v>
                </c:pt>
                <c:pt idx="14">
                  <c:v>71438</c:v>
                </c:pt>
              </c:numCache>
            </c:numRef>
          </c:val>
          <c:extLst>
            <c:ext xmlns:c16="http://schemas.microsoft.com/office/drawing/2014/chart" uri="{C3380CC4-5D6E-409C-BE32-E72D297353CC}">
              <c16:uniqueId val="{00000000-C29C-4EEE-B007-4A206B661F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13</c:v>
                </c:pt>
                <c:pt idx="3">
                  <c:v>9</c:v>
                </c:pt>
                <c:pt idx="6">
                  <c:v>6</c:v>
                </c:pt>
                <c:pt idx="9">
                  <c:v>0</c:v>
                </c:pt>
                <c:pt idx="12">
                  <c:v>0</c:v>
                </c:pt>
              </c:numCache>
            </c:numRef>
          </c:val>
          <c:extLst>
            <c:ext xmlns:c16="http://schemas.microsoft.com/office/drawing/2014/chart" uri="{C3380CC4-5D6E-409C-BE32-E72D297353CC}">
              <c16:uniqueId val="{00000001-C29C-4EEE-B007-4A206B661F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3787</c:v>
                </c:pt>
                <c:pt idx="3">
                  <c:v>3196</c:v>
                </c:pt>
                <c:pt idx="6">
                  <c:v>2695</c:v>
                </c:pt>
                <c:pt idx="9">
                  <c:v>2293</c:v>
                </c:pt>
                <c:pt idx="12">
                  <c:v>1819</c:v>
                </c:pt>
              </c:numCache>
            </c:numRef>
          </c:val>
          <c:extLst>
            <c:ext xmlns:c16="http://schemas.microsoft.com/office/drawing/2014/chart" uri="{C3380CC4-5D6E-409C-BE32-E72D297353CC}">
              <c16:uniqueId val="{00000002-C29C-4EEE-B007-4A206B661F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9C-4EEE-B007-4A206B661F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7036</c:v>
                </c:pt>
                <c:pt idx="3">
                  <c:v>6812</c:v>
                </c:pt>
                <c:pt idx="6">
                  <c:v>1705</c:v>
                </c:pt>
                <c:pt idx="9">
                  <c:v>1329</c:v>
                </c:pt>
                <c:pt idx="12">
                  <c:v>1485</c:v>
                </c:pt>
              </c:numCache>
            </c:numRef>
          </c:val>
          <c:extLst>
            <c:ext xmlns:c16="http://schemas.microsoft.com/office/drawing/2014/chart" uri="{C3380CC4-5D6E-409C-BE32-E72D297353CC}">
              <c16:uniqueId val="{00000004-C29C-4EEE-B007-4A206B661F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34756</c:v>
                </c:pt>
                <c:pt idx="3">
                  <c:v>39295</c:v>
                </c:pt>
                <c:pt idx="6">
                  <c:v>40376</c:v>
                </c:pt>
                <c:pt idx="9">
                  <c:v>38854</c:v>
                </c:pt>
                <c:pt idx="12">
                  <c:v>38224</c:v>
                </c:pt>
              </c:numCache>
            </c:numRef>
          </c:val>
          <c:extLst>
            <c:ext xmlns:c16="http://schemas.microsoft.com/office/drawing/2014/chart" uri="{C3380CC4-5D6E-409C-BE32-E72D297353CC}">
              <c16:uniqueId val="{00000005-C29C-4EEE-B007-4A206B661F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6337</c:v>
                </c:pt>
                <c:pt idx="3">
                  <c:v>11733</c:v>
                </c:pt>
                <c:pt idx="6">
                  <c:v>13020</c:v>
                </c:pt>
                <c:pt idx="9">
                  <c:v>10263</c:v>
                </c:pt>
                <c:pt idx="12">
                  <c:v>7481</c:v>
                </c:pt>
              </c:numCache>
            </c:numRef>
          </c:val>
          <c:extLst>
            <c:ext xmlns:c16="http://schemas.microsoft.com/office/drawing/2014/chart" uri="{C3380CC4-5D6E-409C-BE32-E72D297353CC}">
              <c16:uniqueId val="{00000006-C29C-4EEE-B007-4A206B661F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83279</c:v>
                </c:pt>
                <c:pt idx="3">
                  <c:v>78214</c:v>
                </c:pt>
                <c:pt idx="6">
                  <c:v>75991</c:v>
                </c:pt>
                <c:pt idx="9">
                  <c:v>73623</c:v>
                </c:pt>
                <c:pt idx="12">
                  <c:v>73229</c:v>
                </c:pt>
              </c:numCache>
            </c:numRef>
          </c:val>
          <c:extLst>
            <c:ext xmlns:c16="http://schemas.microsoft.com/office/drawing/2014/chart" uri="{C3380CC4-5D6E-409C-BE32-E72D297353CC}">
              <c16:uniqueId val="{00000007-C29C-4EEE-B007-4A206B661F35}"/>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63973</c:v>
                </c:pt>
                <c:pt idx="2">
                  <c:v>#N/A</c:v>
                </c:pt>
                <c:pt idx="3">
                  <c:v>#N/A</c:v>
                </c:pt>
                <c:pt idx="4">
                  <c:v>67372</c:v>
                </c:pt>
                <c:pt idx="5">
                  <c:v>#N/A</c:v>
                </c:pt>
                <c:pt idx="6">
                  <c:v>#N/A</c:v>
                </c:pt>
                <c:pt idx="7">
                  <c:v>62236</c:v>
                </c:pt>
                <c:pt idx="8">
                  <c:v>#N/A</c:v>
                </c:pt>
                <c:pt idx="9">
                  <c:v>#N/A</c:v>
                </c:pt>
                <c:pt idx="10">
                  <c:v>55619</c:v>
                </c:pt>
                <c:pt idx="11">
                  <c:v>#N/A</c:v>
                </c:pt>
                <c:pt idx="12">
                  <c:v>#N/A</c:v>
                </c:pt>
                <c:pt idx="13">
                  <c:v>50800</c:v>
                </c:pt>
                <c:pt idx="14">
                  <c:v>#N/A</c:v>
                </c:pt>
              </c:numCache>
            </c:numRef>
          </c:val>
          <c:smooth val="0"/>
          <c:extLst>
            <c:ext xmlns:c16="http://schemas.microsoft.com/office/drawing/2014/chart" uri="{C3380CC4-5D6E-409C-BE32-E72D297353CC}">
              <c16:uniqueId val="{00000008-C29C-4EEE-B007-4A206B661F35}"/>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848194</c:v>
                </c:pt>
                <c:pt idx="5">
                  <c:v>848019</c:v>
                </c:pt>
                <c:pt idx="8">
                  <c:v>843564</c:v>
                </c:pt>
                <c:pt idx="11">
                  <c:v>835595</c:v>
                </c:pt>
                <c:pt idx="14">
                  <c:v>827551</c:v>
                </c:pt>
              </c:numCache>
            </c:numRef>
          </c:val>
          <c:extLst>
            <c:ext xmlns:c16="http://schemas.microsoft.com/office/drawing/2014/chart" uri="{C3380CC4-5D6E-409C-BE32-E72D297353CC}">
              <c16:uniqueId val="{00000000-6F03-41EE-9592-5B012D9F85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114332</c:v>
                </c:pt>
                <c:pt idx="5">
                  <c:v>112645</c:v>
                </c:pt>
                <c:pt idx="8">
                  <c:v>106879</c:v>
                </c:pt>
                <c:pt idx="11">
                  <c:v>103167</c:v>
                </c:pt>
                <c:pt idx="14">
                  <c:v>102789</c:v>
                </c:pt>
              </c:numCache>
            </c:numRef>
          </c:val>
          <c:extLst>
            <c:ext xmlns:c16="http://schemas.microsoft.com/office/drawing/2014/chart" uri="{C3380CC4-5D6E-409C-BE32-E72D297353CC}">
              <c16:uniqueId val="{00000001-6F03-41EE-9592-5B012D9F85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215033</c:v>
                </c:pt>
                <c:pt idx="5">
                  <c:v>218500</c:v>
                </c:pt>
                <c:pt idx="8">
                  <c:v>223260</c:v>
                </c:pt>
                <c:pt idx="11">
                  <c:v>235600</c:v>
                </c:pt>
                <c:pt idx="14">
                  <c:v>256725</c:v>
                </c:pt>
              </c:numCache>
            </c:numRef>
          </c:val>
          <c:extLst>
            <c:ext xmlns:c16="http://schemas.microsoft.com/office/drawing/2014/chart" uri="{C3380CC4-5D6E-409C-BE32-E72D297353CC}">
              <c16:uniqueId val="{00000002-6F03-41EE-9592-5B012D9F85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03-41EE-9592-5B012D9F85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03-41EE-9592-5B012D9F85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3130</c:v>
                </c:pt>
                <c:pt idx="3">
                  <c:v>3705</c:v>
                </c:pt>
                <c:pt idx="6">
                  <c:v>4241</c:v>
                </c:pt>
                <c:pt idx="9">
                  <c:v>4601</c:v>
                </c:pt>
                <c:pt idx="12">
                  <c:v>5317</c:v>
                </c:pt>
              </c:numCache>
            </c:numRef>
          </c:val>
          <c:extLst>
            <c:ext xmlns:c16="http://schemas.microsoft.com/office/drawing/2014/chart" uri="{C3380CC4-5D6E-409C-BE32-E72D297353CC}">
              <c16:uniqueId val="{00000005-6F03-41EE-9592-5B012D9F85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232280</c:v>
                </c:pt>
                <c:pt idx="3">
                  <c:v>226239</c:v>
                </c:pt>
                <c:pt idx="6">
                  <c:v>222417</c:v>
                </c:pt>
                <c:pt idx="9">
                  <c:v>183705</c:v>
                </c:pt>
                <c:pt idx="12">
                  <c:v>173461</c:v>
                </c:pt>
              </c:numCache>
            </c:numRef>
          </c:val>
          <c:extLst>
            <c:ext xmlns:c16="http://schemas.microsoft.com/office/drawing/2014/chart" uri="{C3380CC4-5D6E-409C-BE32-E72D297353CC}">
              <c16:uniqueId val="{00000006-6F03-41EE-9592-5B012D9F85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03-41EE-9592-5B012D9F85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23228</c:v>
                </c:pt>
                <c:pt idx="3">
                  <c:v>12796</c:v>
                </c:pt>
                <c:pt idx="6">
                  <c:v>11625</c:v>
                </c:pt>
                <c:pt idx="9">
                  <c:v>12753</c:v>
                </c:pt>
                <c:pt idx="12">
                  <c:v>14923</c:v>
                </c:pt>
              </c:numCache>
            </c:numRef>
          </c:val>
          <c:extLst>
            <c:ext xmlns:c16="http://schemas.microsoft.com/office/drawing/2014/chart" uri="{C3380CC4-5D6E-409C-BE32-E72D297353CC}">
              <c16:uniqueId val="{00000008-6F03-41EE-9592-5B012D9F85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17187</c:v>
                </c:pt>
                <c:pt idx="3">
                  <c:v>13638</c:v>
                </c:pt>
                <c:pt idx="6">
                  <c:v>10701</c:v>
                </c:pt>
                <c:pt idx="9">
                  <c:v>8237</c:v>
                </c:pt>
                <c:pt idx="12">
                  <c:v>6223</c:v>
                </c:pt>
              </c:numCache>
            </c:numRef>
          </c:val>
          <c:extLst>
            <c:ext xmlns:c16="http://schemas.microsoft.com/office/drawing/2014/chart" uri="{C3380CC4-5D6E-409C-BE32-E72D297353CC}">
              <c16:uniqueId val="{00000009-6F03-41EE-9592-5B012D9F85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1695746</c:v>
                </c:pt>
                <c:pt idx="3">
                  <c:v>1672426</c:v>
                </c:pt>
                <c:pt idx="6">
                  <c:v>1657549</c:v>
                </c:pt>
                <c:pt idx="9">
                  <c:v>1653810</c:v>
                </c:pt>
                <c:pt idx="12">
                  <c:v>1646250</c:v>
                </c:pt>
              </c:numCache>
            </c:numRef>
          </c:val>
          <c:extLst>
            <c:ext xmlns:c16="http://schemas.microsoft.com/office/drawing/2014/chart" uri="{C3380CC4-5D6E-409C-BE32-E72D297353CC}">
              <c16:uniqueId val="{0000000A-6F03-41EE-9592-5B012D9F859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794012</c:v>
                </c:pt>
                <c:pt idx="2">
                  <c:v>#N/A</c:v>
                </c:pt>
                <c:pt idx="3">
                  <c:v>#N/A</c:v>
                </c:pt>
                <c:pt idx="4">
                  <c:v>749641</c:v>
                </c:pt>
                <c:pt idx="5">
                  <c:v>#N/A</c:v>
                </c:pt>
                <c:pt idx="6">
                  <c:v>#N/A</c:v>
                </c:pt>
                <c:pt idx="7">
                  <c:v>732830</c:v>
                </c:pt>
                <c:pt idx="8">
                  <c:v>#N/A</c:v>
                </c:pt>
                <c:pt idx="9">
                  <c:v>#N/A</c:v>
                </c:pt>
                <c:pt idx="10">
                  <c:v>688743</c:v>
                </c:pt>
                <c:pt idx="11">
                  <c:v>#N/A</c:v>
                </c:pt>
                <c:pt idx="12">
                  <c:v>#N/A</c:v>
                </c:pt>
                <c:pt idx="13">
                  <c:v>659111</c:v>
                </c:pt>
                <c:pt idx="14">
                  <c:v>#N/A</c:v>
                </c:pt>
              </c:numCache>
            </c:numRef>
          </c:val>
          <c:smooth val="0"/>
          <c:extLst>
            <c:ext xmlns:c16="http://schemas.microsoft.com/office/drawing/2014/chart" uri="{C3380CC4-5D6E-409C-BE32-E72D297353CC}">
              <c16:uniqueId val="{0000000B-6F03-41EE-9592-5B012D9F859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20423</c:v>
                </c:pt>
                <c:pt idx="1">
                  <c:v>23369</c:v>
                </c:pt>
                <c:pt idx="2">
                  <c:v>23188</c:v>
                </c:pt>
              </c:numCache>
            </c:numRef>
          </c:val>
          <c:extLst>
            <c:ext xmlns:c16="http://schemas.microsoft.com/office/drawing/2014/chart" uri="{C3380CC4-5D6E-409C-BE32-E72D297353CC}">
              <c16:uniqueId val="{00000000-1DC1-4941-84E6-BEF54D806D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19735</c:v>
                </c:pt>
                <c:pt idx="1">
                  <c:v>19739</c:v>
                </c:pt>
                <c:pt idx="2">
                  <c:v>19743</c:v>
                </c:pt>
              </c:numCache>
            </c:numRef>
          </c:val>
          <c:extLst>
            <c:ext xmlns:c16="http://schemas.microsoft.com/office/drawing/2014/chart" uri="{C3380CC4-5D6E-409C-BE32-E72D297353CC}">
              <c16:uniqueId val="{00000001-1DC1-4941-84E6-BEF54D806D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255095</c:v>
                </c:pt>
                <c:pt idx="1">
                  <c:v>193437</c:v>
                </c:pt>
                <c:pt idx="2">
                  <c:v>173783</c:v>
                </c:pt>
              </c:numCache>
            </c:numRef>
          </c:val>
          <c:extLst>
            <c:ext xmlns:c16="http://schemas.microsoft.com/office/drawing/2014/chart" uri="{C3380CC4-5D6E-409C-BE32-E72D297353CC}">
              <c16:uniqueId val="{00000002-1DC1-4941-84E6-BEF54D806D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{4E7A344F-9A37-49A3-9BDF-33BF3E5C760C}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F06-4F00-84CF-ECD1B517E8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{867136C6-9084-41B2-A150-A9D6CADA40F5}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06-4F00-84CF-ECD1B517E8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{F7F80BEC-E1A6-40B3-8A21-CEDA1B22B56D}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06-4F00-84CF-ECD1B517E8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{67CD79BE-991F-4262-B61C-D64749E859F1}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06-4F00-84CF-ECD1B517E8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{4E452C3E-AE56-4EE8-8DB3-A7DBF4FB3D17}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06-4F00-84CF-ECD1B517E81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{6103CE2A-C820-4F06-B00B-917264E7FF34}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F06-4F00-84CF-ECD1B517E816}"/>
                </c:ext>
              </c:extLst>
            </c:dLbl>
            <c:dLbl>
              <c:idx val="16"/>
              <c:layout>
                <c:manualLayout>
                  <c:x val="0"/>
                  <c:y val="3.6789480620560665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{4E8ED172-8822-4BA2-8FC7-F50772999391}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F06-4F00-84CF-ECD1B517E816}"/>
                </c:ext>
              </c:extLst>
            </c:dLbl>
            <c:dLbl>
              <c:idx val="24"/>
              <c:layout>
                <c:manualLayout>
                  <c:x val="0"/>
                  <c:y val="-3.6789480620559008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{60B5ECBE-D598-461E-ABEB-9D2B64C392A1}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F06-4F00-84CF-ECD1B517E81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{2FBDBE88-D065-4B2F-8F80-C6B5184B9739}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F06-4F00-84CF-ECD1B517E8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52.4</c:v>
                </c:pt>
                <c:pt idx="24">
                  <c:v>52.5</c:v>
                </c:pt>
                <c:pt idx="32">
                  <c:v>52.9</c:v>
                </c:pt>
              </c:numCache>
            </c:numRef>
          </c:xVal>
          <c:yVal>
            <c:numRef>
              <c:f>公会計指標分析・財政指標組合せ分析表!$BP$51:$DC$51</c:f>
              <c:numCache>
                <c:formatCode>#,##0.0;"▲ "#,##0.0</c:formatCode>
                <c:ptCount val="40"/>
                <c:pt idx="16">
                  <c:v>169.9</c:v>
                </c:pt>
                <c:pt idx="24">
                  <c:v>171.7</c:v>
                </c:pt>
                <c:pt idx="32">
                  <c:v>164.6</c:v>
                </c:pt>
              </c:numCache>
            </c:numRef>
          </c:yVal>
          <c:smooth val="0"/>
          <c:extLst>
            <c:ext xmlns:c16="http://schemas.microsoft.com/office/drawing/2014/chart" uri="{C3380CC4-5D6E-409C-BE32-E72D297353CC}">
              <c16:uniqueId val="{00000009-8F06-4F00-84CF-ECD1B517E81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{03956F5B-49FB-4D01-820D-D0EAECB40979}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F06-4F00-84CF-ECD1B517E8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{DC01EEED-640E-4B58-BFCA-5ADCCA03B270}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06-4F00-84CF-ECD1B517E8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{1A422BAF-3FC9-4B9B-BC79-E44EDF3813B2}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06-4F00-84CF-ECD1B517E8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{4B05DC4F-AB4C-4D10-92AF-8FCB89A3C18D}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06-4F00-84CF-ECD1B517E8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{9703C4AC-4282-4B4B-8B02-63D2D33A5EA8}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06-4F00-84CF-ECD1B517E81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{687C6286-9DDF-4BFD-A35F-3D008FD6DD1E}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F06-4F00-84CF-ECD1B517E81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{60C20C75-9E38-457D-832F-7A4E92E41111}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F06-4F00-84CF-ECD1B517E81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{6B9C9AFB-6E24-46A2-8C76-4123A3B45E78}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F06-4F00-84CF-ECD1B517E81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{6D219D40-AD78-4595-BDDD-5524A91E5267}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F06-4F00-84CF-ECD1B517E8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57.3</c:v>
                </c:pt>
                <c:pt idx="24">
                  <c:v>60.1</c:v>
                </c:pt>
                <c:pt idx="32">
                  <c:v>60.7</c:v>
                </c:pt>
              </c:numCache>
            </c:numRef>
          </c:xVal>
          <c:yVal>
            <c:numRef>
              <c:f>公会計指標分析・財政指標組合せ分析表!$BP$55:$DC$55</c:f>
              <c:numCache>
                <c:formatCode>#,##0.0;"▲ "#,##0.0</c:formatCode>
                <c:ptCount val="40"/>
                <c:pt idx="16">
                  <c:v>196.2</c:v>
                </c:pt>
                <c:pt idx="24">
                  <c:v>198</c:v>
                </c:pt>
                <c:pt idx="32">
                  <c:v>195.2</c:v>
                </c:pt>
              </c:numCache>
            </c:numRef>
          </c:yVal>
          <c:smooth val="0"/>
          <c:extLst>
            <c:ext xmlns:c16="http://schemas.microsoft.com/office/drawing/2014/chart" uri="{C3380CC4-5D6E-409C-BE32-E72D297353CC}">
              <c16:uniqueId val="{00000013-8F06-4F00-84CF-ECD1B517E816}"/>
            </c:ext>
          </c:extLst>
        </c:ser>
        <c:dLbls>
          <c:showLegendKey val="0"/>
          <c:showVal val="1"/>
          <c:showCatName val="0"/>
          <c:showSerName val="0"/>
          <c:showPercent val="0"/>
          <c:showBubbleSize val="0"/>
        </c:dLbls>
        <c:axId val="46179840"/>
        <c:axId val="46181760"/>
      </c:scatterChart>
      <c:valAx>
        <c:axId val="46179840"/>
        <c:scaling>
          <c:orientation val="minMax"/>
          <c:max val="61.4"/>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4"/>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{062F5DAF-FA2C-418D-BEC9-41C4F2109BA9}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1B1-4F61-83C7-96923B5D62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{CC0EBA00-10B4-4183-8DC2-8C9044FC3223}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B1-4F61-83C7-96923B5D62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{831EBA5D-FFBB-46CF-8162-F15B95F65282}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B1-4F61-83C7-96923B5D62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{93087E66-E5C9-43EF-A773-9F4C6B114646}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B1-4F61-83C7-96923B5D62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{6F17F61F-5245-4518-A005-C06BBD3EBFFD}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B1-4F61-83C7-96923B5D6293}"/>
                </c:ext>
              </c:extLst>
            </c:dLbl>
            <c:dLbl>
              <c:idx val="8"/>
              <c:layout>
                <c:manualLayout>
                  <c:x val="-4.5160355153971272E-2"/>
                  <c:y val="-8.067705682622257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{20600D82-0AD0-4D06-9945-F5F8495122ED}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1B1-4F61-83C7-96923B5D629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{A1864FFF-B254-41BE-B40C-01680C33DDD3}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1B1-4F61-83C7-96923B5D6293}"/>
                </c:ext>
              </c:extLst>
            </c:dLbl>
            <c:dLbl>
              <c:idx val="24"/>
              <c:layout>
                <c:manualLayout>
                  <c:x val="-1.8235628084250128E-2"/>
                  <c:y val="-4.415623734936548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{1B14F873-8A69-4AFA-BC21-C982CCA5F73D}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1B1-4F61-83C7-96923B5D629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{83D2AFA5-528B-478F-97FF-924C2B96C475}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1B1-4F61-83C7-96923B5D62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14.5</c:v>
                </c:pt>
                <c:pt idx="16">
                  <c:v>14.9</c:v>
                </c:pt>
                <c:pt idx="24">
                  <c:v>14.5</c:v>
                </c:pt>
                <c:pt idx="32">
                  <c:v>13.6</c:v>
                </c:pt>
              </c:numCache>
            </c:numRef>
          </c:xVal>
          <c:yVal>
            <c:numRef>
              <c:f>公会計指標分析・財政指標組合せ分析表!$BP$73:$DC$73</c:f>
              <c:numCache>
                <c:formatCode>#,##0.0;"▲ "#,##0.0</c:formatCode>
                <c:ptCount val="40"/>
                <c:pt idx="0">
                  <c:v>187.2</c:v>
                </c:pt>
                <c:pt idx="8">
                  <c:v>171.8</c:v>
                </c:pt>
                <c:pt idx="16">
                  <c:v>169.9</c:v>
                </c:pt>
                <c:pt idx="24">
                  <c:v>171.7</c:v>
                </c:pt>
                <c:pt idx="32">
                  <c:v>164.6</c:v>
                </c:pt>
              </c:numCache>
            </c:numRef>
          </c:yVal>
          <c:smooth val="0"/>
          <c:extLst>
            <c:ext xmlns:c16="http://schemas.microsoft.com/office/drawing/2014/chart" uri="{C3380CC4-5D6E-409C-BE32-E72D297353CC}">
              <c16:uniqueId val="{00000009-A1B1-4F61-83C7-96923B5D6293}"/>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{88042450-E3F3-420C-B9DE-0B47AE960309}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1B1-4F61-83C7-96923B5D62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{E43C6E73-3CA1-417E-9ECE-FFC6F5D10261}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B1-4F61-83C7-96923B5D62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{EB278A3B-49CD-4B9A-84A2-C19A7E1B4A48}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B1-4F61-83C7-96923B5D62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{86DDDE57-1E9B-4E47-B6F4-E20CF1A26E51}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B1-4F61-83C7-96923B5D62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{718740FF-8358-4F92-91CD-133293BCF6C3}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B1-4F61-83C7-96923B5D629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{C962C86A-F5E6-4480-9F4A-2C28FBDD4467}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1B1-4F61-83C7-96923B5D629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{1BC422A0-0148-4295-AF98-CA846F4E9A57}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1B1-4F61-83C7-96923B5D629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{BBBC29C4-D046-499C-BB64-DB13036A6D7E}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1B1-4F61-83C7-96923B5D629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{5A3C60D7-4ACB-4FED-A16D-CAEC6A14B08E}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1B1-4F61-83C7-96923B5D62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A1B1-4F61-83C7-96923B5D6293}"/>
            </c:ext>
          </c:extLst>
        </c:ser>
        <c:dLbls>
          <c:showLegendKey val="0"/>
          <c:showVal val="1"/>
          <c:showCatName val="0"/>
          <c:showSerName val="0"/>
          <c:showPercent val="0"/>
          <c:showBubbleSize val="0"/>
        </c:dLbls>
        <c:axId val="84219776"/>
        <c:axId val="84234240"/>
      </c:scatterChart>
      <c:valAx>
        <c:axId val="84219776"/>
        <c:scaling>
          <c:orientation val="minMax"/>
          <c:max val="15.2"/>
          <c:min val="1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8"/>
          <c:min val="1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年度は、県費負担教職員の給与負担の移譲に伴い、指数算定上の入れ替わりとなる平成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年度と比較し、基準財政収入額及び基準財政需要額ともに減少となったものの、東日本大震災に係る復興需要等から法人事業税などが増加したことから、財政力指数は改善傾向にある。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宮城県地方税滞納整理機構等の取組により、地方税の徴収率は増加傾向にあるが（</a:t>
          </a:r>
          <a:r>
            <a:rPr kumimoji="1" lang="en-US" altLang="ja-JP" sz="1300">
              <a:latin typeface="ＭＳ Ｐゴシック" panose="020B0600070205080204" pitchFamily="50" charset="-128"/>
              <a:ea typeface="ＭＳ Ｐゴシック" panose="020B0600070205080204" pitchFamily="50" charset="-128"/>
            </a:rPr>
            <a:t>H29:98.7%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H30:98.8%</a:t>
          </a:r>
          <a:r>
            <a:rPr kumimoji="1" lang="ja-JP" altLang="en-US" sz="1300">
              <a:latin typeface="ＭＳ Ｐゴシック" panose="020B0600070205080204" pitchFamily="50" charset="-128"/>
              <a:ea typeface="ＭＳ Ｐゴシック" panose="020B0600070205080204" pitchFamily="50" charset="-128"/>
            </a:rPr>
            <a:t>）、復旧・復興事業の進展に伴い、復興需要は今後減少することが見込まれることから、歳入確保・歳出削減策について検討していく必要がある。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7" name="直線コネクタ 66"/>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68"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146050</xdr:rowOff>
    </xdr:to>
    <xdr:cxnSp macro="">
      <xdr:nvCxnSpPr>
        <xdr:cNvPr id="70" name="直線コネクタ 69"/>
        <xdr:cNvCxnSpPr/>
      </xdr:nvCxnSpPr>
      <xdr:spPr>
        <a:xfrm flipV="1">
          <a:off x="3225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3" name="直線コネクタ 72"/>
        <xdr:cNvCxnSpPr/>
      </xdr:nvCxnSpPr>
      <xdr:spPr>
        <a:xfrm flipV="1">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4233</xdr:rowOff>
    </xdr:to>
    <xdr:cxnSp macro="">
      <xdr:nvCxnSpPr>
        <xdr:cNvPr id="76" name="直線コネクタ 75"/>
        <xdr:cNvCxnSpPr/>
      </xdr:nvCxnSpPr>
      <xdr:spPr>
        <a:xfrm flipV="1">
          <a:off x="1447800" y="73871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6" name="楕円 85"/>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7"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8" name="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89" name="テキスト ボックス 88"/>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4" name="楕円 93"/>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5" name="テキスト ボックス 94"/>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年度は、臨時財政対策債等に係る経常的な公債費の増加等があった一方、分母の要素となる地方譲与税や諸支出金控除後の地方税が増加したことにより、前年度より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依然として、グループ内平均を上回る傾向にあり、財政の硬直化が継続しているため、経常的な経費の計画的な抑制や県税収入等の一般財源の確保に努めていく必要がある。</a:t>
          </a: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3" name="直線コネクタ 122"/>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4"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5" name="直線コネクタ 124"/>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6"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7" name="直線コネクタ 126"/>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63500</xdr:rowOff>
    </xdr:to>
    <xdr:cxnSp macro="">
      <xdr:nvCxnSpPr>
        <xdr:cNvPr id="128" name="直線コネクタ 127"/>
        <xdr:cNvCxnSpPr/>
      </xdr:nvCxnSpPr>
      <xdr:spPr>
        <a:xfrm flipV="1">
          <a:off x="4114800" y="109558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29"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0" name="フローチャート: 判断 129"/>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63500</xdr:rowOff>
    </xdr:to>
    <xdr:cxnSp macro="">
      <xdr:nvCxnSpPr>
        <xdr:cNvPr id="131" name="直線コネクタ 130"/>
        <xdr:cNvCxnSpPr/>
      </xdr:nvCxnSpPr>
      <xdr:spPr>
        <a:xfrm>
          <a:off x="3225800" y="1079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2" name="フローチャート: 判断 131"/>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3" name="テキスト ボックス 132"/>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53975</xdr:rowOff>
    </xdr:to>
    <xdr:cxnSp macro="">
      <xdr:nvCxnSpPr>
        <xdr:cNvPr id="134" name="直線コネクタ 133"/>
        <xdr:cNvCxnSpPr/>
      </xdr:nvCxnSpPr>
      <xdr:spPr>
        <a:xfrm flipV="1">
          <a:off x="2336800" y="1079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5" name="フローチャート: 判断 134"/>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6" name="テキスト ボックス 13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66</xdr:row>
      <xdr:rowOff>2117</xdr:rowOff>
    </xdr:to>
    <xdr:cxnSp macro="">
      <xdr:nvCxnSpPr>
        <xdr:cNvPr id="137" name="直線コネクタ 136"/>
        <xdr:cNvCxnSpPr/>
      </xdr:nvCxnSpPr>
      <xdr:spPr>
        <a:xfrm flipV="1">
          <a:off x="1447800" y="10855325"/>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38" name="フローチャート: 判断 137"/>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114952</xdr:rowOff>
    </xdr:from>
    <xdr:ext cx="762000" cy="259045"/>
    <xdr:sp macro="" textlink="">
      <xdr:nvSpPr>
        <xdr:cNvPr id="139" name="テキスト ボックス 138"/>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40" name="フローチャート: 判断 139"/>
        <xdr:cNvSpPr/>
      </xdr:nvSpPr>
      <xdr:spPr>
        <a:xfrm>
          <a:off x="1397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41" name="テキスト ボックス 140"/>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47" name="楕円 146"/>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48"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1" name="楕円 150"/>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54627</xdr:rowOff>
    </xdr:from>
    <xdr:ext cx="762000" cy="259045"/>
    <xdr:sp macro="" textlink="">
      <xdr:nvSpPr>
        <xdr:cNvPr id="152" name="テキスト ボックス 151"/>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3" name="楕円 152"/>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4" name="テキスト ボックス 153"/>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55" name="楕円 154"/>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56" name="テキスト ボックス 155"/>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年度までの人口１人あたり人件費・物件費等決算額がグループ内平均を大きく上回っているのは、東日本大震災に対応した物件費や人件費が主因である。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年度以降は、応急救助費等の東日本大震災に対応する物件費の減少に加え、県費負担教職員の給与負担の政令市への移譲等に伴う人件費の減少により大幅に減少している。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4" name="直線コネクタ 183"/>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5"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6" name="直線コネクタ 185"/>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7"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88" name="直線コネクタ 187"/>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138900</xdr:rowOff>
    </xdr:from>
    <xdr:to>
      <xdr:col>23</xdr:col>
      <xdr:colOff>133350</xdr:colOff>
      <xdr:row>83</xdr:row>
      <xdr:rowOff>143833</xdr:rowOff>
    </xdr:to>
    <xdr:cxnSp macro="">
      <xdr:nvCxnSpPr>
        <xdr:cNvPr id="189" name="直線コネクタ 188"/>
        <xdr:cNvCxnSpPr/>
      </xdr:nvCxnSpPr>
      <xdr:spPr>
        <a:xfrm flipV="1">
          <a:off x="4114800" y="14369250"/>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0"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1" name="フローチャート: 判断 190"/>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143833</xdr:rowOff>
    </xdr:from>
    <xdr:to>
      <xdr:col>19</xdr:col>
      <xdr:colOff>133350</xdr:colOff>
      <xdr:row>85</xdr:row>
      <xdr:rowOff>52260</xdr:rowOff>
    </xdr:to>
    <xdr:cxnSp macro="">
      <xdr:nvCxnSpPr>
        <xdr:cNvPr id="192" name="直線コネクタ 191"/>
        <xdr:cNvCxnSpPr/>
      </xdr:nvCxnSpPr>
      <xdr:spPr>
        <a:xfrm flipV="1">
          <a:off x="3225800" y="14374183"/>
          <a:ext cx="889000" cy="25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3" name="フローチャート: 判断 192"/>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4" name="テキスト ボックス 193"/>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52260</xdr:rowOff>
    </xdr:from>
    <xdr:to>
      <xdr:col>15</xdr:col>
      <xdr:colOff>82550</xdr:colOff>
      <xdr:row>85</xdr:row>
      <xdr:rowOff>69487</xdr:rowOff>
    </xdr:to>
    <xdr:cxnSp macro="">
      <xdr:nvCxnSpPr>
        <xdr:cNvPr id="195" name="直線コネクタ 194"/>
        <xdr:cNvCxnSpPr/>
      </xdr:nvCxnSpPr>
      <xdr:spPr>
        <a:xfrm flipV="1">
          <a:off x="2336800" y="14625510"/>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6" name="フローチャート: 判断 195"/>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7" name="テキスト ボックス 196"/>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69487</xdr:rowOff>
    </xdr:from>
    <xdr:to>
      <xdr:col>11</xdr:col>
      <xdr:colOff>31750</xdr:colOff>
      <xdr:row>86</xdr:row>
      <xdr:rowOff>8364</xdr:rowOff>
    </xdr:to>
    <xdr:cxnSp macro="">
      <xdr:nvCxnSpPr>
        <xdr:cNvPr id="198" name="直線コネクタ 197"/>
        <xdr:cNvCxnSpPr/>
      </xdr:nvCxnSpPr>
      <xdr:spPr>
        <a:xfrm flipV="1">
          <a:off x="1447800" y="14642737"/>
          <a:ext cx="8890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199" name="フローチャート: 判断 198"/>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0" name="テキスト ボックス 199"/>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1" name="フローチャート: 判断 200"/>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2" name="テキスト ボックス 201"/>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88100</xdr:rowOff>
    </xdr:from>
    <xdr:to>
      <xdr:col>23</xdr:col>
      <xdr:colOff>184150</xdr:colOff>
      <xdr:row>84</xdr:row>
      <xdr:rowOff>18250</xdr:rowOff>
    </xdr:to>
    <xdr:sp macro="" textlink="">
      <xdr:nvSpPr>
        <xdr:cNvPr id="208" name="楕円 207"/>
        <xdr:cNvSpPr/>
      </xdr:nvSpPr>
      <xdr:spPr>
        <a:xfrm>
          <a:off x="4902200" y="143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60177</xdr:rowOff>
    </xdr:from>
    <xdr:ext cx="762000" cy="259045"/>
    <xdr:sp macro="" textlink="">
      <xdr:nvSpPr>
        <xdr:cNvPr id="209" name="人件費・物件費等の状況該当値テキスト"/>
        <xdr:cNvSpPr txBox="1"/>
      </xdr:nvSpPr>
      <xdr:spPr>
        <a:xfrm>
          <a:off x="5041900" y="142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93033</xdr:rowOff>
    </xdr:from>
    <xdr:to>
      <xdr:col>19</xdr:col>
      <xdr:colOff>184150</xdr:colOff>
      <xdr:row>84</xdr:row>
      <xdr:rowOff>23183</xdr:rowOff>
    </xdr:to>
    <xdr:sp macro="" textlink="">
      <xdr:nvSpPr>
        <xdr:cNvPr id="210" name="楕円 209"/>
        <xdr:cNvSpPr/>
      </xdr:nvSpPr>
      <xdr:spPr>
        <a:xfrm>
          <a:off x="4064000" y="143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7960</xdr:rowOff>
    </xdr:from>
    <xdr:ext cx="736600" cy="259045"/>
    <xdr:sp macro="" textlink="">
      <xdr:nvSpPr>
        <xdr:cNvPr id="211" name="テキスト ボックス 210"/>
        <xdr:cNvSpPr txBox="1"/>
      </xdr:nvSpPr>
      <xdr:spPr>
        <a:xfrm>
          <a:off x="3733800" y="14409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1460</xdr:rowOff>
    </xdr:from>
    <xdr:to>
      <xdr:col>15</xdr:col>
      <xdr:colOff>133350</xdr:colOff>
      <xdr:row>85</xdr:row>
      <xdr:rowOff>103060</xdr:rowOff>
    </xdr:to>
    <xdr:sp macro="" textlink="">
      <xdr:nvSpPr>
        <xdr:cNvPr id="212" name="楕円 211"/>
        <xdr:cNvSpPr/>
      </xdr:nvSpPr>
      <xdr:spPr>
        <a:xfrm>
          <a:off x="3175000" y="145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87837</xdr:rowOff>
    </xdr:from>
    <xdr:ext cx="762000" cy="259045"/>
    <xdr:sp macro="" textlink="">
      <xdr:nvSpPr>
        <xdr:cNvPr id="213" name="テキスト ボックス 212"/>
        <xdr:cNvSpPr txBox="1"/>
      </xdr:nvSpPr>
      <xdr:spPr>
        <a:xfrm>
          <a:off x="2844800" y="1466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18687</xdr:rowOff>
    </xdr:from>
    <xdr:to>
      <xdr:col>11</xdr:col>
      <xdr:colOff>82550</xdr:colOff>
      <xdr:row>85</xdr:row>
      <xdr:rowOff>120287</xdr:rowOff>
    </xdr:to>
    <xdr:sp macro="" textlink="">
      <xdr:nvSpPr>
        <xdr:cNvPr id="214" name="楕円 213"/>
        <xdr:cNvSpPr/>
      </xdr:nvSpPr>
      <xdr:spPr>
        <a:xfrm>
          <a:off x="2286000" y="145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105064</xdr:rowOff>
    </xdr:from>
    <xdr:ext cx="762000" cy="259045"/>
    <xdr:sp macro="" textlink="">
      <xdr:nvSpPr>
        <xdr:cNvPr id="215" name="テキスト ボックス 214"/>
        <xdr:cNvSpPr txBox="1"/>
      </xdr:nvSpPr>
      <xdr:spPr>
        <a:xfrm>
          <a:off x="1955800" y="1467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129014</xdr:rowOff>
    </xdr:from>
    <xdr:to>
      <xdr:col>7</xdr:col>
      <xdr:colOff>31750</xdr:colOff>
      <xdr:row>86</xdr:row>
      <xdr:rowOff>59164</xdr:rowOff>
    </xdr:to>
    <xdr:sp macro="" textlink="">
      <xdr:nvSpPr>
        <xdr:cNvPr id="216" name="楕円 215"/>
        <xdr:cNvSpPr/>
      </xdr:nvSpPr>
      <xdr:spPr>
        <a:xfrm>
          <a:off x="1397000" y="147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43941</xdr:rowOff>
    </xdr:from>
    <xdr:ext cx="762000" cy="259045"/>
    <xdr:sp macro="" textlink="">
      <xdr:nvSpPr>
        <xdr:cNvPr id="217" name="テキスト ボックス 216"/>
        <xdr:cNvSpPr txBox="1"/>
      </xdr:nvSpPr>
      <xdr:spPr>
        <a:xfrm>
          <a:off x="1066800" y="1478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年度は、国の給料削減の終了等の影響で国よりも低い水準となったが、平成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年度は、人事委員会勧告に基づき、民間格差解消のため国の給料月額に一定率を上乗せする水準調整の実施等により上昇した。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年度と同様に水準調整を実施しており、退職と採用による職員構成の変動等の影響で国より高い水準で推移しているが、平成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年度は再び国よりも低い水準となっている。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依然としてグループ内平均を下回る状況だが、今後も人事委員会勧告を踏まえ、国及び他都道府県の動向を分析して適切に対応する。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4" name="直線コネクタ 243"/>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6" name="直線コネクタ 24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48" name="直線コネクタ 24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143934</xdr:rowOff>
    </xdr:to>
    <xdr:cxnSp macro="">
      <xdr:nvCxnSpPr>
        <xdr:cNvPr id="249" name="直線コネクタ 248"/>
        <xdr:cNvCxnSpPr/>
      </xdr:nvCxnSpPr>
      <xdr:spPr>
        <a:xfrm flipV="1">
          <a:off x="16179800" y="141626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12700</xdr:rowOff>
    </xdr:to>
    <xdr:cxnSp macro="">
      <xdr:nvCxnSpPr>
        <xdr:cNvPr id="252" name="直線コネクタ 251"/>
        <xdr:cNvCxnSpPr/>
      </xdr:nvCxnSpPr>
      <xdr:spPr>
        <a:xfrm flipV="1">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3" name="フローチャート: 判断 25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77911</xdr:rowOff>
    </xdr:from>
    <xdr:ext cx="736600" cy="259045"/>
    <xdr:sp macro="" textlink="">
      <xdr:nvSpPr>
        <xdr:cNvPr id="254" name="テキスト ボックス 25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12700</xdr:rowOff>
    </xdr:to>
    <xdr:cxnSp macro="">
      <xdr:nvCxnSpPr>
        <xdr:cNvPr id="255" name="直線コネクタ 254"/>
        <xdr:cNvCxnSpPr/>
      </xdr:nvCxnSpPr>
      <xdr:spPr>
        <a:xfrm>
          <a:off x="14401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143934</xdr:rowOff>
    </xdr:to>
    <xdr:cxnSp macro="">
      <xdr:nvCxnSpPr>
        <xdr:cNvPr id="258" name="直線コネクタ 257"/>
        <xdr:cNvCxnSpPr/>
      </xdr:nvCxnSpPr>
      <xdr:spPr>
        <a:xfrm>
          <a:off x="13512800" y="14082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1" name="フローチャート: 判断 260"/>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62" name="テキスト ボックス 261"/>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68" name="楕円 267"/>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69"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0" name="楕円 269"/>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1" name="テキスト ボックス 270"/>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2" name="楕円 271"/>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3" name="テキスト ボックス 272"/>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4" name="楕円 273"/>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5" name="テキスト ボックス 274"/>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76" name="楕円 275"/>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77" name="テキスト ボックス 276"/>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本県数値がグループ内平均よりも高いのは、東日本大震災からの復旧・復興事業に対応するため、平成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年度以降、任期付職員を採用するなどして職員数が増加していることが主な要因である。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年度以降の本県数値の推移は、平成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年度の県費負担教職員の政令市への権限委譲による減少以外、ほぼ前年並みで推移している。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今後も、東日本大震災及び東日本台風からの復旧・復興業務量等を勘案しながら適正かつ合理的な定員管理に努めていく。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5" name="直線コネクタ 304"/>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6"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7" name="直線コネクタ 306"/>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08"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09" name="直線コネクタ 308"/>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92026</xdr:rowOff>
    </xdr:from>
    <xdr:to>
      <xdr:col>81</xdr:col>
      <xdr:colOff>44450</xdr:colOff>
      <xdr:row>62</xdr:row>
      <xdr:rowOff>105881</xdr:rowOff>
    </xdr:to>
    <xdr:cxnSp macro="">
      <xdr:nvCxnSpPr>
        <xdr:cNvPr id="310" name="直線コネクタ 309"/>
        <xdr:cNvCxnSpPr/>
      </xdr:nvCxnSpPr>
      <xdr:spPr>
        <a:xfrm flipV="1">
          <a:off x="16179800" y="10721926"/>
          <a:ext cx="8382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1"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2" name="フローチャート: 判断 311"/>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105881</xdr:rowOff>
    </xdr:from>
    <xdr:to>
      <xdr:col>77</xdr:col>
      <xdr:colOff>44450</xdr:colOff>
      <xdr:row>62</xdr:row>
      <xdr:rowOff>112275</xdr:rowOff>
    </xdr:to>
    <xdr:cxnSp macro="">
      <xdr:nvCxnSpPr>
        <xdr:cNvPr id="313" name="直線コネクタ 312"/>
        <xdr:cNvCxnSpPr/>
      </xdr:nvCxnSpPr>
      <xdr:spPr>
        <a:xfrm flipV="1">
          <a:off x="15290800" y="10735781"/>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4" name="フローチャート: 判断 313"/>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5" name="テキスト ボックス 314"/>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112275</xdr:rowOff>
    </xdr:from>
    <xdr:to>
      <xdr:col>72</xdr:col>
      <xdr:colOff>203200</xdr:colOff>
      <xdr:row>65</xdr:row>
      <xdr:rowOff>11513</xdr:rowOff>
    </xdr:to>
    <xdr:cxnSp macro="">
      <xdr:nvCxnSpPr>
        <xdr:cNvPr id="316" name="直線コネクタ 315"/>
        <xdr:cNvCxnSpPr/>
      </xdr:nvCxnSpPr>
      <xdr:spPr>
        <a:xfrm flipV="1">
          <a:off x="14401800" y="10742175"/>
          <a:ext cx="889000" cy="4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7" name="フローチャート: 判断 316"/>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18" name="テキスト ボックス 317"/>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10206</xdr:rowOff>
    </xdr:from>
    <xdr:to>
      <xdr:col>68</xdr:col>
      <xdr:colOff>152400</xdr:colOff>
      <xdr:row>65</xdr:row>
      <xdr:rowOff>11513</xdr:rowOff>
    </xdr:to>
    <xdr:cxnSp macro="">
      <xdr:nvCxnSpPr>
        <xdr:cNvPr id="319" name="直線コネクタ 318"/>
        <xdr:cNvCxnSpPr/>
      </xdr:nvCxnSpPr>
      <xdr:spPr>
        <a:xfrm>
          <a:off x="13512800" y="1115445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0" name="フローチャート: 判断 319"/>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1" name="テキスト ボックス 320"/>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2" name="フローチャート: 判断 321"/>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3" name="テキスト ボックス 322"/>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41226</xdr:rowOff>
    </xdr:from>
    <xdr:to>
      <xdr:col>81</xdr:col>
      <xdr:colOff>95250</xdr:colOff>
      <xdr:row>62</xdr:row>
      <xdr:rowOff>142826</xdr:rowOff>
    </xdr:to>
    <xdr:sp macro="" textlink="">
      <xdr:nvSpPr>
        <xdr:cNvPr id="329" name="楕円 328"/>
        <xdr:cNvSpPr/>
      </xdr:nvSpPr>
      <xdr:spPr>
        <a:xfrm>
          <a:off x="16967200" y="10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13303</xdr:rowOff>
    </xdr:from>
    <xdr:ext cx="762000" cy="259045"/>
    <xdr:sp macro="" textlink="">
      <xdr:nvSpPr>
        <xdr:cNvPr id="330" name="定員管理の状況該当値テキスト"/>
        <xdr:cNvSpPr txBox="1"/>
      </xdr:nvSpPr>
      <xdr:spPr>
        <a:xfrm>
          <a:off x="17106900" y="1064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55081</xdr:rowOff>
    </xdr:from>
    <xdr:to>
      <xdr:col>77</xdr:col>
      <xdr:colOff>95250</xdr:colOff>
      <xdr:row>62</xdr:row>
      <xdr:rowOff>156681</xdr:rowOff>
    </xdr:to>
    <xdr:sp macro="" textlink="">
      <xdr:nvSpPr>
        <xdr:cNvPr id="331" name="楕円 330"/>
        <xdr:cNvSpPr/>
      </xdr:nvSpPr>
      <xdr:spPr>
        <a:xfrm>
          <a:off x="16129000" y="106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141458</xdr:rowOff>
    </xdr:from>
    <xdr:ext cx="736600" cy="259045"/>
    <xdr:sp macro="" textlink="">
      <xdr:nvSpPr>
        <xdr:cNvPr id="332" name="テキスト ボックス 331"/>
        <xdr:cNvSpPr txBox="1"/>
      </xdr:nvSpPr>
      <xdr:spPr>
        <a:xfrm>
          <a:off x="15798800" y="10771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61475</xdr:rowOff>
    </xdr:from>
    <xdr:to>
      <xdr:col>73</xdr:col>
      <xdr:colOff>44450</xdr:colOff>
      <xdr:row>62</xdr:row>
      <xdr:rowOff>163075</xdr:rowOff>
    </xdr:to>
    <xdr:sp macro="" textlink="">
      <xdr:nvSpPr>
        <xdr:cNvPr id="333" name="楕円 332"/>
        <xdr:cNvSpPr/>
      </xdr:nvSpPr>
      <xdr:spPr>
        <a:xfrm>
          <a:off x="15240000" y="106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147852</xdr:rowOff>
    </xdr:from>
    <xdr:ext cx="762000" cy="259045"/>
    <xdr:sp macro="" textlink="">
      <xdr:nvSpPr>
        <xdr:cNvPr id="334" name="テキスト ボックス 333"/>
        <xdr:cNvSpPr txBox="1"/>
      </xdr:nvSpPr>
      <xdr:spPr>
        <a:xfrm>
          <a:off x="14909800" y="107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132163</xdr:rowOff>
    </xdr:from>
    <xdr:to>
      <xdr:col>68</xdr:col>
      <xdr:colOff>203200</xdr:colOff>
      <xdr:row>65</xdr:row>
      <xdr:rowOff>62313</xdr:rowOff>
    </xdr:to>
    <xdr:sp macro="" textlink="">
      <xdr:nvSpPr>
        <xdr:cNvPr id="335" name="楕円 334"/>
        <xdr:cNvSpPr/>
      </xdr:nvSpPr>
      <xdr:spPr>
        <a:xfrm>
          <a:off x="14351000" y="111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47090</xdr:rowOff>
    </xdr:from>
    <xdr:ext cx="762000" cy="259045"/>
    <xdr:sp macro="" textlink="">
      <xdr:nvSpPr>
        <xdr:cNvPr id="336" name="テキスト ボックス 335"/>
        <xdr:cNvSpPr txBox="1"/>
      </xdr:nvSpPr>
      <xdr:spPr>
        <a:xfrm>
          <a:off x="14020800" y="1119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130856</xdr:rowOff>
    </xdr:from>
    <xdr:to>
      <xdr:col>64</xdr:col>
      <xdr:colOff>152400</xdr:colOff>
      <xdr:row>65</xdr:row>
      <xdr:rowOff>61006</xdr:rowOff>
    </xdr:to>
    <xdr:sp macro="" textlink="">
      <xdr:nvSpPr>
        <xdr:cNvPr id="337" name="楕円 336"/>
        <xdr:cNvSpPr/>
      </xdr:nvSpPr>
      <xdr:spPr>
        <a:xfrm>
          <a:off x="13462000" y="111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45783</xdr:rowOff>
    </xdr:from>
    <xdr:ext cx="762000" cy="259045"/>
    <xdr:sp macro="" textlink="">
      <xdr:nvSpPr>
        <xdr:cNvPr id="338" name="テキスト ボックス 337"/>
        <xdr:cNvSpPr txBox="1"/>
      </xdr:nvSpPr>
      <xdr:spPr>
        <a:xfrm>
          <a:off x="13131800" y="111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年度にかけて、満期一括償還地方債の元金償還金の増加等により増加傾向にあったが、平成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年度からは元利償還金の減少や公営企業に要する経費の財源とする地方債の償還に充てた一般会計等からの繰入金の減少等により、減少傾向にある。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依然として、グループ内平均を上回っており、今後も県債発行の抑制や公債費の平準化に努め、適正な水準となるよう配慮していく。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68" name="直線コネクタ 367"/>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69"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0" name="直線コネクタ 369"/>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1"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2" name="直線コネクタ 371"/>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42</xdr:row>
      <xdr:rowOff>42635</xdr:rowOff>
    </xdr:to>
    <xdr:cxnSp macro="">
      <xdr:nvCxnSpPr>
        <xdr:cNvPr id="373" name="直線コネクタ 372"/>
        <xdr:cNvCxnSpPr/>
      </xdr:nvCxnSpPr>
      <xdr:spPr>
        <a:xfrm flipV="1">
          <a:off x="16179800" y="7088415"/>
          <a:ext cx="838200" cy="15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5" name="フローチャート: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42635</xdr:rowOff>
    </xdr:from>
    <xdr:to>
      <xdr:col>77</xdr:col>
      <xdr:colOff>44450</xdr:colOff>
      <xdr:row>42</xdr:row>
      <xdr:rowOff>111578</xdr:rowOff>
    </xdr:to>
    <xdr:cxnSp macro="">
      <xdr:nvCxnSpPr>
        <xdr:cNvPr id="376" name="直線コネクタ 375"/>
        <xdr:cNvCxnSpPr/>
      </xdr:nvCxnSpPr>
      <xdr:spPr>
        <a:xfrm flipV="1">
          <a:off x="15290800" y="7243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7" name="フローチャート: 判断 376"/>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78" name="テキスト ボックス 377"/>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42635</xdr:rowOff>
    </xdr:from>
    <xdr:to>
      <xdr:col>72</xdr:col>
      <xdr:colOff>203200</xdr:colOff>
      <xdr:row>42</xdr:row>
      <xdr:rowOff>111578</xdr:rowOff>
    </xdr:to>
    <xdr:cxnSp macro="">
      <xdr:nvCxnSpPr>
        <xdr:cNvPr id="379" name="直線コネクタ 378"/>
        <xdr:cNvCxnSpPr/>
      </xdr:nvCxnSpPr>
      <xdr:spPr>
        <a:xfrm>
          <a:off x="14401800" y="72435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0" name="フローチャート: 判断 379"/>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381" name="テキスト ボックス 380"/>
        <xdr:cNvSpPr txBox="1"/>
      </xdr:nvSpPr>
      <xdr:spPr>
        <a:xfrm>
          <a:off x="14909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145143</xdr:rowOff>
    </xdr:from>
    <xdr:to>
      <xdr:col>68</xdr:col>
      <xdr:colOff>152400</xdr:colOff>
      <xdr:row>42</xdr:row>
      <xdr:rowOff>42635</xdr:rowOff>
    </xdr:to>
    <xdr:cxnSp macro="">
      <xdr:nvCxnSpPr>
        <xdr:cNvPr id="382" name="直線コネクタ 381"/>
        <xdr:cNvCxnSpPr/>
      </xdr:nvCxnSpPr>
      <xdr:spPr>
        <a:xfrm>
          <a:off x="13512800" y="71745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3" name="フローチャート: 判断 382"/>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384" name="テキスト ボックス 383"/>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5" name="フローチャート: 判断 384"/>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6" name="テキスト ボックス 385"/>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2" name="楕円 391"/>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393" name="公債費負担の状況該当値テキスト"/>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163285</xdr:rowOff>
    </xdr:from>
    <xdr:to>
      <xdr:col>77</xdr:col>
      <xdr:colOff>95250</xdr:colOff>
      <xdr:row>42</xdr:row>
      <xdr:rowOff>93435</xdr:rowOff>
    </xdr:to>
    <xdr:sp macro="" textlink="">
      <xdr:nvSpPr>
        <xdr:cNvPr id="394" name="楕円 393"/>
        <xdr:cNvSpPr/>
      </xdr:nvSpPr>
      <xdr:spPr>
        <a:xfrm>
          <a:off x="16129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78212</xdr:rowOff>
    </xdr:from>
    <xdr:ext cx="736600" cy="259045"/>
    <xdr:sp macro="" textlink="">
      <xdr:nvSpPr>
        <xdr:cNvPr id="395" name="テキスト ボックス 394"/>
        <xdr:cNvSpPr txBox="1"/>
      </xdr:nvSpPr>
      <xdr:spPr>
        <a:xfrm>
          <a:off x="15798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60778</xdr:rowOff>
    </xdr:from>
    <xdr:to>
      <xdr:col>73</xdr:col>
      <xdr:colOff>44450</xdr:colOff>
      <xdr:row>42</xdr:row>
      <xdr:rowOff>162378</xdr:rowOff>
    </xdr:to>
    <xdr:sp macro="" textlink="">
      <xdr:nvSpPr>
        <xdr:cNvPr id="396" name="楕円 395"/>
        <xdr:cNvSpPr/>
      </xdr:nvSpPr>
      <xdr:spPr>
        <a:xfrm>
          <a:off x="15240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147155</xdr:rowOff>
    </xdr:from>
    <xdr:ext cx="762000" cy="259045"/>
    <xdr:sp macro="" textlink="">
      <xdr:nvSpPr>
        <xdr:cNvPr id="397" name="テキスト ボックス 396"/>
        <xdr:cNvSpPr txBox="1"/>
      </xdr:nvSpPr>
      <xdr:spPr>
        <a:xfrm>
          <a:off x="14909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163285</xdr:rowOff>
    </xdr:from>
    <xdr:to>
      <xdr:col>68</xdr:col>
      <xdr:colOff>203200</xdr:colOff>
      <xdr:row>42</xdr:row>
      <xdr:rowOff>93435</xdr:rowOff>
    </xdr:to>
    <xdr:sp macro="" textlink="">
      <xdr:nvSpPr>
        <xdr:cNvPr id="398" name="楕円 397"/>
        <xdr:cNvSpPr/>
      </xdr:nvSpPr>
      <xdr:spPr>
        <a:xfrm>
          <a:off x="14351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78212</xdr:rowOff>
    </xdr:from>
    <xdr:ext cx="762000" cy="259045"/>
    <xdr:sp macro="" textlink="">
      <xdr:nvSpPr>
        <xdr:cNvPr id="399" name="テキスト ボックス 398"/>
        <xdr:cNvSpPr txBox="1"/>
      </xdr:nvSpPr>
      <xdr:spPr>
        <a:xfrm>
          <a:off x="14020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400" name="楕円 399"/>
        <xdr:cNvSpPr/>
      </xdr:nvSpPr>
      <xdr:spPr>
        <a:xfrm>
          <a:off x="13462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34670</xdr:rowOff>
    </xdr:from>
    <xdr:ext cx="762000" cy="259045"/>
    <xdr:sp macro="" textlink="">
      <xdr:nvSpPr>
        <xdr:cNvPr id="401" name="テキスト ボックス 400"/>
        <xdr:cNvSpPr txBox="1"/>
      </xdr:nvSpPr>
      <xdr:spPr>
        <a:xfrm>
          <a:off x="13131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年度は、退職手当の引き下げによる退職手当負担見込み額の減や地方債現在高の減、充当可能基金額の増などにより、前年度から</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164.6%</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年度以降、グループ内平均を下回って推移しており、引き続き将来負担に配慮した財政運営に継続して努めていく必要がある。</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7" name="直線コネクタ 426"/>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28"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29" name="直線コネクタ 428"/>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0"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1" name="直線コネクタ 430"/>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19660</xdr:rowOff>
    </xdr:from>
    <xdr:to>
      <xdr:col>81</xdr:col>
      <xdr:colOff>44450</xdr:colOff>
      <xdr:row>16</xdr:row>
      <xdr:rowOff>53924</xdr:rowOff>
    </xdr:to>
    <xdr:cxnSp macro="">
      <xdr:nvCxnSpPr>
        <xdr:cNvPr id="432" name="直線コネクタ 431"/>
        <xdr:cNvCxnSpPr/>
      </xdr:nvCxnSpPr>
      <xdr:spPr>
        <a:xfrm flipV="1">
          <a:off x="16179800" y="2762860"/>
          <a:ext cx="8382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3"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4" name="フローチャート: 判断 433"/>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45237</xdr:rowOff>
    </xdr:from>
    <xdr:to>
      <xdr:col>77</xdr:col>
      <xdr:colOff>44450</xdr:colOff>
      <xdr:row>16</xdr:row>
      <xdr:rowOff>53924</xdr:rowOff>
    </xdr:to>
    <xdr:cxnSp macro="">
      <xdr:nvCxnSpPr>
        <xdr:cNvPr id="435" name="直線コネクタ 434"/>
        <xdr:cNvCxnSpPr/>
      </xdr:nvCxnSpPr>
      <xdr:spPr>
        <a:xfrm>
          <a:off x="15290800" y="278843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6" name="フローチャート: 判断 435"/>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7" name="テキスト ボックス 436"/>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45237</xdr:rowOff>
    </xdr:from>
    <xdr:to>
      <xdr:col>72</xdr:col>
      <xdr:colOff>203200</xdr:colOff>
      <xdr:row>16</xdr:row>
      <xdr:rowOff>54407</xdr:rowOff>
    </xdr:to>
    <xdr:cxnSp macro="">
      <xdr:nvCxnSpPr>
        <xdr:cNvPr id="438" name="直線コネクタ 437"/>
        <xdr:cNvCxnSpPr/>
      </xdr:nvCxnSpPr>
      <xdr:spPr>
        <a:xfrm flipV="1">
          <a:off x="14401800" y="2788437"/>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39" name="フローチャート: 判断 438"/>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0" name="テキスト ボックス 439"/>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54407</xdr:rowOff>
    </xdr:from>
    <xdr:to>
      <xdr:col>68</xdr:col>
      <xdr:colOff>152400</xdr:colOff>
      <xdr:row>16</xdr:row>
      <xdr:rowOff>128727</xdr:rowOff>
    </xdr:to>
    <xdr:cxnSp macro="">
      <xdr:nvCxnSpPr>
        <xdr:cNvPr id="441" name="直線コネクタ 440"/>
        <xdr:cNvCxnSpPr/>
      </xdr:nvCxnSpPr>
      <xdr:spPr>
        <a:xfrm flipV="1">
          <a:off x="13512800" y="2797607"/>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2" name="フローチャート: 判断 441"/>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3" name="テキスト ボックス 442"/>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4" name="フローチャート: 判断 443"/>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100957</xdr:rowOff>
    </xdr:from>
    <xdr:ext cx="762000" cy="259045"/>
    <xdr:sp macro="" textlink="">
      <xdr:nvSpPr>
        <xdr:cNvPr id="445" name="テキスト ボックス 444"/>
        <xdr:cNvSpPr txBox="1"/>
      </xdr:nvSpPr>
      <xdr:spPr>
        <a:xfrm>
          <a:off x="13131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140310</xdr:rowOff>
    </xdr:from>
    <xdr:to>
      <xdr:col>81</xdr:col>
      <xdr:colOff>95250</xdr:colOff>
      <xdr:row>16</xdr:row>
      <xdr:rowOff>70460</xdr:rowOff>
    </xdr:to>
    <xdr:sp macro="" textlink="">
      <xdr:nvSpPr>
        <xdr:cNvPr id="451" name="楕円 450"/>
        <xdr:cNvSpPr/>
      </xdr:nvSpPr>
      <xdr:spPr>
        <a:xfrm>
          <a:off x="169672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156837</xdr:rowOff>
    </xdr:from>
    <xdr:ext cx="762000" cy="259045"/>
    <xdr:sp macro="" textlink="">
      <xdr:nvSpPr>
        <xdr:cNvPr id="452" name="将来負担の状況該当値テキスト"/>
        <xdr:cNvSpPr txBox="1"/>
      </xdr:nvSpPr>
      <xdr:spPr>
        <a:xfrm>
          <a:off x="17106900" y="25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3124</xdr:rowOff>
    </xdr:from>
    <xdr:to>
      <xdr:col>77</xdr:col>
      <xdr:colOff>95250</xdr:colOff>
      <xdr:row>16</xdr:row>
      <xdr:rowOff>104724</xdr:rowOff>
    </xdr:to>
    <xdr:sp macro="" textlink="">
      <xdr:nvSpPr>
        <xdr:cNvPr id="453" name="楕円 452"/>
        <xdr:cNvSpPr/>
      </xdr:nvSpPr>
      <xdr:spPr>
        <a:xfrm>
          <a:off x="16129000" y="27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114901</xdr:rowOff>
    </xdr:from>
    <xdr:ext cx="736600" cy="259045"/>
    <xdr:sp macro="" textlink="">
      <xdr:nvSpPr>
        <xdr:cNvPr id="454" name="テキスト ボックス 453"/>
        <xdr:cNvSpPr txBox="1"/>
      </xdr:nvSpPr>
      <xdr:spPr>
        <a:xfrm>
          <a:off x="15798800" y="251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165887</xdr:rowOff>
    </xdr:from>
    <xdr:to>
      <xdr:col>73</xdr:col>
      <xdr:colOff>44450</xdr:colOff>
      <xdr:row>16</xdr:row>
      <xdr:rowOff>96037</xdr:rowOff>
    </xdr:to>
    <xdr:sp macro="" textlink="">
      <xdr:nvSpPr>
        <xdr:cNvPr id="455" name="楕円 454"/>
        <xdr:cNvSpPr/>
      </xdr:nvSpPr>
      <xdr:spPr>
        <a:xfrm>
          <a:off x="152400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106214</xdr:rowOff>
    </xdr:from>
    <xdr:ext cx="762000" cy="259045"/>
    <xdr:sp macro="" textlink="">
      <xdr:nvSpPr>
        <xdr:cNvPr id="456" name="テキスト ボックス 455"/>
        <xdr:cNvSpPr txBox="1"/>
      </xdr:nvSpPr>
      <xdr:spPr>
        <a:xfrm>
          <a:off x="14909800" y="250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3607</xdr:rowOff>
    </xdr:from>
    <xdr:to>
      <xdr:col>68</xdr:col>
      <xdr:colOff>203200</xdr:colOff>
      <xdr:row>16</xdr:row>
      <xdr:rowOff>105207</xdr:rowOff>
    </xdr:to>
    <xdr:sp macro="" textlink="">
      <xdr:nvSpPr>
        <xdr:cNvPr id="457" name="楕円 456"/>
        <xdr:cNvSpPr/>
      </xdr:nvSpPr>
      <xdr:spPr>
        <a:xfrm>
          <a:off x="14351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115384</xdr:rowOff>
    </xdr:from>
    <xdr:ext cx="762000" cy="259045"/>
    <xdr:sp macro="" textlink="">
      <xdr:nvSpPr>
        <xdr:cNvPr id="458" name="テキスト ボックス 457"/>
        <xdr:cNvSpPr txBox="1"/>
      </xdr:nvSpPr>
      <xdr:spPr>
        <a:xfrm>
          <a:off x="14020800" y="251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77927</xdr:rowOff>
    </xdr:from>
    <xdr:to>
      <xdr:col>64</xdr:col>
      <xdr:colOff>152400</xdr:colOff>
      <xdr:row>17</xdr:row>
      <xdr:rowOff>8077</xdr:rowOff>
    </xdr:to>
    <xdr:sp macro="" textlink="">
      <xdr:nvSpPr>
        <xdr:cNvPr id="459" name="楕円 458"/>
        <xdr:cNvSpPr/>
      </xdr:nvSpPr>
      <xdr:spPr>
        <a:xfrm>
          <a:off x="13462000" y="28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18254</xdr:rowOff>
    </xdr:from>
    <xdr:ext cx="762000" cy="259045"/>
    <xdr:sp macro="" textlink="">
      <xdr:nvSpPr>
        <xdr:cNvPr id="460" name="テキスト ボックス 459"/>
        <xdr:cNvSpPr txBox="1"/>
      </xdr:nvSpPr>
      <xdr:spPr>
        <a:xfrm>
          <a:off x="13131800" y="259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東日本大震災の復旧・復興に関連する人件費の増加により、平成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年度以降の比率はグループ内平均を上回っている。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年度は、職員の新陳代謝に伴い職員給等が減少したことから、前年度から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復旧・復興事業の進捗により、震災関連の人件費の比率は今後も減少すると見込まれる。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40</xdr:row>
      <xdr:rowOff>38100</xdr:rowOff>
    </xdr:to>
    <xdr:cxnSp macro="">
      <xdr:nvCxnSpPr>
        <xdr:cNvPr id="60" name="直線コネクタ 59"/>
        <xdr:cNvCxnSpPr/>
      </xdr:nvCxnSpPr>
      <xdr:spPr>
        <a:xfrm flipV="1">
          <a:off x="4826000" y="58166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10177</xdr:rowOff>
    </xdr:from>
    <xdr:ext cx="762000" cy="259045"/>
    <xdr:sp macro="" textlink="">
      <xdr:nvSpPr>
        <xdr:cNvPr id="61" name="人件費最小値テキスト"/>
        <xdr:cNvSpPr txBox="1"/>
      </xdr:nvSpPr>
      <xdr:spPr>
        <a:xfrm>
          <a:off x="49149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38100</xdr:rowOff>
    </xdr:from>
    <xdr:to>
      <xdr:col>24</xdr:col>
      <xdr:colOff>114300</xdr:colOff>
      <xdr:row>40</xdr:row>
      <xdr:rowOff>38100</xdr:rowOff>
    </xdr:to>
    <xdr:cxnSp macro="">
      <xdr:nvCxnSpPr>
        <xdr:cNvPr id="62" name="直線コネクタ 61"/>
        <xdr:cNvCxnSpPr/>
      </xdr:nvCxnSpPr>
      <xdr:spPr>
        <a:xfrm>
          <a:off x="4737100" y="689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3"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4" name="直線コネクタ 63"/>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95250</xdr:rowOff>
    </xdr:to>
    <xdr:cxnSp macro="">
      <xdr:nvCxnSpPr>
        <xdr:cNvPr id="65" name="直線コネクタ 64"/>
        <xdr:cNvCxnSpPr/>
      </xdr:nvCxnSpPr>
      <xdr:spPr>
        <a:xfrm flipV="1">
          <a:off x="3987800" y="6337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41927</xdr:rowOff>
    </xdr:from>
    <xdr:ext cx="762000" cy="259045"/>
    <xdr:sp macro="" textlink="">
      <xdr:nvSpPr>
        <xdr:cNvPr id="66" name="人件費平均値テキスト"/>
        <xdr:cNvSpPr txBox="1"/>
      </xdr:nvSpPr>
      <xdr:spPr>
        <a:xfrm>
          <a:off x="4914900" y="604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25400</xdr:rowOff>
    </xdr:from>
    <xdr:to>
      <xdr:col>24</xdr:col>
      <xdr:colOff>76200</xdr:colOff>
      <xdr:row>36</xdr:row>
      <xdr:rowOff>127000</xdr:rowOff>
    </xdr:to>
    <xdr:sp macro="" textlink="">
      <xdr:nvSpPr>
        <xdr:cNvPr id="67" name="フローチャート: 判断 66"/>
        <xdr:cNvSpPr/>
      </xdr:nvSpPr>
      <xdr:spPr>
        <a:xfrm>
          <a:off x="4775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40</xdr:row>
      <xdr:rowOff>127000</xdr:rowOff>
    </xdr:to>
    <xdr:cxnSp macro="">
      <xdr:nvCxnSpPr>
        <xdr:cNvPr id="68" name="直線コネクタ 67"/>
        <xdr:cNvCxnSpPr/>
      </xdr:nvCxnSpPr>
      <xdr:spPr>
        <a:xfrm flipV="1">
          <a:off x="3098800" y="64389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101600</xdr:rowOff>
    </xdr:from>
    <xdr:to>
      <xdr:col>20</xdr:col>
      <xdr:colOff>38100</xdr:colOff>
      <xdr:row>37</xdr:row>
      <xdr:rowOff>31750</xdr:rowOff>
    </xdr:to>
    <xdr:sp macro="" textlink="">
      <xdr:nvSpPr>
        <xdr:cNvPr id="69" name="フローチャート: 判断 68"/>
        <xdr:cNvSpPr/>
      </xdr:nvSpPr>
      <xdr:spPr>
        <a:xfrm>
          <a:off x="3937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70" name="テキスト ボックス 69"/>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101600</xdr:rowOff>
    </xdr:from>
    <xdr:to>
      <xdr:col>15</xdr:col>
      <xdr:colOff>98425</xdr:colOff>
      <xdr:row>40</xdr:row>
      <xdr:rowOff>127000</xdr:rowOff>
    </xdr:to>
    <xdr:cxnSp macro="">
      <xdr:nvCxnSpPr>
        <xdr:cNvPr id="71" name="直線コネクタ 70"/>
        <xdr:cNvCxnSpPr/>
      </xdr:nvCxnSpPr>
      <xdr:spPr>
        <a:xfrm>
          <a:off x="22098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19050</xdr:rowOff>
    </xdr:from>
    <xdr:to>
      <xdr:col>15</xdr:col>
      <xdr:colOff>149225</xdr:colOff>
      <xdr:row>39</xdr:row>
      <xdr:rowOff>120650</xdr:rowOff>
    </xdr:to>
    <xdr:sp macro="" textlink="">
      <xdr:nvSpPr>
        <xdr:cNvPr id="72" name="フローチャート: 判断 71"/>
        <xdr:cNvSpPr/>
      </xdr:nvSpPr>
      <xdr:spPr>
        <a:xfrm>
          <a:off x="3048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3" name="テキスト ボックス 72"/>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101600</xdr:rowOff>
    </xdr:from>
    <xdr:to>
      <xdr:col>11</xdr:col>
      <xdr:colOff>9525</xdr:colOff>
      <xdr:row>41</xdr:row>
      <xdr:rowOff>120650</xdr:rowOff>
    </xdr:to>
    <xdr:cxnSp macro="">
      <xdr:nvCxnSpPr>
        <xdr:cNvPr id="74" name="直線コネクタ 73"/>
        <xdr:cNvCxnSpPr/>
      </xdr:nvCxnSpPr>
      <xdr:spPr>
        <a:xfrm flipV="1">
          <a:off x="1320800" y="695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5" name="フローチャート: 判断 74"/>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6" name="テキスト ボックス 75"/>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7" name="フローチャート: 判断 76"/>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8" name="テキスト ボックス 77"/>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4" name="楕円 83"/>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5"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6" name="楕円 85"/>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87" name="テキスト ボックス 86"/>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8" name="楕円 87"/>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89" name="テキスト ボックス 88"/>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50800</xdr:rowOff>
    </xdr:from>
    <xdr:to>
      <xdr:col>11</xdr:col>
      <xdr:colOff>60325</xdr:colOff>
      <xdr:row>40</xdr:row>
      <xdr:rowOff>152400</xdr:rowOff>
    </xdr:to>
    <xdr:sp macro="" textlink="">
      <xdr:nvSpPr>
        <xdr:cNvPr id="90" name="楕円 89"/>
        <xdr:cNvSpPr/>
      </xdr:nvSpPr>
      <xdr:spPr>
        <a:xfrm>
          <a:off x="2159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137177</xdr:rowOff>
    </xdr:from>
    <xdr:ext cx="762000" cy="259045"/>
    <xdr:sp macro="" textlink="">
      <xdr:nvSpPr>
        <xdr:cNvPr id="91" name="テキスト ボックス 90"/>
        <xdr:cNvSpPr txBox="1"/>
      </xdr:nvSpPr>
      <xdr:spPr>
        <a:xfrm>
          <a:off x="1828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69850</xdr:rowOff>
    </xdr:from>
    <xdr:to>
      <xdr:col>6</xdr:col>
      <xdr:colOff>171450</xdr:colOff>
      <xdr:row>42</xdr:row>
      <xdr:rowOff>0</xdr:rowOff>
    </xdr:to>
    <xdr:sp macro="" textlink="">
      <xdr:nvSpPr>
        <xdr:cNvPr id="92" name="楕円 91"/>
        <xdr:cNvSpPr/>
      </xdr:nvSpPr>
      <xdr:spPr>
        <a:xfrm>
          <a:off x="1270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156227</xdr:rowOff>
    </xdr:from>
    <xdr:ext cx="762000" cy="259045"/>
    <xdr:sp macro="" textlink="">
      <xdr:nvSpPr>
        <xdr:cNvPr id="93" name="テキスト ボックス 92"/>
        <xdr:cNvSpPr txBox="1"/>
      </xdr:nvSpPr>
      <xdr:spPr>
        <a:xfrm>
          <a:off x="939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物件費は、一貫してグループ内平均を上回る比率で推移しており、グループ内順位も低い状況である。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その主な要因はシステムや公共施設等の維持管理費などであることから、それらの効率的な予算執行に努めていく。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19" name="直線コネクタ 118"/>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0"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1" name="直線コネクタ 120"/>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88900</xdr:rowOff>
    </xdr:to>
    <xdr:cxnSp macro="">
      <xdr:nvCxnSpPr>
        <xdr:cNvPr id="124" name="直線コネクタ 123"/>
        <xdr:cNvCxnSpPr/>
      </xdr:nvCxnSpPr>
      <xdr:spPr>
        <a:xfrm>
          <a:off x="15671800" y="344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5"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6" name="フローチャート: 判断 125"/>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12700</xdr:rowOff>
    </xdr:to>
    <xdr:cxnSp macro="">
      <xdr:nvCxnSpPr>
        <xdr:cNvPr id="127" name="直線コネクタ 126"/>
        <xdr:cNvCxnSpPr/>
      </xdr:nvCxnSpPr>
      <xdr:spPr>
        <a:xfrm>
          <a:off x="14782800" y="332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28" name="フローチャート: 判断 127"/>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29" name="テキスト ボックス 128"/>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69850</xdr:rowOff>
    </xdr:to>
    <xdr:cxnSp macro="">
      <xdr:nvCxnSpPr>
        <xdr:cNvPr id="130" name="直線コネクタ 129"/>
        <xdr:cNvCxnSpPr/>
      </xdr:nvCxnSpPr>
      <xdr:spPr>
        <a:xfrm>
          <a:off x="13893800" y="332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2" name="テキスト ボックス 131"/>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69850</xdr:rowOff>
    </xdr:to>
    <xdr:cxnSp macro="">
      <xdr:nvCxnSpPr>
        <xdr:cNvPr id="133" name="直線コネクタ 132"/>
        <xdr:cNvCxnSpPr/>
      </xdr:nvCxnSpPr>
      <xdr:spPr>
        <a:xfrm>
          <a:off x="13004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4" name="フローチャート: 判断 133"/>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5" name="テキスト ボックス 134"/>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6" name="フローチャート: 判断 135"/>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7" name="テキスト ボックス 136"/>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3" name="楕円 142"/>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118127</xdr:rowOff>
    </xdr:from>
    <xdr:ext cx="762000" cy="259045"/>
    <xdr:sp macro="" textlink="">
      <xdr:nvSpPr>
        <xdr:cNvPr id="144" name="物件費該当値テキスト"/>
        <xdr:cNvSpPr txBox="1"/>
      </xdr:nvSpPr>
      <xdr:spPr>
        <a:xfrm>
          <a:off x="165989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5" name="楕円 144"/>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6" name="テキスト ボックス 145"/>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7" name="楕円 146"/>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8" name="テキスト ボックス 147"/>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49" name="楕円 148"/>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0" name="テキスト ボックス 149"/>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1" name="楕円 150"/>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2" name="テキスト ボックス 151"/>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扶助費は、各年度ともグループ内平均とほぼ同水準の比率であることから、本県の社会保障関係の需要が全国的なトレンドと同様の傾向で推移していることが分かる。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今後も引き続き社会保障関係経費が増加していくことを想定し、各種制度の適切な運用に努めていく。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78" name="直線コネクタ 177"/>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9"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0" name="直線コネクタ 179"/>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127000</xdr:rowOff>
    </xdr:to>
    <xdr:cxnSp macro="">
      <xdr:nvCxnSpPr>
        <xdr:cNvPr id="183" name="直線コネクタ 182"/>
        <xdr:cNvCxnSpPr/>
      </xdr:nvCxnSpPr>
      <xdr:spPr>
        <a:xfrm flipV="1">
          <a:off x="3987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86" name="直線コネクタ 185"/>
        <xdr:cNvCxnSpPr/>
      </xdr:nvCxnSpPr>
      <xdr:spPr>
        <a:xfrm>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7" name="フローチャート: 判断 186"/>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88" name="テキスト ボックス 187"/>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89" name="直線コネクタ 188"/>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2" name="直線コネクタ 191"/>
        <xdr:cNvCxnSpPr/>
      </xdr:nvCxnSpPr>
      <xdr:spPr>
        <a:xfrm flipV="1">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3" name="フローチャート: 判断 192"/>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4" name="テキスト ボックス 193"/>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2" name="楕円 201"/>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3"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6" name="楕円 205"/>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7" name="テキスト ボックス 206"/>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8" name="楕円 207"/>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9" name="テキスト ボックス 208"/>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0" name="楕円 209"/>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1" name="テキスト ボックス 210"/>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年度は国民健康保険の都道府県単位化に伴い、国民健康保険特別会計への繰出金が皆増したことから、平成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今後は、東日本大震災の復旧・復興事業により整備した施設の維持補修費の増加が見込まれるため、経費の必要性について引き続き検討を行い、適切な財政運営に努めていく。</a:t>
          </a: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4" name="直線コネクタ 223"/>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5" name="テキスト ボックス 224"/>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6" name="直線コネクタ 225"/>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7" name="テキスト ボックス 226"/>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8" name="直線コネクタ 227"/>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9" name="テキスト ボックス 228"/>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0" name="直線コネクタ 229"/>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1" name="テキスト ボックス 230"/>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2" name="直線コネクタ 231"/>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3" name="テキスト ボックス 232"/>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4" name="直線コネクタ 233"/>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5" name="テキスト ボックス 234"/>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38" name="直線コネクタ 237"/>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3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0" name="直線コネクタ 23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1"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2" name="直線コネクタ 241"/>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59</xdr:row>
      <xdr:rowOff>20865</xdr:rowOff>
    </xdr:to>
    <xdr:cxnSp macro="">
      <xdr:nvCxnSpPr>
        <xdr:cNvPr id="243" name="直線コネクタ 242"/>
        <xdr:cNvCxnSpPr/>
      </xdr:nvCxnSpPr>
      <xdr:spPr>
        <a:xfrm>
          <a:off x="15671800" y="9287328"/>
          <a:ext cx="838200" cy="84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40112</xdr:rowOff>
    </xdr:from>
    <xdr:ext cx="762000" cy="259045"/>
    <xdr:sp macro="" textlink="">
      <xdr:nvSpPr>
        <xdr:cNvPr id="244" name="その他平均値テキスト"/>
        <xdr:cNvSpPr txBox="1"/>
      </xdr:nvSpPr>
      <xdr:spPr>
        <a:xfrm>
          <a:off x="16598900" y="10155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5" name="フローチャート: 判断 244"/>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94343</xdr:rowOff>
    </xdr:to>
    <xdr:cxnSp macro="">
      <xdr:nvCxnSpPr>
        <xdr:cNvPr id="246" name="直線コネクタ 245"/>
        <xdr:cNvCxnSpPr/>
      </xdr:nvCxnSpPr>
      <xdr:spPr>
        <a:xfrm flipV="1">
          <a:off x="14782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7" name="フローチャート: 判断 246"/>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97262</xdr:rowOff>
    </xdr:from>
    <xdr:ext cx="736600" cy="259045"/>
    <xdr:sp macro="" textlink="">
      <xdr:nvSpPr>
        <xdr:cNvPr id="248" name="テキスト ボックス 247"/>
        <xdr:cNvSpPr txBox="1"/>
      </xdr:nvSpPr>
      <xdr:spPr>
        <a:xfrm>
          <a:off x="15290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61685</xdr:rowOff>
    </xdr:from>
    <xdr:to>
      <xdr:col>73</xdr:col>
      <xdr:colOff>180975</xdr:colOff>
      <xdr:row>54</xdr:row>
      <xdr:rowOff>94343</xdr:rowOff>
    </xdr:to>
    <xdr:cxnSp macro="">
      <xdr:nvCxnSpPr>
        <xdr:cNvPr id="249" name="直線コネクタ 248"/>
        <xdr:cNvCxnSpPr/>
      </xdr:nvCxnSpPr>
      <xdr:spPr>
        <a:xfrm>
          <a:off x="13893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0" name="フローチャート: 判断 249"/>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51" name="テキスト ボックス 250"/>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54</xdr:row>
      <xdr:rowOff>61685</xdr:rowOff>
    </xdr:to>
    <xdr:cxnSp macro="">
      <xdr:nvCxnSpPr>
        <xdr:cNvPr id="252" name="直線コネクタ 251"/>
        <xdr:cNvCxnSpPr/>
      </xdr:nvCxnSpPr>
      <xdr:spPr>
        <a:xfrm>
          <a:off x="13004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3" name="フローチャート: 判断 252"/>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54" name="テキスト ボックス 253"/>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5" name="フローチャート: 判断 254"/>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6" name="テキスト ボックス 255"/>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62" name="楕円 261"/>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158042</xdr:rowOff>
    </xdr:from>
    <xdr:ext cx="762000" cy="259045"/>
    <xdr:sp macro="" textlink="">
      <xdr:nvSpPr>
        <xdr:cNvPr id="263" name="その他該当値テキスト"/>
        <xdr:cNvSpPr txBox="1"/>
      </xdr:nvSpPr>
      <xdr:spPr>
        <a:xfrm>
          <a:off x="16598900" y="993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64" name="楕円 263"/>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65" name="テキスト ボックス 264"/>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66" name="楕円 265"/>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129920</xdr:rowOff>
    </xdr:from>
    <xdr:ext cx="762000" cy="259045"/>
    <xdr:sp macro="" textlink="">
      <xdr:nvSpPr>
        <xdr:cNvPr id="267" name="テキスト ボックス 266"/>
        <xdr:cNvSpPr txBox="1"/>
      </xdr:nvSpPr>
      <xdr:spPr>
        <a:xfrm>
          <a:off x="14401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68" name="楕円 267"/>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69" name="テキスト ボックス 268"/>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70" name="楕円 269"/>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71" name="テキスト ボックス 270"/>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年度は教職員の給与負担の政令市への権限移譲に伴う県民税所得割臨時交付金の減や国民健康保険の都道府県単位化に伴う補助費等の減により、平成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なお、今後は少子高齢化の影響により社会保障関係経費の増加が見込まれることから、各種制度の適切な運用に努めていく。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5" name="テキスト ボックス 28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7" name="テキスト ボックス 28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9" name="テキスト ボックス 28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1" name="テキスト ボックス 29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3" name="テキスト ボックス 29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7" name="直線コネクタ 296"/>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8"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9" name="直線コネクタ 298"/>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0"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1" name="直線コネクタ 300"/>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101600</xdr:rowOff>
    </xdr:from>
    <xdr:to>
      <xdr:col>82</xdr:col>
      <xdr:colOff>107950</xdr:colOff>
      <xdr:row>38</xdr:row>
      <xdr:rowOff>63500</xdr:rowOff>
    </xdr:to>
    <xdr:cxnSp macro="">
      <xdr:nvCxnSpPr>
        <xdr:cNvPr id="302" name="直線コネクタ 301"/>
        <xdr:cNvCxnSpPr/>
      </xdr:nvCxnSpPr>
      <xdr:spPr>
        <a:xfrm flipV="1">
          <a:off x="15671800" y="62738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3"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4" name="フローチャート: 判断 30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152400</xdr:rowOff>
    </xdr:from>
    <xdr:to>
      <xdr:col>78</xdr:col>
      <xdr:colOff>69850</xdr:colOff>
      <xdr:row>38</xdr:row>
      <xdr:rowOff>63500</xdr:rowOff>
    </xdr:to>
    <xdr:cxnSp macro="">
      <xdr:nvCxnSpPr>
        <xdr:cNvPr id="305" name="直線コネクタ 304"/>
        <xdr:cNvCxnSpPr/>
      </xdr:nvCxnSpPr>
      <xdr:spPr>
        <a:xfrm>
          <a:off x="14782800" y="6324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6" name="フローチャート: 判断 305"/>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7" name="テキスト ボックス 306"/>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152400</xdr:rowOff>
    </xdr:to>
    <xdr:cxnSp macro="">
      <xdr:nvCxnSpPr>
        <xdr:cNvPr id="308" name="直線コネクタ 307"/>
        <xdr:cNvCxnSpPr/>
      </xdr:nvCxnSpPr>
      <xdr:spPr>
        <a:xfrm>
          <a:off x="13893800" y="626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09" name="フローチャート: 判断 308"/>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0" name="テキスト ボックス 309"/>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88900</xdr:rowOff>
    </xdr:to>
    <xdr:cxnSp macro="">
      <xdr:nvCxnSpPr>
        <xdr:cNvPr id="311" name="直線コネクタ 310"/>
        <xdr:cNvCxnSpPr/>
      </xdr:nvCxnSpPr>
      <xdr:spPr>
        <a:xfrm>
          <a:off x="13004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2" name="フローチャート: 判断 31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3" name="テキスト ボックス 312"/>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4" name="フローチャート: 判断 313"/>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5" name="テキスト ボックス 314"/>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50800</xdr:rowOff>
    </xdr:from>
    <xdr:to>
      <xdr:col>82</xdr:col>
      <xdr:colOff>158750</xdr:colOff>
      <xdr:row>36</xdr:row>
      <xdr:rowOff>152400</xdr:rowOff>
    </xdr:to>
    <xdr:sp macro="" textlink="">
      <xdr:nvSpPr>
        <xdr:cNvPr id="321" name="楕円 320"/>
        <xdr:cNvSpPr/>
      </xdr:nvSpPr>
      <xdr:spPr>
        <a:xfrm>
          <a:off x="164592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22"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12700</xdr:rowOff>
    </xdr:from>
    <xdr:to>
      <xdr:col>78</xdr:col>
      <xdr:colOff>120650</xdr:colOff>
      <xdr:row>38</xdr:row>
      <xdr:rowOff>114300</xdr:rowOff>
    </xdr:to>
    <xdr:sp macro="" textlink="">
      <xdr:nvSpPr>
        <xdr:cNvPr id="323" name="楕円 322"/>
        <xdr:cNvSpPr/>
      </xdr:nvSpPr>
      <xdr:spPr>
        <a:xfrm>
          <a:off x="15621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24" name="テキスト ボックス 323"/>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101600</xdr:rowOff>
    </xdr:from>
    <xdr:to>
      <xdr:col>74</xdr:col>
      <xdr:colOff>31750</xdr:colOff>
      <xdr:row>37</xdr:row>
      <xdr:rowOff>31750</xdr:rowOff>
    </xdr:to>
    <xdr:sp macro="" textlink="">
      <xdr:nvSpPr>
        <xdr:cNvPr id="325" name="楕円 324"/>
        <xdr:cNvSpPr/>
      </xdr:nvSpPr>
      <xdr:spPr>
        <a:xfrm>
          <a:off x="14732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41927</xdr:rowOff>
    </xdr:from>
    <xdr:ext cx="762000" cy="259045"/>
    <xdr:sp macro="" textlink="">
      <xdr:nvSpPr>
        <xdr:cNvPr id="326" name="テキスト ボックス 325"/>
        <xdr:cNvSpPr txBox="1"/>
      </xdr:nvSpPr>
      <xdr:spPr>
        <a:xfrm>
          <a:off x="14401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27" name="楕円 32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8" name="テキスト ボックス 32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9" name="楕円 32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0" name="テキスト ボックス 329"/>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公債費は、償還計画に基づく元利償還金の計上による変動が見られ、平成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年度はグループ内平均を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これまで新発債を伴う投資的経費の抑制を図っていることから、この取組を継続していけば、長期的には公債費は減少傾向になると見込まれる。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さらに、今後も公債費の平準化や金利負担の軽減に努めていく。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3" name="直線コネクタ 34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4" name="テキスト ボックス 34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5" name="直線コネクタ 34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6" name="テキスト ボックス 345"/>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7" name="直線コネクタ 34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8" name="テキスト ボックス 347"/>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9" name="直線コネクタ 34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0" name="テキスト ボックス 349"/>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1" name="直線コネクタ 35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2" name="テキスト ボックス 351"/>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3" name="直線コネクタ 35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4" name="テキスト ボックス 353"/>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6" name="テキスト ボックス 355"/>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58" name="直線コネクタ 357"/>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59"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0" name="直線コネクタ 359"/>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1"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2" name="直線コネクタ 361"/>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53521</xdr:rowOff>
    </xdr:from>
    <xdr:to>
      <xdr:col>24</xdr:col>
      <xdr:colOff>25400</xdr:colOff>
      <xdr:row>77</xdr:row>
      <xdr:rowOff>86179</xdr:rowOff>
    </xdr:to>
    <xdr:cxnSp macro="">
      <xdr:nvCxnSpPr>
        <xdr:cNvPr id="363" name="直線コネクタ 362"/>
        <xdr:cNvCxnSpPr/>
      </xdr:nvCxnSpPr>
      <xdr:spPr>
        <a:xfrm>
          <a:off x="3987800" y="132551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4"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5" name="フローチャート: 判断 364"/>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29028</xdr:rowOff>
    </xdr:from>
    <xdr:to>
      <xdr:col>19</xdr:col>
      <xdr:colOff>187325</xdr:colOff>
      <xdr:row>77</xdr:row>
      <xdr:rowOff>53521</xdr:rowOff>
    </xdr:to>
    <xdr:cxnSp macro="">
      <xdr:nvCxnSpPr>
        <xdr:cNvPr id="366" name="直線コネクタ 365"/>
        <xdr:cNvCxnSpPr/>
      </xdr:nvCxnSpPr>
      <xdr:spPr>
        <a:xfrm>
          <a:off x="3098800" y="12716328"/>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7" name="フローチャート: 判断 36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8" name="テキスト ボックス 36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75</xdr:row>
      <xdr:rowOff>53522</xdr:rowOff>
    </xdr:to>
    <xdr:cxnSp macro="">
      <xdr:nvCxnSpPr>
        <xdr:cNvPr id="369" name="直線コネクタ 368"/>
        <xdr:cNvCxnSpPr/>
      </xdr:nvCxnSpPr>
      <xdr:spPr>
        <a:xfrm flipV="1">
          <a:off x="2209800" y="12716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0" name="フローチャート: 判断 369"/>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7456</xdr:rowOff>
    </xdr:from>
    <xdr:ext cx="762000" cy="259045"/>
    <xdr:sp macro="" textlink="">
      <xdr:nvSpPr>
        <xdr:cNvPr id="371" name="テキスト ボックス 370"/>
        <xdr:cNvSpPr txBox="1"/>
      </xdr:nvSpPr>
      <xdr:spPr>
        <a:xfrm>
          <a:off x="2717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76</xdr:row>
      <xdr:rowOff>127000</xdr:rowOff>
    </xdr:to>
    <xdr:cxnSp macro="">
      <xdr:nvCxnSpPr>
        <xdr:cNvPr id="372" name="直線コネクタ 371"/>
        <xdr:cNvCxnSpPr/>
      </xdr:nvCxnSpPr>
      <xdr:spPr>
        <a:xfrm flipV="1">
          <a:off x="1320800" y="129122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3" name="フローチャート: 判断 372"/>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4" name="テキスト ボックス 373"/>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5" name="フローチャート: 判断 374"/>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76" name="テキスト ボックス 375"/>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82" name="楕円 381"/>
        <xdr:cNvSpPr/>
      </xdr:nvSpPr>
      <xdr:spPr>
        <a:xfrm>
          <a:off x="4775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7456</xdr:rowOff>
    </xdr:from>
    <xdr:ext cx="762000" cy="259045"/>
    <xdr:sp macro="" textlink="">
      <xdr:nvSpPr>
        <xdr:cNvPr id="383" name="公債費該当値テキスト"/>
        <xdr:cNvSpPr txBox="1"/>
      </xdr:nvSpPr>
      <xdr:spPr>
        <a:xfrm>
          <a:off x="4914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2721</xdr:rowOff>
    </xdr:from>
    <xdr:to>
      <xdr:col>20</xdr:col>
      <xdr:colOff>38100</xdr:colOff>
      <xdr:row>77</xdr:row>
      <xdr:rowOff>104321</xdr:rowOff>
    </xdr:to>
    <xdr:sp macro="" textlink="">
      <xdr:nvSpPr>
        <xdr:cNvPr id="384" name="楕円 383"/>
        <xdr:cNvSpPr/>
      </xdr:nvSpPr>
      <xdr:spPr>
        <a:xfrm>
          <a:off x="3937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114498</xdr:rowOff>
    </xdr:from>
    <xdr:ext cx="736600" cy="259045"/>
    <xdr:sp macro="" textlink="">
      <xdr:nvSpPr>
        <xdr:cNvPr id="385" name="テキスト ボックス 384"/>
        <xdr:cNvSpPr txBox="1"/>
      </xdr:nvSpPr>
      <xdr:spPr>
        <a:xfrm>
          <a:off x="3606800" y="1297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149678</xdr:rowOff>
    </xdr:from>
    <xdr:to>
      <xdr:col>15</xdr:col>
      <xdr:colOff>149225</xdr:colOff>
      <xdr:row>74</xdr:row>
      <xdr:rowOff>79828</xdr:rowOff>
    </xdr:to>
    <xdr:sp macro="" textlink="">
      <xdr:nvSpPr>
        <xdr:cNvPr id="386" name="楕円 385"/>
        <xdr:cNvSpPr/>
      </xdr:nvSpPr>
      <xdr:spPr>
        <a:xfrm>
          <a:off x="3048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90005</xdr:rowOff>
    </xdr:from>
    <xdr:ext cx="762000" cy="259045"/>
    <xdr:sp macro="" textlink="">
      <xdr:nvSpPr>
        <xdr:cNvPr id="387" name="テキスト ボックス 386"/>
        <xdr:cNvSpPr txBox="1"/>
      </xdr:nvSpPr>
      <xdr:spPr>
        <a:xfrm>
          <a:off x="2717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388" name="楕円 387"/>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389" name="テキスト ボックス 388"/>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0" name="楕円 389"/>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1" name="テキスト ボックス 390"/>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5" name="正方形/長方形 394"/>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6" name="正方形/長方形 395"/>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8" name="正方形/長方形 397"/>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0" name="テキスト ボックス 399"/>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年度は、人件費の減少等により平成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ポイント減少しているものの、依然グループ内平均を上回る状況が続いている。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今後は少子高齢化の影響により社会保障関係経費が増加する見込みであることから、引き続き経常的経費の計画的な抑制や安定的な一般財源の確保に一層努めていく必要がある。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3" name="テキスト ボックス 402"/>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5" name="テキスト ボックス 404"/>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7" name="テキスト ボックス 406"/>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9" name="テキスト ボックス 408"/>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1" name="テキスト ボックス 410"/>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3" name="テキスト ボックス 412"/>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7" name="直線コネクタ 416"/>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18"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19" name="直線コネクタ 418"/>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0"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1" name="直線コネクタ 420"/>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114300</xdr:rowOff>
    </xdr:from>
    <xdr:to>
      <xdr:col>82</xdr:col>
      <xdr:colOff>107950</xdr:colOff>
      <xdr:row>79</xdr:row>
      <xdr:rowOff>19050</xdr:rowOff>
    </xdr:to>
    <xdr:cxnSp macro="">
      <xdr:nvCxnSpPr>
        <xdr:cNvPr id="422" name="直線コネクタ 421"/>
        <xdr:cNvCxnSpPr/>
      </xdr:nvCxnSpPr>
      <xdr:spPr>
        <a:xfrm flipV="1">
          <a:off x="15671800" y="13487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3"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4" name="フローチャート: 判断 423"/>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19050</xdr:rowOff>
    </xdr:from>
    <xdr:to>
      <xdr:col>78</xdr:col>
      <xdr:colOff>69850</xdr:colOff>
      <xdr:row>80</xdr:row>
      <xdr:rowOff>114300</xdr:rowOff>
    </xdr:to>
    <xdr:cxnSp macro="">
      <xdr:nvCxnSpPr>
        <xdr:cNvPr id="425" name="直線コネクタ 424"/>
        <xdr:cNvCxnSpPr/>
      </xdr:nvCxnSpPr>
      <xdr:spPr>
        <a:xfrm flipV="1">
          <a:off x="14782800" y="13563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6" name="フローチャート: 判断 425"/>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27" name="テキスト ボックス 426"/>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0</xdr:rowOff>
    </xdr:from>
    <xdr:to>
      <xdr:col>73</xdr:col>
      <xdr:colOff>180975</xdr:colOff>
      <xdr:row>80</xdr:row>
      <xdr:rowOff>114300</xdr:rowOff>
    </xdr:to>
    <xdr:cxnSp macro="">
      <xdr:nvCxnSpPr>
        <xdr:cNvPr id="428" name="直線コネクタ 427"/>
        <xdr:cNvCxnSpPr/>
      </xdr:nvCxnSpPr>
      <xdr:spPr>
        <a:xfrm>
          <a:off x="13893800" y="1371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29" name="フローチャート: 判断 428"/>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35577</xdr:rowOff>
    </xdr:from>
    <xdr:ext cx="762000" cy="259045"/>
    <xdr:sp macro="" textlink="">
      <xdr:nvSpPr>
        <xdr:cNvPr id="430" name="テキスト ボックス 429"/>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0</xdr:rowOff>
    </xdr:from>
    <xdr:to>
      <xdr:col>69</xdr:col>
      <xdr:colOff>92075</xdr:colOff>
      <xdr:row>80</xdr:row>
      <xdr:rowOff>101600</xdr:rowOff>
    </xdr:to>
    <xdr:cxnSp macro="">
      <xdr:nvCxnSpPr>
        <xdr:cNvPr id="431" name="直線コネクタ 430"/>
        <xdr:cNvCxnSpPr/>
      </xdr:nvCxnSpPr>
      <xdr:spPr>
        <a:xfrm flipV="1">
          <a:off x="13004800" y="1371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2" name="フローチャート: 判断 431"/>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41927</xdr:rowOff>
    </xdr:from>
    <xdr:ext cx="762000" cy="259045"/>
    <xdr:sp macro="" textlink="">
      <xdr:nvSpPr>
        <xdr:cNvPr id="433" name="テキスト ボックス 432"/>
        <xdr:cNvSpPr txBox="1"/>
      </xdr:nvSpPr>
      <xdr:spPr>
        <a:xfrm>
          <a:off x="13512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4" name="フローチャート: 判断 43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35" name="テキスト ボックス 43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63500</xdr:rowOff>
    </xdr:from>
    <xdr:to>
      <xdr:col>82</xdr:col>
      <xdr:colOff>158750</xdr:colOff>
      <xdr:row>78</xdr:row>
      <xdr:rowOff>165100</xdr:rowOff>
    </xdr:to>
    <xdr:sp macro="" textlink="">
      <xdr:nvSpPr>
        <xdr:cNvPr id="441" name="楕円 440"/>
        <xdr:cNvSpPr/>
      </xdr:nvSpPr>
      <xdr:spPr>
        <a:xfrm>
          <a:off x="164592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35577</xdr:rowOff>
    </xdr:from>
    <xdr:ext cx="762000" cy="259045"/>
    <xdr:sp macro="" textlink="">
      <xdr:nvSpPr>
        <xdr:cNvPr id="442" name="公債費以外該当値テキスト"/>
        <xdr:cNvSpPr txBox="1"/>
      </xdr:nvSpPr>
      <xdr:spPr>
        <a:xfrm>
          <a:off x="165989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139700</xdr:rowOff>
    </xdr:from>
    <xdr:to>
      <xdr:col>78</xdr:col>
      <xdr:colOff>120650</xdr:colOff>
      <xdr:row>79</xdr:row>
      <xdr:rowOff>69850</xdr:rowOff>
    </xdr:to>
    <xdr:sp macro="" textlink="">
      <xdr:nvSpPr>
        <xdr:cNvPr id="443" name="楕円 442"/>
        <xdr:cNvSpPr/>
      </xdr:nvSpPr>
      <xdr:spPr>
        <a:xfrm>
          <a:off x="15621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54627</xdr:rowOff>
    </xdr:from>
    <xdr:ext cx="736600" cy="259045"/>
    <xdr:sp macro="" textlink="">
      <xdr:nvSpPr>
        <xdr:cNvPr id="444" name="テキスト ボックス 443"/>
        <xdr:cNvSpPr txBox="1"/>
      </xdr:nvSpPr>
      <xdr:spPr>
        <a:xfrm>
          <a:off x="15290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63500</xdr:rowOff>
    </xdr:from>
    <xdr:to>
      <xdr:col>74</xdr:col>
      <xdr:colOff>31750</xdr:colOff>
      <xdr:row>80</xdr:row>
      <xdr:rowOff>165100</xdr:rowOff>
    </xdr:to>
    <xdr:sp macro="" textlink="">
      <xdr:nvSpPr>
        <xdr:cNvPr id="445" name="楕円 444"/>
        <xdr:cNvSpPr/>
      </xdr:nvSpPr>
      <xdr:spPr>
        <a:xfrm>
          <a:off x="14732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149877</xdr:rowOff>
    </xdr:from>
    <xdr:ext cx="762000" cy="259045"/>
    <xdr:sp macro="" textlink="">
      <xdr:nvSpPr>
        <xdr:cNvPr id="446" name="テキスト ボックス 445"/>
        <xdr:cNvSpPr txBox="1"/>
      </xdr:nvSpPr>
      <xdr:spPr>
        <a:xfrm>
          <a:off x="14401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120650</xdr:rowOff>
    </xdr:from>
    <xdr:to>
      <xdr:col>69</xdr:col>
      <xdr:colOff>142875</xdr:colOff>
      <xdr:row>80</xdr:row>
      <xdr:rowOff>50800</xdr:rowOff>
    </xdr:to>
    <xdr:sp macro="" textlink="">
      <xdr:nvSpPr>
        <xdr:cNvPr id="447" name="楕円 446"/>
        <xdr:cNvSpPr/>
      </xdr:nvSpPr>
      <xdr:spPr>
        <a:xfrm>
          <a:off x="13843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35577</xdr:rowOff>
    </xdr:from>
    <xdr:ext cx="762000" cy="259045"/>
    <xdr:sp macro="" textlink="">
      <xdr:nvSpPr>
        <xdr:cNvPr id="448" name="テキスト ボックス 447"/>
        <xdr:cNvSpPr txBox="1"/>
      </xdr:nvSpPr>
      <xdr:spPr>
        <a:xfrm>
          <a:off x="13512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50800</xdr:rowOff>
    </xdr:from>
    <xdr:to>
      <xdr:col>65</xdr:col>
      <xdr:colOff>53975</xdr:colOff>
      <xdr:row>80</xdr:row>
      <xdr:rowOff>152400</xdr:rowOff>
    </xdr:to>
    <xdr:sp macro="" textlink="">
      <xdr:nvSpPr>
        <xdr:cNvPr id="449" name="楕円 448"/>
        <xdr:cNvSpPr/>
      </xdr:nvSpPr>
      <xdr:spPr>
        <a:xfrm>
          <a:off x="12954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137177</xdr:rowOff>
    </xdr:from>
    <xdr:ext cx="762000" cy="259045"/>
    <xdr:sp macro="" textlink="">
      <xdr:nvSpPr>
        <xdr:cNvPr id="450" name="テキスト ボックス 449"/>
        <xdr:cNvSpPr txBox="1"/>
      </xdr:nvSpPr>
      <xdr:spPr>
        <a:xfrm>
          <a:off x="12623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57563</xdr:rowOff>
    </xdr:from>
    <xdr:to>
      <xdr:col>29</xdr:col>
      <xdr:colOff>127000</xdr:colOff>
      <xdr:row>15</xdr:row>
      <xdr:rowOff>61563</xdr:rowOff>
    </xdr:to>
    <xdr:cxnSp macro="">
      <xdr:nvCxnSpPr>
        <xdr:cNvPr id="50" name="直線コネクタ 49"/>
        <xdr:cNvCxnSpPr/>
      </xdr:nvCxnSpPr>
      <xdr:spPr bwMode="auto">
        <a:xfrm>
          <a:off x="5003800" y="2676938"/>
          <a:ext cx="6477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62440</xdr:rowOff>
    </xdr:from>
    <xdr:to>
      <xdr:col>26</xdr:col>
      <xdr:colOff>50800</xdr:colOff>
      <xdr:row>15</xdr:row>
      <xdr:rowOff>57563</xdr:rowOff>
    </xdr:to>
    <xdr:cxnSp macro="">
      <xdr:nvCxnSpPr>
        <xdr:cNvPr id="53" name="直線コネクタ 52"/>
        <xdr:cNvCxnSpPr/>
      </xdr:nvCxnSpPr>
      <xdr:spPr bwMode="auto">
        <a:xfrm>
          <a:off x="4305300" y="2338915"/>
          <a:ext cx="698500" cy="338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62440</xdr:rowOff>
    </xdr:from>
    <xdr:to>
      <xdr:col>22</xdr:col>
      <xdr:colOff>114300</xdr:colOff>
      <xdr:row>13</xdr:row>
      <xdr:rowOff>64421</xdr:rowOff>
    </xdr:to>
    <xdr:cxnSp macro="">
      <xdr:nvCxnSpPr>
        <xdr:cNvPr id="56" name="直線コネクタ 55"/>
        <xdr:cNvCxnSpPr/>
      </xdr:nvCxnSpPr>
      <xdr:spPr bwMode="auto">
        <a:xfrm flipV="1">
          <a:off x="3606800" y="2338915"/>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64421</xdr:rowOff>
    </xdr:from>
    <xdr:to>
      <xdr:col>18</xdr:col>
      <xdr:colOff>177800</xdr:colOff>
      <xdr:row>13</xdr:row>
      <xdr:rowOff>66135</xdr:rowOff>
    </xdr:to>
    <xdr:cxnSp macro="">
      <xdr:nvCxnSpPr>
        <xdr:cNvPr id="59" name="直線コネクタ 58"/>
        <xdr:cNvCxnSpPr/>
      </xdr:nvCxnSpPr>
      <xdr:spPr bwMode="auto">
        <a:xfrm flipV="1">
          <a:off x="2908300" y="2340896"/>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10763</xdr:rowOff>
    </xdr:from>
    <xdr:to>
      <xdr:col>29</xdr:col>
      <xdr:colOff>177800</xdr:colOff>
      <xdr:row>15</xdr:row>
      <xdr:rowOff>112363</xdr:rowOff>
    </xdr:to>
    <xdr:sp macro="" textlink="">
      <xdr:nvSpPr>
        <xdr:cNvPr id="69" name="楕円 68"/>
        <xdr:cNvSpPr/>
      </xdr:nvSpPr>
      <xdr:spPr bwMode="auto">
        <a:xfrm>
          <a:off x="5600700" y="2630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27290</xdr:rowOff>
    </xdr:from>
    <xdr:ext cx="762000" cy="259045"/>
    <xdr:sp macro="" textlink="">
      <xdr:nvSpPr>
        <xdr:cNvPr id="70" name="人口1人当たり決算額の推移該当値テキスト130"/>
        <xdr:cNvSpPr txBox="1"/>
      </xdr:nvSpPr>
      <xdr:spPr>
        <a:xfrm>
          <a:off x="5740400" y="247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6763</xdr:rowOff>
    </xdr:from>
    <xdr:to>
      <xdr:col>26</xdr:col>
      <xdr:colOff>101600</xdr:colOff>
      <xdr:row>15</xdr:row>
      <xdr:rowOff>108363</xdr:rowOff>
    </xdr:to>
    <xdr:sp macro="" textlink="">
      <xdr:nvSpPr>
        <xdr:cNvPr id="71" name="楕円 70"/>
        <xdr:cNvSpPr/>
      </xdr:nvSpPr>
      <xdr:spPr bwMode="auto">
        <a:xfrm>
          <a:off x="4953000" y="26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118540</xdr:rowOff>
    </xdr:from>
    <xdr:ext cx="736600" cy="259045"/>
    <xdr:sp macro="" textlink="">
      <xdr:nvSpPr>
        <xdr:cNvPr id="72" name="テキスト ボックス 71"/>
        <xdr:cNvSpPr txBox="1"/>
      </xdr:nvSpPr>
      <xdr:spPr>
        <a:xfrm>
          <a:off x="4622800" y="239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11640</xdr:rowOff>
    </xdr:from>
    <xdr:to>
      <xdr:col>22</xdr:col>
      <xdr:colOff>165100</xdr:colOff>
      <xdr:row>13</xdr:row>
      <xdr:rowOff>113240</xdr:rowOff>
    </xdr:to>
    <xdr:sp macro="" textlink="">
      <xdr:nvSpPr>
        <xdr:cNvPr id="73" name="楕円 72"/>
        <xdr:cNvSpPr/>
      </xdr:nvSpPr>
      <xdr:spPr bwMode="auto">
        <a:xfrm>
          <a:off x="4254500" y="228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123417</xdr:rowOff>
    </xdr:from>
    <xdr:ext cx="762000" cy="259045"/>
    <xdr:sp macro="" textlink="">
      <xdr:nvSpPr>
        <xdr:cNvPr id="74" name="テキスト ボックス 73"/>
        <xdr:cNvSpPr txBox="1"/>
      </xdr:nvSpPr>
      <xdr:spPr>
        <a:xfrm>
          <a:off x="3924300" y="205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13621</xdr:rowOff>
    </xdr:from>
    <xdr:to>
      <xdr:col>19</xdr:col>
      <xdr:colOff>38100</xdr:colOff>
      <xdr:row>13</xdr:row>
      <xdr:rowOff>115221</xdr:rowOff>
    </xdr:to>
    <xdr:sp macro="" textlink="">
      <xdr:nvSpPr>
        <xdr:cNvPr id="75" name="楕円 74"/>
        <xdr:cNvSpPr/>
      </xdr:nvSpPr>
      <xdr:spPr bwMode="auto">
        <a:xfrm>
          <a:off x="3556000" y="229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125398</xdr:rowOff>
    </xdr:from>
    <xdr:ext cx="762000" cy="259045"/>
    <xdr:sp macro="" textlink="">
      <xdr:nvSpPr>
        <xdr:cNvPr id="76" name="テキスト ボックス 75"/>
        <xdr:cNvSpPr txBox="1"/>
      </xdr:nvSpPr>
      <xdr:spPr>
        <a:xfrm>
          <a:off x="3225800" y="205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15335</xdr:rowOff>
    </xdr:from>
    <xdr:to>
      <xdr:col>15</xdr:col>
      <xdr:colOff>101600</xdr:colOff>
      <xdr:row>13</xdr:row>
      <xdr:rowOff>116935</xdr:rowOff>
    </xdr:to>
    <xdr:sp macro="" textlink="">
      <xdr:nvSpPr>
        <xdr:cNvPr id="77" name="楕円 76"/>
        <xdr:cNvSpPr/>
      </xdr:nvSpPr>
      <xdr:spPr bwMode="auto">
        <a:xfrm>
          <a:off x="2857500" y="229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127112</xdr:rowOff>
    </xdr:from>
    <xdr:ext cx="762000" cy="259045"/>
    <xdr:sp macro="" textlink="">
      <xdr:nvSpPr>
        <xdr:cNvPr id="78" name="テキスト ボックス 77"/>
        <xdr:cNvSpPr txBox="1"/>
      </xdr:nvSpPr>
      <xdr:spPr>
        <a:xfrm>
          <a:off x="2527300" y="206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217983</xdr:rowOff>
    </xdr:from>
    <xdr:to>
      <xdr:col>29</xdr:col>
      <xdr:colOff>127000</xdr:colOff>
      <xdr:row>35</xdr:row>
      <xdr:rowOff>27407</xdr:rowOff>
    </xdr:to>
    <xdr:cxnSp macro="">
      <xdr:nvCxnSpPr>
        <xdr:cNvPr id="113" name="直線コネクタ 112"/>
        <xdr:cNvCxnSpPr/>
      </xdr:nvCxnSpPr>
      <xdr:spPr bwMode="auto">
        <a:xfrm>
          <a:off x="5003800" y="6485433"/>
          <a:ext cx="647700" cy="15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190695</xdr:rowOff>
    </xdr:from>
    <xdr:ext cx="762000" cy="259045"/>
    <xdr:sp macro="" textlink="">
      <xdr:nvSpPr>
        <xdr:cNvPr id="114" name="人口1人当たり決算額の推移平均値テキスト445"/>
        <xdr:cNvSpPr txBox="1"/>
      </xdr:nvSpPr>
      <xdr:spPr>
        <a:xfrm>
          <a:off x="5740400" y="680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6452</xdr:rowOff>
    </xdr:from>
    <xdr:to>
      <xdr:col>26</xdr:col>
      <xdr:colOff>50800</xdr:colOff>
      <xdr:row>34</xdr:row>
      <xdr:rowOff>217983</xdr:rowOff>
    </xdr:to>
    <xdr:cxnSp macro="">
      <xdr:nvCxnSpPr>
        <xdr:cNvPr id="116" name="直線コネクタ 115"/>
        <xdr:cNvCxnSpPr/>
      </xdr:nvCxnSpPr>
      <xdr:spPr bwMode="auto">
        <a:xfrm>
          <a:off x="4305300" y="6273902"/>
          <a:ext cx="698500" cy="21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236034</xdr:rowOff>
    </xdr:from>
    <xdr:ext cx="736600" cy="259045"/>
    <xdr:sp macro="" textlink="">
      <xdr:nvSpPr>
        <xdr:cNvPr id="118" name="テキスト ボックス 117"/>
        <xdr:cNvSpPr txBox="1"/>
      </xdr:nvSpPr>
      <xdr:spPr>
        <a:xfrm>
          <a:off x="4622800" y="68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185369</xdr:rowOff>
    </xdr:from>
    <xdr:to>
      <xdr:col>22</xdr:col>
      <xdr:colOff>114300</xdr:colOff>
      <xdr:row>34</xdr:row>
      <xdr:rowOff>6452</xdr:rowOff>
    </xdr:to>
    <xdr:cxnSp macro="">
      <xdr:nvCxnSpPr>
        <xdr:cNvPr id="119" name="直線コネクタ 118"/>
        <xdr:cNvCxnSpPr/>
      </xdr:nvCxnSpPr>
      <xdr:spPr bwMode="auto">
        <a:xfrm>
          <a:off x="3606800" y="6109919"/>
          <a:ext cx="698500" cy="16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152519</xdr:rowOff>
    </xdr:from>
    <xdr:ext cx="762000" cy="259045"/>
    <xdr:sp macro="" textlink="">
      <xdr:nvSpPr>
        <xdr:cNvPr id="121" name="テキスト ボックス 120"/>
        <xdr:cNvSpPr txBox="1"/>
      </xdr:nvSpPr>
      <xdr:spPr>
        <a:xfrm>
          <a:off x="3924300" y="676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185369</xdr:rowOff>
    </xdr:from>
    <xdr:to>
      <xdr:col>18</xdr:col>
      <xdr:colOff>177800</xdr:colOff>
      <xdr:row>33</xdr:row>
      <xdr:rowOff>300126</xdr:rowOff>
    </xdr:to>
    <xdr:cxnSp macro="">
      <xdr:nvCxnSpPr>
        <xdr:cNvPr id="122" name="直線コネクタ 121"/>
        <xdr:cNvCxnSpPr/>
      </xdr:nvCxnSpPr>
      <xdr:spPr bwMode="auto">
        <a:xfrm flipV="1">
          <a:off x="2908300" y="6109919"/>
          <a:ext cx="698500" cy="11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27550</xdr:rowOff>
    </xdr:from>
    <xdr:ext cx="762000" cy="259045"/>
    <xdr:sp macro="" textlink="">
      <xdr:nvSpPr>
        <xdr:cNvPr id="126" name="テキスト ボックス 125"/>
        <xdr:cNvSpPr txBox="1"/>
      </xdr:nvSpPr>
      <xdr:spPr>
        <a:xfrm>
          <a:off x="25273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319507</xdr:rowOff>
    </xdr:from>
    <xdr:to>
      <xdr:col>29</xdr:col>
      <xdr:colOff>177800</xdr:colOff>
      <xdr:row>35</xdr:row>
      <xdr:rowOff>78207</xdr:rowOff>
    </xdr:to>
    <xdr:sp macro="" textlink="">
      <xdr:nvSpPr>
        <xdr:cNvPr id="132" name="楕円 131"/>
        <xdr:cNvSpPr/>
      </xdr:nvSpPr>
      <xdr:spPr bwMode="auto">
        <a:xfrm>
          <a:off x="5600700" y="65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164583</xdr:rowOff>
    </xdr:from>
    <xdr:ext cx="762000" cy="259045"/>
    <xdr:sp macro="" textlink="">
      <xdr:nvSpPr>
        <xdr:cNvPr id="133" name="人口1人当たり決算額の推移該当値テキスト445"/>
        <xdr:cNvSpPr txBox="1"/>
      </xdr:nvSpPr>
      <xdr:spPr>
        <a:xfrm>
          <a:off x="5740400" y="64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167183</xdr:rowOff>
    </xdr:from>
    <xdr:to>
      <xdr:col>26</xdr:col>
      <xdr:colOff>101600</xdr:colOff>
      <xdr:row>34</xdr:row>
      <xdr:rowOff>268783</xdr:rowOff>
    </xdr:to>
    <xdr:sp macro="" textlink="">
      <xdr:nvSpPr>
        <xdr:cNvPr id="134" name="楕円 133"/>
        <xdr:cNvSpPr/>
      </xdr:nvSpPr>
      <xdr:spPr bwMode="auto">
        <a:xfrm>
          <a:off x="4953000" y="64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278960</xdr:rowOff>
    </xdr:from>
    <xdr:ext cx="736600" cy="259045"/>
    <xdr:sp macro="" textlink="">
      <xdr:nvSpPr>
        <xdr:cNvPr id="135" name="テキスト ボックス 134"/>
        <xdr:cNvSpPr txBox="1"/>
      </xdr:nvSpPr>
      <xdr:spPr>
        <a:xfrm>
          <a:off x="4622800" y="620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298552</xdr:rowOff>
    </xdr:from>
    <xdr:to>
      <xdr:col>22</xdr:col>
      <xdr:colOff>165100</xdr:colOff>
      <xdr:row>34</xdr:row>
      <xdr:rowOff>57252</xdr:rowOff>
    </xdr:to>
    <xdr:sp macro="" textlink="">
      <xdr:nvSpPr>
        <xdr:cNvPr id="136" name="楕円 135"/>
        <xdr:cNvSpPr/>
      </xdr:nvSpPr>
      <xdr:spPr bwMode="auto">
        <a:xfrm>
          <a:off x="4254500" y="622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67429</xdr:rowOff>
    </xdr:from>
    <xdr:ext cx="762000" cy="259045"/>
    <xdr:sp macro="" textlink="">
      <xdr:nvSpPr>
        <xdr:cNvPr id="137" name="テキスト ボックス 136"/>
        <xdr:cNvSpPr txBox="1"/>
      </xdr:nvSpPr>
      <xdr:spPr>
        <a:xfrm>
          <a:off x="3924300" y="599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134569</xdr:rowOff>
    </xdr:from>
    <xdr:to>
      <xdr:col>19</xdr:col>
      <xdr:colOff>38100</xdr:colOff>
      <xdr:row>33</xdr:row>
      <xdr:rowOff>236169</xdr:rowOff>
    </xdr:to>
    <xdr:sp macro="" textlink="">
      <xdr:nvSpPr>
        <xdr:cNvPr id="138" name="楕円 137"/>
        <xdr:cNvSpPr/>
      </xdr:nvSpPr>
      <xdr:spPr bwMode="auto">
        <a:xfrm>
          <a:off x="3556000" y="605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74896</xdr:rowOff>
    </xdr:from>
    <xdr:ext cx="762000" cy="259045"/>
    <xdr:sp macro="" textlink="">
      <xdr:nvSpPr>
        <xdr:cNvPr id="139" name="テキスト ボックス 138"/>
        <xdr:cNvSpPr txBox="1"/>
      </xdr:nvSpPr>
      <xdr:spPr>
        <a:xfrm>
          <a:off x="3225800" y="582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249326</xdr:rowOff>
    </xdr:from>
    <xdr:to>
      <xdr:col>15</xdr:col>
      <xdr:colOff>101600</xdr:colOff>
      <xdr:row>34</xdr:row>
      <xdr:rowOff>8026</xdr:rowOff>
    </xdr:to>
    <xdr:sp macro="" textlink="">
      <xdr:nvSpPr>
        <xdr:cNvPr id="140" name="楕円 139"/>
        <xdr:cNvSpPr/>
      </xdr:nvSpPr>
      <xdr:spPr bwMode="auto">
        <a:xfrm>
          <a:off x="2857500" y="617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18203</xdr:rowOff>
    </xdr:from>
    <xdr:ext cx="762000" cy="259045"/>
    <xdr:sp macro="" textlink="">
      <xdr:nvSpPr>
        <xdr:cNvPr id="141" name="テキスト ボックス 140"/>
        <xdr:cNvSpPr txBox="1"/>
      </xdr:nvSpPr>
      <xdr:spPr>
        <a:xfrm>
          <a:off x="2527300" y="59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114687</xdr:rowOff>
    </xdr:from>
    <xdr:to>
      <xdr:col>24</xdr:col>
      <xdr:colOff>63500</xdr:colOff>
      <xdr:row>35</xdr:row>
      <xdr:rowOff>118040</xdr:rowOff>
    </xdr:to>
    <xdr:cxnSp macro="">
      <xdr:nvCxnSpPr>
        <xdr:cNvPr id="61" name="直線コネクタ 60"/>
        <xdr:cNvCxnSpPr/>
      </xdr:nvCxnSpPr>
      <xdr:spPr>
        <a:xfrm flipV="1">
          <a:off x="3797300" y="611543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86227</xdr:rowOff>
    </xdr:from>
    <xdr:to>
      <xdr:col>19</xdr:col>
      <xdr:colOff>177800</xdr:colOff>
      <xdr:row>35</xdr:row>
      <xdr:rowOff>118040</xdr:rowOff>
    </xdr:to>
    <xdr:cxnSp macro="">
      <xdr:nvCxnSpPr>
        <xdr:cNvPr id="64" name="直線コネクタ 63"/>
        <xdr:cNvCxnSpPr/>
      </xdr:nvCxnSpPr>
      <xdr:spPr>
        <a:xfrm>
          <a:off x="2908300" y="5744077"/>
          <a:ext cx="889000" cy="3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86227</xdr:rowOff>
    </xdr:from>
    <xdr:to>
      <xdr:col>15</xdr:col>
      <xdr:colOff>50800</xdr:colOff>
      <xdr:row>33</xdr:row>
      <xdr:rowOff>93447</xdr:rowOff>
    </xdr:to>
    <xdr:cxnSp macro="">
      <xdr:nvCxnSpPr>
        <xdr:cNvPr id="67" name="直線コネクタ 66"/>
        <xdr:cNvCxnSpPr/>
      </xdr:nvCxnSpPr>
      <xdr:spPr>
        <a:xfrm flipV="1">
          <a:off x="2019300" y="5744077"/>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93447</xdr:rowOff>
    </xdr:from>
    <xdr:to>
      <xdr:col>10</xdr:col>
      <xdr:colOff>114300</xdr:colOff>
      <xdr:row>33</xdr:row>
      <xdr:rowOff>104991</xdr:rowOff>
    </xdr:to>
    <xdr:cxnSp macro="">
      <xdr:nvCxnSpPr>
        <xdr:cNvPr id="70" name="直線コネクタ 69"/>
        <xdr:cNvCxnSpPr/>
      </xdr:nvCxnSpPr>
      <xdr:spPr>
        <a:xfrm flipV="1">
          <a:off x="1130300" y="5751297"/>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63887</xdr:rowOff>
    </xdr:from>
    <xdr:to>
      <xdr:col>24</xdr:col>
      <xdr:colOff>114300</xdr:colOff>
      <xdr:row>35</xdr:row>
      <xdr:rowOff>165487</xdr:rowOff>
    </xdr:to>
    <xdr:sp macro="" textlink="">
      <xdr:nvSpPr>
        <xdr:cNvPr id="80" name="楕円 79"/>
        <xdr:cNvSpPr/>
      </xdr:nvSpPr>
      <xdr:spPr>
        <a:xfrm>
          <a:off x="4584700" y="60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86764</xdr:rowOff>
    </xdr:from>
    <xdr:ext cx="534377" cy="259045"/>
    <xdr:sp macro="" textlink="">
      <xdr:nvSpPr>
        <xdr:cNvPr id="81" name="人件費該当値テキスト"/>
        <xdr:cNvSpPr txBox="1"/>
      </xdr:nvSpPr>
      <xdr:spPr>
        <a:xfrm>
          <a:off x="4686300" y="59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67240</xdr:rowOff>
    </xdr:from>
    <xdr:to>
      <xdr:col>20</xdr:col>
      <xdr:colOff>38100</xdr:colOff>
      <xdr:row>35</xdr:row>
      <xdr:rowOff>168840</xdr:rowOff>
    </xdr:to>
    <xdr:sp macro="" textlink="">
      <xdr:nvSpPr>
        <xdr:cNvPr id="82" name="楕円 81"/>
        <xdr:cNvSpPr/>
      </xdr:nvSpPr>
      <xdr:spPr>
        <a:xfrm>
          <a:off x="3746500" y="60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13917</xdr:rowOff>
    </xdr:from>
    <xdr:ext cx="534377" cy="259045"/>
    <xdr:sp macro="" textlink="">
      <xdr:nvSpPr>
        <xdr:cNvPr id="83" name="テキスト ボックス 82"/>
        <xdr:cNvSpPr txBox="1"/>
      </xdr:nvSpPr>
      <xdr:spPr>
        <a:xfrm>
          <a:off x="3517411" y="584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35427</xdr:rowOff>
    </xdr:from>
    <xdr:to>
      <xdr:col>15</xdr:col>
      <xdr:colOff>101600</xdr:colOff>
      <xdr:row>33</xdr:row>
      <xdr:rowOff>137027</xdr:rowOff>
    </xdr:to>
    <xdr:sp macro="" textlink="">
      <xdr:nvSpPr>
        <xdr:cNvPr id="84" name="楕円 83"/>
        <xdr:cNvSpPr/>
      </xdr:nvSpPr>
      <xdr:spPr>
        <a:xfrm>
          <a:off x="2857500" y="56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153554</xdr:rowOff>
    </xdr:from>
    <xdr:ext cx="599010" cy="259045"/>
    <xdr:sp macro="" textlink="">
      <xdr:nvSpPr>
        <xdr:cNvPr id="85" name="テキスト ボックス 84"/>
        <xdr:cNvSpPr txBox="1"/>
      </xdr:nvSpPr>
      <xdr:spPr>
        <a:xfrm>
          <a:off x="2608795" y="54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42647</xdr:rowOff>
    </xdr:from>
    <xdr:to>
      <xdr:col>10</xdr:col>
      <xdr:colOff>165100</xdr:colOff>
      <xdr:row>33</xdr:row>
      <xdr:rowOff>144247</xdr:rowOff>
    </xdr:to>
    <xdr:sp macro="" textlink="">
      <xdr:nvSpPr>
        <xdr:cNvPr id="86" name="楕円 85"/>
        <xdr:cNvSpPr/>
      </xdr:nvSpPr>
      <xdr:spPr>
        <a:xfrm>
          <a:off x="1968500" y="57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160774</xdr:rowOff>
    </xdr:from>
    <xdr:ext cx="599010" cy="259045"/>
    <xdr:sp macro="" textlink="">
      <xdr:nvSpPr>
        <xdr:cNvPr id="87" name="テキスト ボックス 86"/>
        <xdr:cNvSpPr txBox="1"/>
      </xdr:nvSpPr>
      <xdr:spPr>
        <a:xfrm>
          <a:off x="1719795" y="54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54191</xdr:rowOff>
    </xdr:from>
    <xdr:to>
      <xdr:col>6</xdr:col>
      <xdr:colOff>38100</xdr:colOff>
      <xdr:row>33</xdr:row>
      <xdr:rowOff>155791</xdr:rowOff>
    </xdr:to>
    <xdr:sp macro="" textlink="">
      <xdr:nvSpPr>
        <xdr:cNvPr id="88" name="楕円 87"/>
        <xdr:cNvSpPr/>
      </xdr:nvSpPr>
      <xdr:spPr>
        <a:xfrm>
          <a:off x="1079500" y="57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868</xdr:rowOff>
    </xdr:from>
    <xdr:ext cx="599010" cy="259045"/>
    <xdr:sp macro="" textlink="">
      <xdr:nvSpPr>
        <xdr:cNvPr id="89" name="テキスト ボックス 88"/>
        <xdr:cNvSpPr txBox="1"/>
      </xdr:nvSpPr>
      <xdr:spPr>
        <a:xfrm>
          <a:off x="830795" y="548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153874</xdr:rowOff>
    </xdr:from>
    <xdr:to>
      <xdr:col>24</xdr:col>
      <xdr:colOff>63500</xdr:colOff>
      <xdr:row>54</xdr:row>
      <xdr:rowOff>154101</xdr:rowOff>
    </xdr:to>
    <xdr:cxnSp macro="">
      <xdr:nvCxnSpPr>
        <xdr:cNvPr id="114" name="直線コネクタ 113"/>
        <xdr:cNvCxnSpPr/>
      </xdr:nvCxnSpPr>
      <xdr:spPr>
        <a:xfrm>
          <a:off x="3797300" y="9412174"/>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110805</xdr:rowOff>
    </xdr:from>
    <xdr:to>
      <xdr:col>19</xdr:col>
      <xdr:colOff>177800</xdr:colOff>
      <xdr:row>54</xdr:row>
      <xdr:rowOff>153874</xdr:rowOff>
    </xdr:to>
    <xdr:cxnSp macro="">
      <xdr:nvCxnSpPr>
        <xdr:cNvPr id="117" name="直線コネクタ 116"/>
        <xdr:cNvCxnSpPr/>
      </xdr:nvCxnSpPr>
      <xdr:spPr>
        <a:xfrm>
          <a:off x="2908300" y="9369105"/>
          <a:ext cx="889000" cy="4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21971</xdr:rowOff>
    </xdr:from>
    <xdr:to>
      <xdr:col>15</xdr:col>
      <xdr:colOff>50800</xdr:colOff>
      <xdr:row>54</xdr:row>
      <xdr:rowOff>110805</xdr:rowOff>
    </xdr:to>
    <xdr:cxnSp macro="">
      <xdr:nvCxnSpPr>
        <xdr:cNvPr id="120" name="直線コネクタ 119"/>
        <xdr:cNvCxnSpPr/>
      </xdr:nvCxnSpPr>
      <xdr:spPr>
        <a:xfrm>
          <a:off x="2019300" y="9280271"/>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122327</xdr:rowOff>
    </xdr:from>
    <xdr:to>
      <xdr:col>10</xdr:col>
      <xdr:colOff>114300</xdr:colOff>
      <xdr:row>54</xdr:row>
      <xdr:rowOff>21971</xdr:rowOff>
    </xdr:to>
    <xdr:cxnSp macro="">
      <xdr:nvCxnSpPr>
        <xdr:cNvPr id="123" name="直線コネクタ 122"/>
        <xdr:cNvCxnSpPr/>
      </xdr:nvCxnSpPr>
      <xdr:spPr>
        <a:xfrm>
          <a:off x="1130300" y="8866277"/>
          <a:ext cx="889000" cy="4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103301</xdr:rowOff>
    </xdr:from>
    <xdr:to>
      <xdr:col>24</xdr:col>
      <xdr:colOff>114300</xdr:colOff>
      <xdr:row>55</xdr:row>
      <xdr:rowOff>33451</xdr:rowOff>
    </xdr:to>
    <xdr:sp macro="" textlink="">
      <xdr:nvSpPr>
        <xdr:cNvPr id="133" name="楕円 132"/>
        <xdr:cNvSpPr/>
      </xdr:nvSpPr>
      <xdr:spPr>
        <a:xfrm>
          <a:off x="4584700" y="93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126178</xdr:rowOff>
    </xdr:from>
    <xdr:ext cx="534377" cy="259045"/>
    <xdr:sp macro="" textlink="">
      <xdr:nvSpPr>
        <xdr:cNvPr id="134" name="物件費該当値テキスト"/>
        <xdr:cNvSpPr txBox="1"/>
      </xdr:nvSpPr>
      <xdr:spPr>
        <a:xfrm>
          <a:off x="4686300" y="921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103074</xdr:rowOff>
    </xdr:from>
    <xdr:to>
      <xdr:col>20</xdr:col>
      <xdr:colOff>38100</xdr:colOff>
      <xdr:row>55</xdr:row>
      <xdr:rowOff>33224</xdr:rowOff>
    </xdr:to>
    <xdr:sp macro="" textlink="">
      <xdr:nvSpPr>
        <xdr:cNvPr id="135" name="楕円 134"/>
        <xdr:cNvSpPr/>
      </xdr:nvSpPr>
      <xdr:spPr>
        <a:xfrm>
          <a:off x="3746500" y="93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49751</xdr:rowOff>
    </xdr:from>
    <xdr:ext cx="534377" cy="259045"/>
    <xdr:sp macro="" textlink="">
      <xdr:nvSpPr>
        <xdr:cNvPr id="136" name="テキスト ボックス 135"/>
        <xdr:cNvSpPr txBox="1"/>
      </xdr:nvSpPr>
      <xdr:spPr>
        <a:xfrm>
          <a:off x="3517411" y="91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60005</xdr:rowOff>
    </xdr:from>
    <xdr:to>
      <xdr:col>15</xdr:col>
      <xdr:colOff>101600</xdr:colOff>
      <xdr:row>54</xdr:row>
      <xdr:rowOff>161605</xdr:rowOff>
    </xdr:to>
    <xdr:sp macro="" textlink="">
      <xdr:nvSpPr>
        <xdr:cNvPr id="137" name="楕円 136"/>
        <xdr:cNvSpPr/>
      </xdr:nvSpPr>
      <xdr:spPr>
        <a:xfrm>
          <a:off x="2857500" y="931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6682</xdr:rowOff>
    </xdr:from>
    <xdr:ext cx="534377" cy="259045"/>
    <xdr:sp macro="" textlink="">
      <xdr:nvSpPr>
        <xdr:cNvPr id="138" name="テキスト ボックス 137"/>
        <xdr:cNvSpPr txBox="1"/>
      </xdr:nvSpPr>
      <xdr:spPr>
        <a:xfrm>
          <a:off x="2641111" y="90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142621</xdr:rowOff>
    </xdr:from>
    <xdr:to>
      <xdr:col>10</xdr:col>
      <xdr:colOff>165100</xdr:colOff>
      <xdr:row>54</xdr:row>
      <xdr:rowOff>72771</xdr:rowOff>
    </xdr:to>
    <xdr:sp macro="" textlink="">
      <xdr:nvSpPr>
        <xdr:cNvPr id="139" name="楕円 138"/>
        <xdr:cNvSpPr/>
      </xdr:nvSpPr>
      <xdr:spPr>
        <a:xfrm>
          <a:off x="1968500" y="92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89298</xdr:rowOff>
    </xdr:from>
    <xdr:ext cx="534377" cy="259045"/>
    <xdr:sp macro="" textlink="">
      <xdr:nvSpPr>
        <xdr:cNvPr id="140" name="テキスト ボックス 139"/>
        <xdr:cNvSpPr txBox="1"/>
      </xdr:nvSpPr>
      <xdr:spPr>
        <a:xfrm>
          <a:off x="1752111" y="90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71527</xdr:rowOff>
    </xdr:from>
    <xdr:to>
      <xdr:col>6</xdr:col>
      <xdr:colOff>38100</xdr:colOff>
      <xdr:row>52</xdr:row>
      <xdr:rowOff>1677</xdr:rowOff>
    </xdr:to>
    <xdr:sp macro="" textlink="">
      <xdr:nvSpPr>
        <xdr:cNvPr id="141" name="楕円 140"/>
        <xdr:cNvSpPr/>
      </xdr:nvSpPr>
      <xdr:spPr>
        <a:xfrm>
          <a:off x="1079500" y="881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18204</xdr:rowOff>
    </xdr:from>
    <xdr:ext cx="534377" cy="259045"/>
    <xdr:sp macro="" textlink="">
      <xdr:nvSpPr>
        <xdr:cNvPr id="142" name="テキスト ボックス 141"/>
        <xdr:cNvSpPr txBox="1"/>
      </xdr:nvSpPr>
      <xdr:spPr>
        <a:xfrm>
          <a:off x="863111" y="859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87885</xdr:rowOff>
    </xdr:from>
    <xdr:to>
      <xdr:col>24</xdr:col>
      <xdr:colOff>63500</xdr:colOff>
      <xdr:row>77</xdr:row>
      <xdr:rowOff>106807</xdr:rowOff>
    </xdr:to>
    <xdr:cxnSp macro="">
      <xdr:nvCxnSpPr>
        <xdr:cNvPr id="169" name="直線コネクタ 168"/>
        <xdr:cNvCxnSpPr/>
      </xdr:nvCxnSpPr>
      <xdr:spPr>
        <a:xfrm>
          <a:off x="3797300" y="13289535"/>
          <a:ext cx="838200" cy="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29863</xdr:rowOff>
    </xdr:from>
    <xdr:ext cx="469744" cy="259045"/>
    <xdr:sp macro="" textlink="">
      <xdr:nvSpPr>
        <xdr:cNvPr id="170" name="維持補修費平均値テキスト"/>
        <xdr:cNvSpPr txBox="1"/>
      </xdr:nvSpPr>
      <xdr:spPr>
        <a:xfrm>
          <a:off x="4686300" y="13060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81026</xdr:rowOff>
    </xdr:from>
    <xdr:to>
      <xdr:col>19</xdr:col>
      <xdr:colOff>177800</xdr:colOff>
      <xdr:row>77</xdr:row>
      <xdr:rowOff>87885</xdr:rowOff>
    </xdr:to>
    <xdr:cxnSp macro="">
      <xdr:nvCxnSpPr>
        <xdr:cNvPr id="172" name="直線コネクタ 171"/>
        <xdr:cNvCxnSpPr/>
      </xdr:nvCxnSpPr>
      <xdr:spPr>
        <a:xfrm>
          <a:off x="2908300" y="1328267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138192</xdr:rowOff>
    </xdr:from>
    <xdr:ext cx="469744" cy="259045"/>
    <xdr:sp macro="" textlink="">
      <xdr:nvSpPr>
        <xdr:cNvPr id="174" name="テキスト ボックス 173"/>
        <xdr:cNvSpPr txBox="1"/>
      </xdr:nvSpPr>
      <xdr:spPr>
        <a:xfrm>
          <a:off x="35497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81026</xdr:rowOff>
    </xdr:from>
    <xdr:to>
      <xdr:col>15</xdr:col>
      <xdr:colOff>50800</xdr:colOff>
      <xdr:row>77</xdr:row>
      <xdr:rowOff>150876</xdr:rowOff>
    </xdr:to>
    <xdr:cxnSp macro="">
      <xdr:nvCxnSpPr>
        <xdr:cNvPr id="175" name="直線コネクタ 174"/>
        <xdr:cNvCxnSpPr/>
      </xdr:nvCxnSpPr>
      <xdr:spPr>
        <a:xfrm flipV="1">
          <a:off x="2019300" y="13282676"/>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150876</xdr:rowOff>
    </xdr:from>
    <xdr:to>
      <xdr:col>10</xdr:col>
      <xdr:colOff>114300</xdr:colOff>
      <xdr:row>78</xdr:row>
      <xdr:rowOff>65912</xdr:rowOff>
    </xdr:to>
    <xdr:cxnSp macro="">
      <xdr:nvCxnSpPr>
        <xdr:cNvPr id="178" name="直線コネクタ 177"/>
        <xdr:cNvCxnSpPr/>
      </xdr:nvCxnSpPr>
      <xdr:spPr>
        <a:xfrm flipV="1">
          <a:off x="1130300" y="13352526"/>
          <a:ext cx="889000" cy="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3954</xdr:rowOff>
    </xdr:from>
    <xdr:ext cx="469744" cy="259045"/>
    <xdr:sp macro="" textlink="">
      <xdr:nvSpPr>
        <xdr:cNvPr id="180" name="テキスト ボックス 179"/>
        <xdr:cNvSpPr txBox="1"/>
      </xdr:nvSpPr>
      <xdr:spPr>
        <a:xfrm>
          <a:off x="1784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38625</xdr:rowOff>
    </xdr:from>
    <xdr:ext cx="469744" cy="259045"/>
    <xdr:sp macro="" textlink="">
      <xdr:nvSpPr>
        <xdr:cNvPr id="182" name="テキスト ボックス 181"/>
        <xdr:cNvSpPr txBox="1"/>
      </xdr:nvSpPr>
      <xdr:spPr>
        <a:xfrm>
          <a:off x="895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56007</xdr:rowOff>
    </xdr:from>
    <xdr:to>
      <xdr:col>24</xdr:col>
      <xdr:colOff>114300</xdr:colOff>
      <xdr:row>77</xdr:row>
      <xdr:rowOff>157607</xdr:rowOff>
    </xdr:to>
    <xdr:sp macro="" textlink="">
      <xdr:nvSpPr>
        <xdr:cNvPr id="188" name="楕円 187"/>
        <xdr:cNvSpPr/>
      </xdr:nvSpPr>
      <xdr:spPr>
        <a:xfrm>
          <a:off x="4584700" y="1325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34434</xdr:rowOff>
    </xdr:from>
    <xdr:ext cx="469744" cy="259045"/>
    <xdr:sp macro="" textlink="">
      <xdr:nvSpPr>
        <xdr:cNvPr id="189" name="維持補修費該当値テキスト"/>
        <xdr:cNvSpPr txBox="1"/>
      </xdr:nvSpPr>
      <xdr:spPr>
        <a:xfrm>
          <a:off x="4686300" y="132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37085</xdr:rowOff>
    </xdr:from>
    <xdr:to>
      <xdr:col>20</xdr:col>
      <xdr:colOff>38100</xdr:colOff>
      <xdr:row>77</xdr:row>
      <xdr:rowOff>138685</xdr:rowOff>
    </xdr:to>
    <xdr:sp macro="" textlink="">
      <xdr:nvSpPr>
        <xdr:cNvPr id="190" name="楕円 189"/>
        <xdr:cNvSpPr/>
      </xdr:nvSpPr>
      <xdr:spPr>
        <a:xfrm>
          <a:off x="3746500" y="13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129812</xdr:rowOff>
    </xdr:from>
    <xdr:ext cx="469744" cy="259045"/>
    <xdr:sp macro="" textlink="">
      <xdr:nvSpPr>
        <xdr:cNvPr id="191" name="テキスト ボックス 190"/>
        <xdr:cNvSpPr txBox="1"/>
      </xdr:nvSpPr>
      <xdr:spPr>
        <a:xfrm>
          <a:off x="3549728" y="133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30226</xdr:rowOff>
    </xdr:from>
    <xdr:to>
      <xdr:col>15</xdr:col>
      <xdr:colOff>101600</xdr:colOff>
      <xdr:row>77</xdr:row>
      <xdr:rowOff>131826</xdr:rowOff>
    </xdr:to>
    <xdr:sp macro="" textlink="">
      <xdr:nvSpPr>
        <xdr:cNvPr id="192" name="楕円 191"/>
        <xdr:cNvSpPr/>
      </xdr:nvSpPr>
      <xdr:spPr>
        <a:xfrm>
          <a:off x="2857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148353</xdr:rowOff>
    </xdr:from>
    <xdr:ext cx="469744" cy="259045"/>
    <xdr:sp macro="" textlink="">
      <xdr:nvSpPr>
        <xdr:cNvPr id="193" name="テキスト ボックス 192"/>
        <xdr:cNvSpPr txBox="1"/>
      </xdr:nvSpPr>
      <xdr:spPr>
        <a:xfrm>
          <a:off x="2673428" y="1300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100076</xdr:rowOff>
    </xdr:from>
    <xdr:to>
      <xdr:col>10</xdr:col>
      <xdr:colOff>165100</xdr:colOff>
      <xdr:row>78</xdr:row>
      <xdr:rowOff>30226</xdr:rowOff>
    </xdr:to>
    <xdr:sp macro="" textlink="">
      <xdr:nvSpPr>
        <xdr:cNvPr id="194" name="楕円 193"/>
        <xdr:cNvSpPr/>
      </xdr:nvSpPr>
      <xdr:spPr>
        <a:xfrm>
          <a:off x="1968500" y="133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21353</xdr:rowOff>
    </xdr:from>
    <xdr:ext cx="469744" cy="259045"/>
    <xdr:sp macro="" textlink="">
      <xdr:nvSpPr>
        <xdr:cNvPr id="195" name="テキスト ボックス 194"/>
        <xdr:cNvSpPr txBox="1"/>
      </xdr:nvSpPr>
      <xdr:spPr>
        <a:xfrm>
          <a:off x="1784428" y="133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15112</xdr:rowOff>
    </xdr:from>
    <xdr:to>
      <xdr:col>6</xdr:col>
      <xdr:colOff>38100</xdr:colOff>
      <xdr:row>78</xdr:row>
      <xdr:rowOff>116712</xdr:rowOff>
    </xdr:to>
    <xdr:sp macro="" textlink="">
      <xdr:nvSpPr>
        <xdr:cNvPr id="196" name="楕円 195"/>
        <xdr:cNvSpPr/>
      </xdr:nvSpPr>
      <xdr:spPr>
        <a:xfrm>
          <a:off x="1079500" y="133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107839</xdr:rowOff>
    </xdr:from>
    <xdr:ext cx="469744" cy="259045"/>
    <xdr:sp macro="" textlink="">
      <xdr:nvSpPr>
        <xdr:cNvPr id="197" name="テキスト ボックス 196"/>
        <xdr:cNvSpPr txBox="1"/>
      </xdr:nvSpPr>
      <xdr:spPr>
        <a:xfrm>
          <a:off x="895428" y="134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167639</xdr:rowOff>
    </xdr:from>
    <xdr:to>
      <xdr:col>24</xdr:col>
      <xdr:colOff>63500</xdr:colOff>
      <xdr:row>96</xdr:row>
      <xdr:rowOff>60198</xdr:rowOff>
    </xdr:to>
    <xdr:cxnSp macro="">
      <xdr:nvCxnSpPr>
        <xdr:cNvPr id="225" name="直線コネクタ 224"/>
        <xdr:cNvCxnSpPr/>
      </xdr:nvCxnSpPr>
      <xdr:spPr>
        <a:xfrm>
          <a:off x="3797300" y="1645538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167639</xdr:rowOff>
    </xdr:from>
    <xdr:to>
      <xdr:col>19</xdr:col>
      <xdr:colOff>177800</xdr:colOff>
      <xdr:row>95</xdr:row>
      <xdr:rowOff>169799</xdr:rowOff>
    </xdr:to>
    <xdr:cxnSp macro="">
      <xdr:nvCxnSpPr>
        <xdr:cNvPr id="228" name="直線コネクタ 227"/>
        <xdr:cNvCxnSpPr/>
      </xdr:nvCxnSpPr>
      <xdr:spPr>
        <a:xfrm flipV="1">
          <a:off x="2908300" y="16455389"/>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169799</xdr:rowOff>
    </xdr:from>
    <xdr:to>
      <xdr:col>15</xdr:col>
      <xdr:colOff>50800</xdr:colOff>
      <xdr:row>96</xdr:row>
      <xdr:rowOff>32258</xdr:rowOff>
    </xdr:to>
    <xdr:cxnSp macro="">
      <xdr:nvCxnSpPr>
        <xdr:cNvPr id="231" name="直線コネクタ 230"/>
        <xdr:cNvCxnSpPr/>
      </xdr:nvCxnSpPr>
      <xdr:spPr>
        <a:xfrm flipV="1">
          <a:off x="2019300" y="1645754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32258</xdr:rowOff>
    </xdr:from>
    <xdr:to>
      <xdr:col>10</xdr:col>
      <xdr:colOff>114300</xdr:colOff>
      <xdr:row>96</xdr:row>
      <xdr:rowOff>37973</xdr:rowOff>
    </xdr:to>
    <xdr:cxnSp macro="">
      <xdr:nvCxnSpPr>
        <xdr:cNvPr id="234" name="直線コネクタ 233"/>
        <xdr:cNvCxnSpPr/>
      </xdr:nvCxnSpPr>
      <xdr:spPr>
        <a:xfrm flipV="1">
          <a:off x="1130300" y="1649145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169690</xdr:rowOff>
    </xdr:from>
    <xdr:ext cx="469744" cy="259045"/>
    <xdr:sp macro="" textlink="">
      <xdr:nvSpPr>
        <xdr:cNvPr id="238" name="テキスト ボックス 237"/>
        <xdr:cNvSpPr txBox="1"/>
      </xdr:nvSpPr>
      <xdr:spPr>
        <a:xfrm>
          <a:off x="895428" y="16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9398</xdr:rowOff>
    </xdr:from>
    <xdr:to>
      <xdr:col>24</xdr:col>
      <xdr:colOff>114300</xdr:colOff>
      <xdr:row>96</xdr:row>
      <xdr:rowOff>110998</xdr:rowOff>
    </xdr:to>
    <xdr:sp macro="" textlink="">
      <xdr:nvSpPr>
        <xdr:cNvPr id="244" name="楕円 243"/>
        <xdr:cNvSpPr/>
      </xdr:nvSpPr>
      <xdr:spPr>
        <a:xfrm>
          <a:off x="4584700" y="164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32275</xdr:rowOff>
    </xdr:from>
    <xdr:ext cx="469744" cy="259045"/>
    <xdr:sp macro="" textlink="">
      <xdr:nvSpPr>
        <xdr:cNvPr id="245" name="扶助費該当値テキスト"/>
        <xdr:cNvSpPr txBox="1"/>
      </xdr:nvSpPr>
      <xdr:spPr>
        <a:xfrm>
          <a:off x="4686300" y="1632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116839</xdr:rowOff>
    </xdr:from>
    <xdr:to>
      <xdr:col>20</xdr:col>
      <xdr:colOff>38100</xdr:colOff>
      <xdr:row>96</xdr:row>
      <xdr:rowOff>46989</xdr:rowOff>
    </xdr:to>
    <xdr:sp macro="" textlink="">
      <xdr:nvSpPr>
        <xdr:cNvPr id="246" name="楕円 245"/>
        <xdr:cNvSpPr/>
      </xdr:nvSpPr>
      <xdr:spPr>
        <a:xfrm>
          <a:off x="3746500" y="164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63516</xdr:rowOff>
    </xdr:from>
    <xdr:ext cx="469744" cy="259045"/>
    <xdr:sp macro="" textlink="">
      <xdr:nvSpPr>
        <xdr:cNvPr id="247" name="テキスト ボックス 246"/>
        <xdr:cNvSpPr txBox="1"/>
      </xdr:nvSpPr>
      <xdr:spPr>
        <a:xfrm>
          <a:off x="3549728" y="161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118999</xdr:rowOff>
    </xdr:from>
    <xdr:to>
      <xdr:col>15</xdr:col>
      <xdr:colOff>101600</xdr:colOff>
      <xdr:row>96</xdr:row>
      <xdr:rowOff>49149</xdr:rowOff>
    </xdr:to>
    <xdr:sp macro="" textlink="">
      <xdr:nvSpPr>
        <xdr:cNvPr id="248" name="楕円 247"/>
        <xdr:cNvSpPr/>
      </xdr:nvSpPr>
      <xdr:spPr>
        <a:xfrm>
          <a:off x="2857500" y="16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65676</xdr:rowOff>
    </xdr:from>
    <xdr:ext cx="469744" cy="259045"/>
    <xdr:sp macro="" textlink="">
      <xdr:nvSpPr>
        <xdr:cNvPr id="249" name="テキスト ボックス 248"/>
        <xdr:cNvSpPr txBox="1"/>
      </xdr:nvSpPr>
      <xdr:spPr>
        <a:xfrm>
          <a:off x="2673428" y="161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152908</xdr:rowOff>
    </xdr:from>
    <xdr:to>
      <xdr:col>10</xdr:col>
      <xdr:colOff>165100</xdr:colOff>
      <xdr:row>96</xdr:row>
      <xdr:rowOff>83058</xdr:rowOff>
    </xdr:to>
    <xdr:sp macro="" textlink="">
      <xdr:nvSpPr>
        <xdr:cNvPr id="250" name="楕円 249"/>
        <xdr:cNvSpPr/>
      </xdr:nvSpPr>
      <xdr:spPr>
        <a:xfrm>
          <a:off x="1968500" y="164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99585</xdr:rowOff>
    </xdr:from>
    <xdr:ext cx="469744" cy="259045"/>
    <xdr:sp macro="" textlink="">
      <xdr:nvSpPr>
        <xdr:cNvPr id="251" name="テキスト ボックス 250"/>
        <xdr:cNvSpPr txBox="1"/>
      </xdr:nvSpPr>
      <xdr:spPr>
        <a:xfrm>
          <a:off x="1784428" y="1621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158623</xdr:rowOff>
    </xdr:from>
    <xdr:to>
      <xdr:col>6</xdr:col>
      <xdr:colOff>38100</xdr:colOff>
      <xdr:row>96</xdr:row>
      <xdr:rowOff>88773</xdr:rowOff>
    </xdr:to>
    <xdr:sp macro="" textlink="">
      <xdr:nvSpPr>
        <xdr:cNvPr id="252" name="楕円 251"/>
        <xdr:cNvSpPr/>
      </xdr:nvSpPr>
      <xdr:spPr>
        <a:xfrm>
          <a:off x="1079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105300</xdr:rowOff>
    </xdr:from>
    <xdr:ext cx="469744" cy="259045"/>
    <xdr:sp macro="" textlink="">
      <xdr:nvSpPr>
        <xdr:cNvPr id="253" name="テキスト ボックス 252"/>
        <xdr:cNvSpPr txBox="1"/>
      </xdr:nvSpPr>
      <xdr:spPr>
        <a:xfrm>
          <a:off x="895428" y="1622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94813</xdr:rowOff>
    </xdr:from>
    <xdr:to>
      <xdr:col>55</xdr:col>
      <xdr:colOff>0</xdr:colOff>
      <xdr:row>35</xdr:row>
      <xdr:rowOff>139521</xdr:rowOff>
    </xdr:to>
    <xdr:cxnSp macro="">
      <xdr:nvCxnSpPr>
        <xdr:cNvPr id="283" name="直線コネクタ 282"/>
        <xdr:cNvCxnSpPr/>
      </xdr:nvCxnSpPr>
      <xdr:spPr>
        <a:xfrm>
          <a:off x="9639300" y="5924113"/>
          <a:ext cx="838200" cy="21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109471</xdr:rowOff>
    </xdr:from>
    <xdr:ext cx="534377" cy="259045"/>
    <xdr:sp macro="" textlink="">
      <xdr:nvSpPr>
        <xdr:cNvPr id="284" name="補助費等平均値テキスト"/>
        <xdr:cNvSpPr txBox="1"/>
      </xdr:nvSpPr>
      <xdr:spPr>
        <a:xfrm>
          <a:off x="10528300" y="628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94813</xdr:rowOff>
    </xdr:from>
    <xdr:to>
      <xdr:col>50</xdr:col>
      <xdr:colOff>114300</xdr:colOff>
      <xdr:row>35</xdr:row>
      <xdr:rowOff>13823</xdr:rowOff>
    </xdr:to>
    <xdr:cxnSp macro="">
      <xdr:nvCxnSpPr>
        <xdr:cNvPr id="286" name="直線コネクタ 285"/>
        <xdr:cNvCxnSpPr/>
      </xdr:nvCxnSpPr>
      <xdr:spPr>
        <a:xfrm flipV="1">
          <a:off x="8750300" y="5924113"/>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58036</xdr:rowOff>
    </xdr:from>
    <xdr:ext cx="534377" cy="259045"/>
    <xdr:sp macro="" textlink="">
      <xdr:nvSpPr>
        <xdr:cNvPr id="288" name="テキスト ボックス 287"/>
        <xdr:cNvSpPr txBox="1"/>
      </xdr:nvSpPr>
      <xdr:spPr>
        <a:xfrm>
          <a:off x="9359411" y="62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62972</xdr:rowOff>
    </xdr:from>
    <xdr:to>
      <xdr:col>45</xdr:col>
      <xdr:colOff>177800</xdr:colOff>
      <xdr:row>35</xdr:row>
      <xdr:rowOff>13823</xdr:rowOff>
    </xdr:to>
    <xdr:cxnSp macro="">
      <xdr:nvCxnSpPr>
        <xdr:cNvPr id="289" name="直線コネクタ 288"/>
        <xdr:cNvCxnSpPr/>
      </xdr:nvCxnSpPr>
      <xdr:spPr>
        <a:xfrm>
          <a:off x="7861300" y="5892272"/>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164156</xdr:rowOff>
    </xdr:from>
    <xdr:ext cx="534377" cy="259045"/>
    <xdr:sp macro="" textlink="">
      <xdr:nvSpPr>
        <xdr:cNvPr id="291" name="テキスト ボックス 290"/>
        <xdr:cNvSpPr txBox="1"/>
      </xdr:nvSpPr>
      <xdr:spPr>
        <a:xfrm>
          <a:off x="8483111" y="63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74173</xdr:rowOff>
    </xdr:from>
    <xdr:to>
      <xdr:col>41</xdr:col>
      <xdr:colOff>50800</xdr:colOff>
      <xdr:row>34</xdr:row>
      <xdr:rowOff>62972</xdr:rowOff>
    </xdr:to>
    <xdr:cxnSp macro="">
      <xdr:nvCxnSpPr>
        <xdr:cNvPr id="292" name="直線コネクタ 291"/>
        <xdr:cNvCxnSpPr/>
      </xdr:nvCxnSpPr>
      <xdr:spPr>
        <a:xfrm>
          <a:off x="6972300" y="5732023"/>
          <a:ext cx="889000" cy="16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119921</xdr:rowOff>
    </xdr:from>
    <xdr:ext cx="534377" cy="259045"/>
    <xdr:sp macro="" textlink="">
      <xdr:nvSpPr>
        <xdr:cNvPr id="294" name="テキスト ボックス 293"/>
        <xdr:cNvSpPr txBox="1"/>
      </xdr:nvSpPr>
      <xdr:spPr>
        <a:xfrm>
          <a:off x="7594111" y="62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41544</xdr:rowOff>
    </xdr:from>
    <xdr:ext cx="534377" cy="259045"/>
    <xdr:sp macro="" textlink="">
      <xdr:nvSpPr>
        <xdr:cNvPr id="296" name="テキスト ボックス 295"/>
        <xdr:cNvSpPr txBox="1"/>
      </xdr:nvSpPr>
      <xdr:spPr>
        <a:xfrm>
          <a:off x="6705111" y="65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88721</xdr:rowOff>
    </xdr:from>
    <xdr:to>
      <xdr:col>55</xdr:col>
      <xdr:colOff>50800</xdr:colOff>
      <xdr:row>36</xdr:row>
      <xdr:rowOff>18871</xdr:rowOff>
    </xdr:to>
    <xdr:sp macro="" textlink="">
      <xdr:nvSpPr>
        <xdr:cNvPr id="302" name="楕円 301"/>
        <xdr:cNvSpPr/>
      </xdr:nvSpPr>
      <xdr:spPr>
        <a:xfrm>
          <a:off x="10426700" y="60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111598</xdr:rowOff>
    </xdr:from>
    <xdr:ext cx="534377" cy="259045"/>
    <xdr:sp macro="" textlink="">
      <xdr:nvSpPr>
        <xdr:cNvPr id="303" name="補助費等該当値テキスト"/>
        <xdr:cNvSpPr txBox="1"/>
      </xdr:nvSpPr>
      <xdr:spPr>
        <a:xfrm>
          <a:off x="10528300" y="59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44013</xdr:rowOff>
    </xdr:from>
    <xdr:to>
      <xdr:col>50</xdr:col>
      <xdr:colOff>165100</xdr:colOff>
      <xdr:row>34</xdr:row>
      <xdr:rowOff>145613</xdr:rowOff>
    </xdr:to>
    <xdr:sp macro="" textlink="">
      <xdr:nvSpPr>
        <xdr:cNvPr id="304" name="楕円 303"/>
        <xdr:cNvSpPr/>
      </xdr:nvSpPr>
      <xdr:spPr>
        <a:xfrm>
          <a:off x="9588500" y="58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162140</xdr:rowOff>
    </xdr:from>
    <xdr:ext cx="599010" cy="259045"/>
    <xdr:sp macro="" textlink="">
      <xdr:nvSpPr>
        <xdr:cNvPr id="305" name="テキスト ボックス 304"/>
        <xdr:cNvSpPr txBox="1"/>
      </xdr:nvSpPr>
      <xdr:spPr>
        <a:xfrm>
          <a:off x="9327095" y="56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134473</xdr:rowOff>
    </xdr:from>
    <xdr:to>
      <xdr:col>46</xdr:col>
      <xdr:colOff>38100</xdr:colOff>
      <xdr:row>35</xdr:row>
      <xdr:rowOff>64623</xdr:rowOff>
    </xdr:to>
    <xdr:sp macro="" textlink="">
      <xdr:nvSpPr>
        <xdr:cNvPr id="306" name="楕円 305"/>
        <xdr:cNvSpPr/>
      </xdr:nvSpPr>
      <xdr:spPr>
        <a:xfrm>
          <a:off x="8699500" y="59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81150</xdr:rowOff>
    </xdr:from>
    <xdr:ext cx="599010" cy="259045"/>
    <xdr:sp macro="" textlink="">
      <xdr:nvSpPr>
        <xdr:cNvPr id="307" name="テキスト ボックス 306"/>
        <xdr:cNvSpPr txBox="1"/>
      </xdr:nvSpPr>
      <xdr:spPr>
        <a:xfrm>
          <a:off x="8450795" y="57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12172</xdr:rowOff>
    </xdr:from>
    <xdr:to>
      <xdr:col>41</xdr:col>
      <xdr:colOff>101600</xdr:colOff>
      <xdr:row>34</xdr:row>
      <xdr:rowOff>113772</xdr:rowOff>
    </xdr:to>
    <xdr:sp macro="" textlink="">
      <xdr:nvSpPr>
        <xdr:cNvPr id="308" name="楕円 307"/>
        <xdr:cNvSpPr/>
      </xdr:nvSpPr>
      <xdr:spPr>
        <a:xfrm>
          <a:off x="7810500" y="58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130299</xdr:rowOff>
    </xdr:from>
    <xdr:ext cx="599010" cy="259045"/>
    <xdr:sp macro="" textlink="">
      <xdr:nvSpPr>
        <xdr:cNvPr id="309" name="テキスト ボックス 308"/>
        <xdr:cNvSpPr txBox="1"/>
      </xdr:nvSpPr>
      <xdr:spPr>
        <a:xfrm>
          <a:off x="7561795" y="561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23373</xdr:rowOff>
    </xdr:from>
    <xdr:to>
      <xdr:col>36</xdr:col>
      <xdr:colOff>165100</xdr:colOff>
      <xdr:row>33</xdr:row>
      <xdr:rowOff>124973</xdr:rowOff>
    </xdr:to>
    <xdr:sp macro="" textlink="">
      <xdr:nvSpPr>
        <xdr:cNvPr id="310" name="楕円 309"/>
        <xdr:cNvSpPr/>
      </xdr:nvSpPr>
      <xdr:spPr>
        <a:xfrm>
          <a:off x="6921500" y="56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141500</xdr:rowOff>
    </xdr:from>
    <xdr:ext cx="599010" cy="259045"/>
    <xdr:sp macro="" textlink="">
      <xdr:nvSpPr>
        <xdr:cNvPr id="311" name="テキスト ボックス 310"/>
        <xdr:cNvSpPr txBox="1"/>
      </xdr:nvSpPr>
      <xdr:spPr>
        <a:xfrm>
          <a:off x="6672795" y="545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55630</xdr:rowOff>
    </xdr:from>
    <xdr:to>
      <xdr:col>55</xdr:col>
      <xdr:colOff>0</xdr:colOff>
      <xdr:row>53</xdr:row>
      <xdr:rowOff>154940</xdr:rowOff>
    </xdr:to>
    <xdr:cxnSp macro="">
      <xdr:nvCxnSpPr>
        <xdr:cNvPr id="340" name="直線コネクタ 339"/>
        <xdr:cNvCxnSpPr/>
      </xdr:nvCxnSpPr>
      <xdr:spPr>
        <a:xfrm>
          <a:off x="9639300" y="9142480"/>
          <a:ext cx="8382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4151</xdr:rowOff>
    </xdr:from>
    <xdr:to>
      <xdr:col>50</xdr:col>
      <xdr:colOff>114300</xdr:colOff>
      <xdr:row>53</xdr:row>
      <xdr:rowOff>55630</xdr:rowOff>
    </xdr:to>
    <xdr:cxnSp macro="">
      <xdr:nvCxnSpPr>
        <xdr:cNvPr id="343" name="直線コネクタ 342"/>
        <xdr:cNvCxnSpPr/>
      </xdr:nvCxnSpPr>
      <xdr:spPr>
        <a:xfrm>
          <a:off x="8750300" y="9091001"/>
          <a:ext cx="889000" cy="5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4151</xdr:rowOff>
    </xdr:from>
    <xdr:to>
      <xdr:col>45</xdr:col>
      <xdr:colOff>177800</xdr:colOff>
      <xdr:row>53</xdr:row>
      <xdr:rowOff>50317</xdr:rowOff>
    </xdr:to>
    <xdr:cxnSp macro="">
      <xdr:nvCxnSpPr>
        <xdr:cNvPr id="346" name="直線コネクタ 345"/>
        <xdr:cNvCxnSpPr/>
      </xdr:nvCxnSpPr>
      <xdr:spPr>
        <a:xfrm flipV="1">
          <a:off x="7861300" y="9091001"/>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50317</xdr:rowOff>
    </xdr:from>
    <xdr:to>
      <xdr:col>41</xdr:col>
      <xdr:colOff>50800</xdr:colOff>
      <xdr:row>53</xdr:row>
      <xdr:rowOff>143587</xdr:rowOff>
    </xdr:to>
    <xdr:cxnSp macro="">
      <xdr:nvCxnSpPr>
        <xdr:cNvPr id="349" name="直線コネクタ 348"/>
        <xdr:cNvCxnSpPr/>
      </xdr:nvCxnSpPr>
      <xdr:spPr>
        <a:xfrm flipV="1">
          <a:off x="6972300" y="9137167"/>
          <a:ext cx="889000" cy="9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104140</xdr:rowOff>
    </xdr:from>
    <xdr:to>
      <xdr:col>55</xdr:col>
      <xdr:colOff>50800</xdr:colOff>
      <xdr:row>54</xdr:row>
      <xdr:rowOff>34290</xdr:rowOff>
    </xdr:to>
    <xdr:sp macro="" textlink="">
      <xdr:nvSpPr>
        <xdr:cNvPr id="359" name="楕円 358"/>
        <xdr:cNvSpPr/>
      </xdr:nvSpPr>
      <xdr:spPr>
        <a:xfrm>
          <a:off x="10426700" y="91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127017</xdr:rowOff>
    </xdr:from>
    <xdr:ext cx="534377" cy="259045"/>
    <xdr:sp macro="" textlink="">
      <xdr:nvSpPr>
        <xdr:cNvPr id="360" name="普通建設事業費該当値テキスト"/>
        <xdr:cNvSpPr txBox="1"/>
      </xdr:nvSpPr>
      <xdr:spPr>
        <a:xfrm>
          <a:off x="10528300" y="90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4830</xdr:rowOff>
    </xdr:from>
    <xdr:to>
      <xdr:col>50</xdr:col>
      <xdr:colOff>165100</xdr:colOff>
      <xdr:row>53</xdr:row>
      <xdr:rowOff>106430</xdr:rowOff>
    </xdr:to>
    <xdr:sp macro="" textlink="">
      <xdr:nvSpPr>
        <xdr:cNvPr id="361" name="楕円 360"/>
        <xdr:cNvSpPr/>
      </xdr:nvSpPr>
      <xdr:spPr>
        <a:xfrm>
          <a:off x="9588500" y="9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122957</xdr:rowOff>
    </xdr:from>
    <xdr:ext cx="534377" cy="259045"/>
    <xdr:sp macro="" textlink="">
      <xdr:nvSpPr>
        <xdr:cNvPr id="362" name="テキスト ボックス 361"/>
        <xdr:cNvSpPr txBox="1"/>
      </xdr:nvSpPr>
      <xdr:spPr>
        <a:xfrm>
          <a:off x="9359411" y="886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124801</xdr:rowOff>
    </xdr:from>
    <xdr:to>
      <xdr:col>46</xdr:col>
      <xdr:colOff>38100</xdr:colOff>
      <xdr:row>53</xdr:row>
      <xdr:rowOff>54951</xdr:rowOff>
    </xdr:to>
    <xdr:sp macro="" textlink="">
      <xdr:nvSpPr>
        <xdr:cNvPr id="363" name="楕円 362"/>
        <xdr:cNvSpPr/>
      </xdr:nvSpPr>
      <xdr:spPr>
        <a:xfrm>
          <a:off x="8699500" y="9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71478</xdr:rowOff>
    </xdr:from>
    <xdr:ext cx="599010" cy="259045"/>
    <xdr:sp macro="" textlink="">
      <xdr:nvSpPr>
        <xdr:cNvPr id="364" name="テキスト ボックス 363"/>
        <xdr:cNvSpPr txBox="1"/>
      </xdr:nvSpPr>
      <xdr:spPr>
        <a:xfrm>
          <a:off x="8450795" y="88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170967</xdr:rowOff>
    </xdr:from>
    <xdr:to>
      <xdr:col>41</xdr:col>
      <xdr:colOff>101600</xdr:colOff>
      <xdr:row>53</xdr:row>
      <xdr:rowOff>101117</xdr:rowOff>
    </xdr:to>
    <xdr:sp macro="" textlink="">
      <xdr:nvSpPr>
        <xdr:cNvPr id="365" name="楕円 364"/>
        <xdr:cNvSpPr/>
      </xdr:nvSpPr>
      <xdr:spPr>
        <a:xfrm>
          <a:off x="7810500" y="90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117644</xdr:rowOff>
    </xdr:from>
    <xdr:ext cx="534377" cy="259045"/>
    <xdr:sp macro="" textlink="">
      <xdr:nvSpPr>
        <xdr:cNvPr id="366" name="テキスト ボックス 365"/>
        <xdr:cNvSpPr txBox="1"/>
      </xdr:nvSpPr>
      <xdr:spPr>
        <a:xfrm>
          <a:off x="7594111" y="88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92787</xdr:rowOff>
    </xdr:from>
    <xdr:to>
      <xdr:col>36</xdr:col>
      <xdr:colOff>165100</xdr:colOff>
      <xdr:row>54</xdr:row>
      <xdr:rowOff>22937</xdr:rowOff>
    </xdr:to>
    <xdr:sp macro="" textlink="">
      <xdr:nvSpPr>
        <xdr:cNvPr id="367" name="楕円 366"/>
        <xdr:cNvSpPr/>
      </xdr:nvSpPr>
      <xdr:spPr>
        <a:xfrm>
          <a:off x="6921500" y="917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39464</xdr:rowOff>
    </xdr:from>
    <xdr:ext cx="534377" cy="259045"/>
    <xdr:sp macro="" textlink="">
      <xdr:nvSpPr>
        <xdr:cNvPr id="368" name="テキスト ボックス 367"/>
        <xdr:cNvSpPr txBox="1"/>
      </xdr:nvSpPr>
      <xdr:spPr>
        <a:xfrm>
          <a:off x="6705111" y="89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169684</xdr:rowOff>
    </xdr:from>
    <xdr:to>
      <xdr:col>55</xdr:col>
      <xdr:colOff>0</xdr:colOff>
      <xdr:row>76</xdr:row>
      <xdr:rowOff>26429</xdr:rowOff>
    </xdr:to>
    <xdr:cxnSp macro="">
      <xdr:nvCxnSpPr>
        <xdr:cNvPr id="395" name="直線コネクタ 394"/>
        <xdr:cNvCxnSpPr/>
      </xdr:nvCxnSpPr>
      <xdr:spPr>
        <a:xfrm flipV="1">
          <a:off x="9639300" y="13028434"/>
          <a:ext cx="8382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26429</xdr:rowOff>
    </xdr:from>
    <xdr:to>
      <xdr:col>50</xdr:col>
      <xdr:colOff>114300</xdr:colOff>
      <xdr:row>76</xdr:row>
      <xdr:rowOff>65576</xdr:rowOff>
    </xdr:to>
    <xdr:cxnSp macro="">
      <xdr:nvCxnSpPr>
        <xdr:cNvPr id="398" name="直線コネクタ 397"/>
        <xdr:cNvCxnSpPr/>
      </xdr:nvCxnSpPr>
      <xdr:spPr>
        <a:xfrm flipV="1">
          <a:off x="8750300" y="13056629"/>
          <a:ext cx="889000" cy="3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65576</xdr:rowOff>
    </xdr:from>
    <xdr:to>
      <xdr:col>45</xdr:col>
      <xdr:colOff>177800</xdr:colOff>
      <xdr:row>77</xdr:row>
      <xdr:rowOff>163379</xdr:rowOff>
    </xdr:to>
    <xdr:cxnSp macro="">
      <xdr:nvCxnSpPr>
        <xdr:cNvPr id="401" name="直線コネクタ 400"/>
        <xdr:cNvCxnSpPr/>
      </xdr:nvCxnSpPr>
      <xdr:spPr>
        <a:xfrm flipV="1">
          <a:off x="7861300" y="13095776"/>
          <a:ext cx="889000" cy="26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8729</xdr:rowOff>
    </xdr:from>
    <xdr:ext cx="534377" cy="259045"/>
    <xdr:sp macro="" textlink="">
      <xdr:nvSpPr>
        <xdr:cNvPr id="403" name="テキスト ボックス 402"/>
        <xdr:cNvSpPr txBox="1"/>
      </xdr:nvSpPr>
      <xdr:spPr>
        <a:xfrm>
          <a:off x="8483111" y="133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146596</xdr:rowOff>
    </xdr:from>
    <xdr:to>
      <xdr:col>41</xdr:col>
      <xdr:colOff>50800</xdr:colOff>
      <xdr:row>77</xdr:row>
      <xdr:rowOff>163379</xdr:rowOff>
    </xdr:to>
    <xdr:cxnSp macro="">
      <xdr:nvCxnSpPr>
        <xdr:cNvPr id="404" name="直線コネクタ 403"/>
        <xdr:cNvCxnSpPr/>
      </xdr:nvCxnSpPr>
      <xdr:spPr>
        <a:xfrm>
          <a:off x="6972300" y="13176796"/>
          <a:ext cx="889000" cy="1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42663</xdr:rowOff>
    </xdr:from>
    <xdr:ext cx="534377" cy="259045"/>
    <xdr:sp macro="" textlink="">
      <xdr:nvSpPr>
        <xdr:cNvPr id="406" name="テキスト ボックス 405"/>
        <xdr:cNvSpPr txBox="1"/>
      </xdr:nvSpPr>
      <xdr:spPr>
        <a:xfrm>
          <a:off x="7594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39704</xdr:rowOff>
    </xdr:from>
    <xdr:ext cx="534377" cy="259045"/>
    <xdr:sp macro="" textlink="">
      <xdr:nvSpPr>
        <xdr:cNvPr id="408" name="テキスト ボックス 407"/>
        <xdr:cNvSpPr txBox="1"/>
      </xdr:nvSpPr>
      <xdr:spPr>
        <a:xfrm>
          <a:off x="6705111" y="134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118885</xdr:rowOff>
    </xdr:from>
    <xdr:to>
      <xdr:col>55</xdr:col>
      <xdr:colOff>50800</xdr:colOff>
      <xdr:row>76</xdr:row>
      <xdr:rowOff>49036</xdr:rowOff>
    </xdr:to>
    <xdr:sp macro="" textlink="">
      <xdr:nvSpPr>
        <xdr:cNvPr id="414" name="楕円 413"/>
        <xdr:cNvSpPr/>
      </xdr:nvSpPr>
      <xdr:spPr>
        <a:xfrm>
          <a:off x="10426700" y="129776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141762</xdr:rowOff>
    </xdr:from>
    <xdr:ext cx="534377" cy="259045"/>
    <xdr:sp macro="" textlink="">
      <xdr:nvSpPr>
        <xdr:cNvPr id="415" name="普通建設事業費 （ うち新規整備　）該当値テキスト"/>
        <xdr:cNvSpPr txBox="1"/>
      </xdr:nvSpPr>
      <xdr:spPr>
        <a:xfrm>
          <a:off x="10528300" y="128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147079</xdr:rowOff>
    </xdr:from>
    <xdr:to>
      <xdr:col>50</xdr:col>
      <xdr:colOff>165100</xdr:colOff>
      <xdr:row>76</xdr:row>
      <xdr:rowOff>77229</xdr:rowOff>
    </xdr:to>
    <xdr:sp macro="" textlink="">
      <xdr:nvSpPr>
        <xdr:cNvPr id="416" name="楕円 415"/>
        <xdr:cNvSpPr/>
      </xdr:nvSpPr>
      <xdr:spPr>
        <a:xfrm>
          <a:off x="9588500" y="130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93756</xdr:rowOff>
    </xdr:from>
    <xdr:ext cx="534377" cy="259045"/>
    <xdr:sp macro="" textlink="">
      <xdr:nvSpPr>
        <xdr:cNvPr id="417" name="テキスト ボックス 416"/>
        <xdr:cNvSpPr txBox="1"/>
      </xdr:nvSpPr>
      <xdr:spPr>
        <a:xfrm>
          <a:off x="9359411" y="127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14776</xdr:rowOff>
    </xdr:from>
    <xdr:to>
      <xdr:col>46</xdr:col>
      <xdr:colOff>38100</xdr:colOff>
      <xdr:row>76</xdr:row>
      <xdr:rowOff>116376</xdr:rowOff>
    </xdr:to>
    <xdr:sp macro="" textlink="">
      <xdr:nvSpPr>
        <xdr:cNvPr id="418" name="楕円 417"/>
        <xdr:cNvSpPr/>
      </xdr:nvSpPr>
      <xdr:spPr>
        <a:xfrm>
          <a:off x="8699500" y="130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132904</xdr:rowOff>
    </xdr:from>
    <xdr:ext cx="534377" cy="259045"/>
    <xdr:sp macro="" textlink="">
      <xdr:nvSpPr>
        <xdr:cNvPr id="419" name="テキスト ボックス 418"/>
        <xdr:cNvSpPr txBox="1"/>
      </xdr:nvSpPr>
      <xdr:spPr>
        <a:xfrm>
          <a:off x="8483111" y="1282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112579</xdr:rowOff>
    </xdr:from>
    <xdr:to>
      <xdr:col>41</xdr:col>
      <xdr:colOff>101600</xdr:colOff>
      <xdr:row>78</xdr:row>
      <xdr:rowOff>42729</xdr:rowOff>
    </xdr:to>
    <xdr:sp macro="" textlink="">
      <xdr:nvSpPr>
        <xdr:cNvPr id="420" name="楕円 419"/>
        <xdr:cNvSpPr/>
      </xdr:nvSpPr>
      <xdr:spPr>
        <a:xfrm>
          <a:off x="7810500" y="1331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33856</xdr:rowOff>
    </xdr:from>
    <xdr:ext cx="534377" cy="259045"/>
    <xdr:sp macro="" textlink="">
      <xdr:nvSpPr>
        <xdr:cNvPr id="421" name="テキスト ボックス 420"/>
        <xdr:cNvSpPr txBox="1"/>
      </xdr:nvSpPr>
      <xdr:spPr>
        <a:xfrm>
          <a:off x="7594111" y="134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95796</xdr:rowOff>
    </xdr:from>
    <xdr:to>
      <xdr:col>36</xdr:col>
      <xdr:colOff>165100</xdr:colOff>
      <xdr:row>77</xdr:row>
      <xdr:rowOff>25946</xdr:rowOff>
    </xdr:to>
    <xdr:sp macro="" textlink="">
      <xdr:nvSpPr>
        <xdr:cNvPr id="422" name="楕円 421"/>
        <xdr:cNvSpPr/>
      </xdr:nvSpPr>
      <xdr:spPr>
        <a:xfrm>
          <a:off x="6921500" y="131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42473</xdr:rowOff>
    </xdr:from>
    <xdr:ext cx="534377" cy="259045"/>
    <xdr:sp macro="" textlink="">
      <xdr:nvSpPr>
        <xdr:cNvPr id="423" name="テキスト ボックス 422"/>
        <xdr:cNvSpPr txBox="1"/>
      </xdr:nvSpPr>
      <xdr:spPr>
        <a:xfrm>
          <a:off x="6705111" y="129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2" name="テキスト ボックス 44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103924</xdr:rowOff>
    </xdr:from>
    <xdr:to>
      <xdr:col>54</xdr:col>
      <xdr:colOff>189865</xdr:colOff>
      <xdr:row>99</xdr:row>
      <xdr:rowOff>133832</xdr:rowOff>
    </xdr:to>
    <xdr:cxnSp macro="">
      <xdr:nvCxnSpPr>
        <xdr:cNvPr id="446" name="直線コネクタ 445"/>
        <xdr:cNvCxnSpPr/>
      </xdr:nvCxnSpPr>
      <xdr:spPr>
        <a:xfrm flipV="1">
          <a:off x="10475595" y="15877324"/>
          <a:ext cx="1270" cy="123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137659</xdr:rowOff>
    </xdr:from>
    <xdr:ext cx="469744" cy="259045"/>
    <xdr:sp macro="" textlink="">
      <xdr:nvSpPr>
        <xdr:cNvPr id="447" name="普通建設事業費 （ うち更新整備　）最小値テキスト"/>
        <xdr:cNvSpPr txBox="1"/>
      </xdr:nvSpPr>
      <xdr:spPr>
        <a:xfrm>
          <a:off x="10528300" y="1711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133832</xdr:rowOff>
    </xdr:from>
    <xdr:to>
      <xdr:col>55</xdr:col>
      <xdr:colOff>88900</xdr:colOff>
      <xdr:row>99</xdr:row>
      <xdr:rowOff>133832</xdr:rowOff>
    </xdr:to>
    <xdr:cxnSp macro="">
      <xdr:nvCxnSpPr>
        <xdr:cNvPr id="448" name="直線コネクタ 447"/>
        <xdr:cNvCxnSpPr/>
      </xdr:nvCxnSpPr>
      <xdr:spPr>
        <a:xfrm>
          <a:off x="10388600" y="171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50601</xdr:rowOff>
    </xdr:from>
    <xdr:ext cx="534377" cy="259045"/>
    <xdr:sp macro="" textlink="">
      <xdr:nvSpPr>
        <xdr:cNvPr id="449" name="普通建設事業費 （ うち更新整備　）最大値テキスト"/>
        <xdr:cNvSpPr txBox="1"/>
      </xdr:nvSpPr>
      <xdr:spPr>
        <a:xfrm>
          <a:off x="10528300" y="1565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103924</xdr:rowOff>
    </xdr:from>
    <xdr:to>
      <xdr:col>55</xdr:col>
      <xdr:colOff>88900</xdr:colOff>
      <xdr:row>92</xdr:row>
      <xdr:rowOff>103924</xdr:rowOff>
    </xdr:to>
    <xdr:cxnSp macro="">
      <xdr:nvCxnSpPr>
        <xdr:cNvPr id="450" name="直線コネクタ 449"/>
        <xdr:cNvCxnSpPr/>
      </xdr:nvCxnSpPr>
      <xdr:spPr>
        <a:xfrm>
          <a:off x="10388600" y="1587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83693</xdr:rowOff>
    </xdr:from>
    <xdr:to>
      <xdr:col>55</xdr:col>
      <xdr:colOff>0</xdr:colOff>
      <xdr:row>92</xdr:row>
      <xdr:rowOff>103924</xdr:rowOff>
    </xdr:to>
    <xdr:cxnSp macro="">
      <xdr:nvCxnSpPr>
        <xdr:cNvPr id="451" name="直線コネクタ 450"/>
        <xdr:cNvCxnSpPr/>
      </xdr:nvCxnSpPr>
      <xdr:spPr>
        <a:xfrm>
          <a:off x="9639300" y="15685643"/>
          <a:ext cx="838200" cy="1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137659</xdr:rowOff>
    </xdr:from>
    <xdr:ext cx="534377" cy="259045"/>
    <xdr:sp macro="" textlink="">
      <xdr:nvSpPr>
        <xdr:cNvPr id="452" name="普通建設事業費 （ うち更新整備　）平均値テキスト"/>
        <xdr:cNvSpPr txBox="1"/>
      </xdr:nvSpPr>
      <xdr:spPr>
        <a:xfrm>
          <a:off x="10528300" y="167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159232</xdr:rowOff>
    </xdr:from>
    <xdr:to>
      <xdr:col>55</xdr:col>
      <xdr:colOff>50800</xdr:colOff>
      <xdr:row>98</xdr:row>
      <xdr:rowOff>89382</xdr:rowOff>
    </xdr:to>
    <xdr:sp macro="" textlink="">
      <xdr:nvSpPr>
        <xdr:cNvPr id="453" name="フローチャート: 判断 452"/>
        <xdr:cNvSpPr/>
      </xdr:nvSpPr>
      <xdr:spPr>
        <a:xfrm>
          <a:off x="104267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83693</xdr:rowOff>
    </xdr:from>
    <xdr:to>
      <xdr:col>50</xdr:col>
      <xdr:colOff>114300</xdr:colOff>
      <xdr:row>93</xdr:row>
      <xdr:rowOff>39154</xdr:rowOff>
    </xdr:to>
    <xdr:cxnSp macro="">
      <xdr:nvCxnSpPr>
        <xdr:cNvPr id="454" name="直線コネクタ 453"/>
        <xdr:cNvCxnSpPr/>
      </xdr:nvCxnSpPr>
      <xdr:spPr>
        <a:xfrm flipV="1">
          <a:off x="8750300" y="15685643"/>
          <a:ext cx="889000" cy="29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15481</xdr:rowOff>
    </xdr:from>
    <xdr:to>
      <xdr:col>50</xdr:col>
      <xdr:colOff>165100</xdr:colOff>
      <xdr:row>98</xdr:row>
      <xdr:rowOff>117081</xdr:rowOff>
    </xdr:to>
    <xdr:sp macro="" textlink="">
      <xdr:nvSpPr>
        <xdr:cNvPr id="455" name="フローチャート: 判断 454"/>
        <xdr:cNvSpPr/>
      </xdr:nvSpPr>
      <xdr:spPr>
        <a:xfrm>
          <a:off x="9588500" y="1681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108208</xdr:rowOff>
    </xdr:from>
    <xdr:ext cx="534377" cy="259045"/>
    <xdr:sp macro="" textlink="">
      <xdr:nvSpPr>
        <xdr:cNvPr id="456" name="テキスト ボックス 455"/>
        <xdr:cNvSpPr txBox="1"/>
      </xdr:nvSpPr>
      <xdr:spPr>
        <a:xfrm>
          <a:off x="9359411" y="1691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58128</xdr:rowOff>
    </xdr:from>
    <xdr:to>
      <xdr:col>45</xdr:col>
      <xdr:colOff>177800</xdr:colOff>
      <xdr:row>93</xdr:row>
      <xdr:rowOff>39154</xdr:rowOff>
    </xdr:to>
    <xdr:cxnSp macro="">
      <xdr:nvCxnSpPr>
        <xdr:cNvPr id="457" name="直線コネクタ 456"/>
        <xdr:cNvCxnSpPr/>
      </xdr:nvCxnSpPr>
      <xdr:spPr>
        <a:xfrm>
          <a:off x="7861300" y="15660078"/>
          <a:ext cx="889000" cy="3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35940</xdr:rowOff>
    </xdr:from>
    <xdr:to>
      <xdr:col>46</xdr:col>
      <xdr:colOff>38100</xdr:colOff>
      <xdr:row>98</xdr:row>
      <xdr:rowOff>137540</xdr:rowOff>
    </xdr:to>
    <xdr:sp macro="" textlink="">
      <xdr:nvSpPr>
        <xdr:cNvPr id="458" name="フローチャート: 判断 457"/>
        <xdr:cNvSpPr/>
      </xdr:nvSpPr>
      <xdr:spPr>
        <a:xfrm>
          <a:off x="8699500" y="168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128667</xdr:rowOff>
    </xdr:from>
    <xdr:ext cx="534377" cy="259045"/>
    <xdr:sp macro="" textlink="">
      <xdr:nvSpPr>
        <xdr:cNvPr id="459" name="テキスト ボックス 458"/>
        <xdr:cNvSpPr txBox="1"/>
      </xdr:nvSpPr>
      <xdr:spPr>
        <a:xfrm>
          <a:off x="8483111" y="1693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58128</xdr:rowOff>
    </xdr:from>
    <xdr:to>
      <xdr:col>41</xdr:col>
      <xdr:colOff>50800</xdr:colOff>
      <xdr:row>94</xdr:row>
      <xdr:rowOff>152197</xdr:rowOff>
    </xdr:to>
    <xdr:cxnSp macro="">
      <xdr:nvCxnSpPr>
        <xdr:cNvPr id="460" name="直線コネクタ 459"/>
        <xdr:cNvCxnSpPr/>
      </xdr:nvCxnSpPr>
      <xdr:spPr>
        <a:xfrm flipV="1">
          <a:off x="6972300" y="15660078"/>
          <a:ext cx="889000" cy="60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96138</xdr:rowOff>
    </xdr:from>
    <xdr:to>
      <xdr:col>41</xdr:col>
      <xdr:colOff>101600</xdr:colOff>
      <xdr:row>99</xdr:row>
      <xdr:rowOff>26288</xdr:rowOff>
    </xdr:to>
    <xdr:sp macro="" textlink="">
      <xdr:nvSpPr>
        <xdr:cNvPr id="461" name="フローチャート: 判断 460"/>
        <xdr:cNvSpPr/>
      </xdr:nvSpPr>
      <xdr:spPr>
        <a:xfrm>
          <a:off x="7810500" y="168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17415</xdr:rowOff>
    </xdr:from>
    <xdr:ext cx="534377" cy="259045"/>
    <xdr:sp macro="" textlink="">
      <xdr:nvSpPr>
        <xdr:cNvPr id="462" name="テキスト ボックス 461"/>
        <xdr:cNvSpPr txBox="1"/>
      </xdr:nvSpPr>
      <xdr:spPr>
        <a:xfrm>
          <a:off x="7594111" y="1699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98540</xdr:rowOff>
    </xdr:from>
    <xdr:to>
      <xdr:col>36</xdr:col>
      <xdr:colOff>165100</xdr:colOff>
      <xdr:row>99</xdr:row>
      <xdr:rowOff>28690</xdr:rowOff>
    </xdr:to>
    <xdr:sp macro="" textlink="">
      <xdr:nvSpPr>
        <xdr:cNvPr id="463" name="フローチャート: 判断 462"/>
        <xdr:cNvSpPr/>
      </xdr:nvSpPr>
      <xdr:spPr>
        <a:xfrm>
          <a:off x="6921500" y="1690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19817</xdr:rowOff>
    </xdr:from>
    <xdr:ext cx="534377" cy="259045"/>
    <xdr:sp macro="" textlink="">
      <xdr:nvSpPr>
        <xdr:cNvPr id="464" name="テキスト ボックス 463"/>
        <xdr:cNvSpPr txBox="1"/>
      </xdr:nvSpPr>
      <xdr:spPr>
        <a:xfrm>
          <a:off x="6705111" y="169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53124</xdr:rowOff>
    </xdr:from>
    <xdr:to>
      <xdr:col>55</xdr:col>
      <xdr:colOff>50800</xdr:colOff>
      <xdr:row>92</xdr:row>
      <xdr:rowOff>154724</xdr:rowOff>
    </xdr:to>
    <xdr:sp macro="" textlink="">
      <xdr:nvSpPr>
        <xdr:cNvPr id="470" name="楕円 469"/>
        <xdr:cNvSpPr/>
      </xdr:nvSpPr>
      <xdr:spPr>
        <a:xfrm>
          <a:off x="10426700" y="158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6151</xdr:rowOff>
    </xdr:from>
    <xdr:ext cx="534377" cy="259045"/>
    <xdr:sp macro="" textlink="">
      <xdr:nvSpPr>
        <xdr:cNvPr id="471" name="普通建設事業費 （ うち更新整備　）該当値テキスト"/>
        <xdr:cNvSpPr txBox="1"/>
      </xdr:nvSpPr>
      <xdr:spPr>
        <a:xfrm>
          <a:off x="10528300" y="1577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32893</xdr:rowOff>
    </xdr:from>
    <xdr:to>
      <xdr:col>50</xdr:col>
      <xdr:colOff>165100</xdr:colOff>
      <xdr:row>91</xdr:row>
      <xdr:rowOff>134493</xdr:rowOff>
    </xdr:to>
    <xdr:sp macro="" textlink="">
      <xdr:nvSpPr>
        <xdr:cNvPr id="472" name="楕円 471"/>
        <xdr:cNvSpPr/>
      </xdr:nvSpPr>
      <xdr:spPr>
        <a:xfrm>
          <a:off x="9588500" y="15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151020</xdr:rowOff>
    </xdr:from>
    <xdr:ext cx="534377" cy="259045"/>
    <xdr:sp macro="" textlink="">
      <xdr:nvSpPr>
        <xdr:cNvPr id="473" name="テキスト ボックス 472"/>
        <xdr:cNvSpPr txBox="1"/>
      </xdr:nvSpPr>
      <xdr:spPr>
        <a:xfrm>
          <a:off x="9359411" y="154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159804</xdr:rowOff>
    </xdr:from>
    <xdr:to>
      <xdr:col>46</xdr:col>
      <xdr:colOff>38100</xdr:colOff>
      <xdr:row>93</xdr:row>
      <xdr:rowOff>89954</xdr:rowOff>
    </xdr:to>
    <xdr:sp macro="" textlink="">
      <xdr:nvSpPr>
        <xdr:cNvPr id="474" name="楕円 473"/>
        <xdr:cNvSpPr/>
      </xdr:nvSpPr>
      <xdr:spPr>
        <a:xfrm>
          <a:off x="8699500" y="159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106481</xdr:rowOff>
    </xdr:from>
    <xdr:ext cx="534377" cy="259045"/>
    <xdr:sp macro="" textlink="">
      <xdr:nvSpPr>
        <xdr:cNvPr id="475" name="テキスト ボックス 474"/>
        <xdr:cNvSpPr txBox="1"/>
      </xdr:nvSpPr>
      <xdr:spPr>
        <a:xfrm>
          <a:off x="8483111" y="1570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7328</xdr:rowOff>
    </xdr:from>
    <xdr:to>
      <xdr:col>41</xdr:col>
      <xdr:colOff>101600</xdr:colOff>
      <xdr:row>91</xdr:row>
      <xdr:rowOff>108928</xdr:rowOff>
    </xdr:to>
    <xdr:sp macro="" textlink="">
      <xdr:nvSpPr>
        <xdr:cNvPr id="476" name="楕円 475"/>
        <xdr:cNvSpPr/>
      </xdr:nvSpPr>
      <xdr:spPr>
        <a:xfrm>
          <a:off x="7810500" y="156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125455</xdr:rowOff>
    </xdr:from>
    <xdr:ext cx="534377" cy="259045"/>
    <xdr:sp macro="" textlink="">
      <xdr:nvSpPr>
        <xdr:cNvPr id="477" name="テキスト ボックス 476"/>
        <xdr:cNvSpPr txBox="1"/>
      </xdr:nvSpPr>
      <xdr:spPr>
        <a:xfrm>
          <a:off x="7594111" y="153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101397</xdr:rowOff>
    </xdr:from>
    <xdr:to>
      <xdr:col>36</xdr:col>
      <xdr:colOff>165100</xdr:colOff>
      <xdr:row>95</xdr:row>
      <xdr:rowOff>31547</xdr:rowOff>
    </xdr:to>
    <xdr:sp macro="" textlink="">
      <xdr:nvSpPr>
        <xdr:cNvPr id="478" name="楕円 477"/>
        <xdr:cNvSpPr/>
      </xdr:nvSpPr>
      <xdr:spPr>
        <a:xfrm>
          <a:off x="6921500" y="162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48074</xdr:rowOff>
    </xdr:from>
    <xdr:ext cx="534377" cy="259045"/>
    <xdr:sp macro="" textlink="">
      <xdr:nvSpPr>
        <xdr:cNvPr id="479" name="テキスト ボックス 478"/>
        <xdr:cNvSpPr txBox="1"/>
      </xdr:nvSpPr>
      <xdr:spPr>
        <a:xfrm>
          <a:off x="6705111" y="1599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60757</xdr:rowOff>
    </xdr:from>
    <xdr:to>
      <xdr:col>85</xdr:col>
      <xdr:colOff>126364</xdr:colOff>
      <xdr:row>39</xdr:row>
      <xdr:rowOff>44012</xdr:rowOff>
    </xdr:to>
    <xdr:cxnSp macro="">
      <xdr:nvCxnSpPr>
        <xdr:cNvPr id="501" name="直線コネクタ 500"/>
        <xdr:cNvCxnSpPr/>
      </xdr:nvCxnSpPr>
      <xdr:spPr>
        <a:xfrm flipV="1">
          <a:off x="16317595" y="5718607"/>
          <a:ext cx="1269" cy="101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47839</xdr:rowOff>
    </xdr:from>
    <xdr:ext cx="313932" cy="259045"/>
    <xdr:sp macro="" textlink="">
      <xdr:nvSpPr>
        <xdr:cNvPr id="502" name="災害復旧事業費最小値テキスト"/>
        <xdr:cNvSpPr txBox="1"/>
      </xdr:nvSpPr>
      <xdr:spPr>
        <a:xfrm>
          <a:off x="16370300" y="67343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44012</xdr:rowOff>
    </xdr:from>
    <xdr:to>
      <xdr:col>86</xdr:col>
      <xdr:colOff>25400</xdr:colOff>
      <xdr:row>39</xdr:row>
      <xdr:rowOff>44012</xdr:rowOff>
    </xdr:to>
    <xdr:cxnSp macro="">
      <xdr:nvCxnSpPr>
        <xdr:cNvPr id="503" name="直線コネクタ 502"/>
        <xdr:cNvCxnSpPr/>
      </xdr:nvCxnSpPr>
      <xdr:spPr>
        <a:xfrm>
          <a:off x="16230600" y="673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7434</xdr:rowOff>
    </xdr:from>
    <xdr:ext cx="534377" cy="259045"/>
    <xdr:sp macro="" textlink="">
      <xdr:nvSpPr>
        <xdr:cNvPr id="504" name="災害復旧事業費最大値テキスト"/>
        <xdr:cNvSpPr txBox="1"/>
      </xdr:nvSpPr>
      <xdr:spPr>
        <a:xfrm>
          <a:off x="16370300" y="549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60757</xdr:rowOff>
    </xdr:from>
    <xdr:to>
      <xdr:col>86</xdr:col>
      <xdr:colOff>25400</xdr:colOff>
      <xdr:row>33</xdr:row>
      <xdr:rowOff>60757</xdr:rowOff>
    </xdr:to>
    <xdr:cxnSp macro="">
      <xdr:nvCxnSpPr>
        <xdr:cNvPr id="505" name="直線コネクタ 504"/>
        <xdr:cNvCxnSpPr/>
      </xdr:nvCxnSpPr>
      <xdr:spPr>
        <a:xfrm>
          <a:off x="16230600" y="571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1625</xdr:rowOff>
    </xdr:from>
    <xdr:to>
      <xdr:col>85</xdr:col>
      <xdr:colOff>127000</xdr:colOff>
      <xdr:row>33</xdr:row>
      <xdr:rowOff>60757</xdr:rowOff>
    </xdr:to>
    <xdr:cxnSp macro="">
      <xdr:nvCxnSpPr>
        <xdr:cNvPr id="506" name="直線コネクタ 505"/>
        <xdr:cNvCxnSpPr/>
      </xdr:nvCxnSpPr>
      <xdr:spPr>
        <a:xfrm>
          <a:off x="15481300" y="5316575"/>
          <a:ext cx="8382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74871</xdr:rowOff>
    </xdr:from>
    <xdr:ext cx="469744" cy="259045"/>
    <xdr:sp macro="" textlink="">
      <xdr:nvSpPr>
        <xdr:cNvPr id="507" name="災害復旧事業費平均値テキスト"/>
        <xdr:cNvSpPr txBox="1"/>
      </xdr:nvSpPr>
      <xdr:spPr>
        <a:xfrm>
          <a:off x="16370300" y="6589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96444</xdr:rowOff>
    </xdr:from>
    <xdr:to>
      <xdr:col>85</xdr:col>
      <xdr:colOff>177800</xdr:colOff>
      <xdr:row>39</xdr:row>
      <xdr:rowOff>26594</xdr:rowOff>
    </xdr:to>
    <xdr:sp macro="" textlink="">
      <xdr:nvSpPr>
        <xdr:cNvPr id="508" name="フローチャート: 判断 507"/>
        <xdr:cNvSpPr/>
      </xdr:nvSpPr>
      <xdr:spPr>
        <a:xfrm>
          <a:off x="16268700" y="661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107467</xdr:rowOff>
    </xdr:from>
    <xdr:to>
      <xdr:col>81</xdr:col>
      <xdr:colOff>50800</xdr:colOff>
      <xdr:row>31</xdr:row>
      <xdr:rowOff>1625</xdr:rowOff>
    </xdr:to>
    <xdr:cxnSp macro="">
      <xdr:nvCxnSpPr>
        <xdr:cNvPr id="509" name="直線コネクタ 508"/>
        <xdr:cNvCxnSpPr/>
      </xdr:nvCxnSpPr>
      <xdr:spPr>
        <a:xfrm>
          <a:off x="14592300" y="525096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100730</xdr:rowOff>
    </xdr:from>
    <xdr:to>
      <xdr:col>81</xdr:col>
      <xdr:colOff>101600</xdr:colOff>
      <xdr:row>39</xdr:row>
      <xdr:rowOff>30880</xdr:rowOff>
    </xdr:to>
    <xdr:sp macro="" textlink="">
      <xdr:nvSpPr>
        <xdr:cNvPr id="510" name="フローチャート: 判断 509"/>
        <xdr:cNvSpPr/>
      </xdr:nvSpPr>
      <xdr:spPr>
        <a:xfrm>
          <a:off x="154305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22007</xdr:rowOff>
    </xdr:from>
    <xdr:ext cx="469744" cy="259045"/>
    <xdr:sp macro="" textlink="">
      <xdr:nvSpPr>
        <xdr:cNvPr id="511" name="テキスト ボックス 510"/>
        <xdr:cNvSpPr txBox="1"/>
      </xdr:nvSpPr>
      <xdr:spPr>
        <a:xfrm>
          <a:off x="15233728" y="67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107467</xdr:rowOff>
    </xdr:from>
    <xdr:to>
      <xdr:col>76</xdr:col>
      <xdr:colOff>114300</xdr:colOff>
      <xdr:row>32</xdr:row>
      <xdr:rowOff>109487</xdr:rowOff>
    </xdr:to>
    <xdr:cxnSp macro="">
      <xdr:nvCxnSpPr>
        <xdr:cNvPr id="512" name="直線コネクタ 511"/>
        <xdr:cNvCxnSpPr/>
      </xdr:nvCxnSpPr>
      <xdr:spPr>
        <a:xfrm flipV="1">
          <a:off x="13703300" y="5250967"/>
          <a:ext cx="889000" cy="3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90386</xdr:rowOff>
    </xdr:from>
    <xdr:to>
      <xdr:col>76</xdr:col>
      <xdr:colOff>165100</xdr:colOff>
      <xdr:row>39</xdr:row>
      <xdr:rowOff>20536</xdr:rowOff>
    </xdr:to>
    <xdr:sp macro="" textlink="">
      <xdr:nvSpPr>
        <xdr:cNvPr id="513" name="フローチャート: 判断 512"/>
        <xdr:cNvSpPr/>
      </xdr:nvSpPr>
      <xdr:spPr>
        <a:xfrm>
          <a:off x="14541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11663</xdr:rowOff>
    </xdr:from>
    <xdr:ext cx="469744" cy="259045"/>
    <xdr:sp macro="" textlink="">
      <xdr:nvSpPr>
        <xdr:cNvPr id="514" name="テキスト ボックス 513"/>
        <xdr:cNvSpPr txBox="1"/>
      </xdr:nvSpPr>
      <xdr:spPr>
        <a:xfrm>
          <a:off x="14357428"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109487</xdr:rowOff>
    </xdr:from>
    <xdr:to>
      <xdr:col>71</xdr:col>
      <xdr:colOff>177800</xdr:colOff>
      <xdr:row>33</xdr:row>
      <xdr:rowOff>77731</xdr:rowOff>
    </xdr:to>
    <xdr:cxnSp macro="">
      <xdr:nvCxnSpPr>
        <xdr:cNvPr id="515" name="直線コネクタ 514"/>
        <xdr:cNvCxnSpPr/>
      </xdr:nvCxnSpPr>
      <xdr:spPr>
        <a:xfrm flipV="1">
          <a:off x="12814300" y="5595887"/>
          <a:ext cx="889000" cy="1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92843</xdr:rowOff>
    </xdr:from>
    <xdr:to>
      <xdr:col>72</xdr:col>
      <xdr:colOff>38100</xdr:colOff>
      <xdr:row>39</xdr:row>
      <xdr:rowOff>22993</xdr:rowOff>
    </xdr:to>
    <xdr:sp macro="" textlink="">
      <xdr:nvSpPr>
        <xdr:cNvPr id="516" name="フローチャート: 判断 515"/>
        <xdr:cNvSpPr/>
      </xdr:nvSpPr>
      <xdr:spPr>
        <a:xfrm>
          <a:off x="13652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14120</xdr:rowOff>
    </xdr:from>
    <xdr:ext cx="469744" cy="259045"/>
    <xdr:sp macro="" textlink="">
      <xdr:nvSpPr>
        <xdr:cNvPr id="517" name="テキスト ボックス 516"/>
        <xdr:cNvSpPr txBox="1"/>
      </xdr:nvSpPr>
      <xdr:spPr>
        <a:xfrm>
          <a:off x="13468428"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117018</xdr:rowOff>
    </xdr:from>
    <xdr:to>
      <xdr:col>67</xdr:col>
      <xdr:colOff>101600</xdr:colOff>
      <xdr:row>39</xdr:row>
      <xdr:rowOff>47168</xdr:rowOff>
    </xdr:to>
    <xdr:sp macro="" textlink="">
      <xdr:nvSpPr>
        <xdr:cNvPr id="518" name="フローチャート: 判断 517"/>
        <xdr:cNvSpPr/>
      </xdr:nvSpPr>
      <xdr:spPr>
        <a:xfrm>
          <a:off x="12763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38295</xdr:rowOff>
    </xdr:from>
    <xdr:ext cx="469744" cy="259045"/>
    <xdr:sp macro="" textlink="">
      <xdr:nvSpPr>
        <xdr:cNvPr id="519" name="テキスト ボックス 518"/>
        <xdr:cNvSpPr txBox="1"/>
      </xdr:nvSpPr>
      <xdr:spPr>
        <a:xfrm>
          <a:off x="12579428"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9957</xdr:rowOff>
    </xdr:from>
    <xdr:to>
      <xdr:col>85</xdr:col>
      <xdr:colOff>177800</xdr:colOff>
      <xdr:row>33</xdr:row>
      <xdr:rowOff>111557</xdr:rowOff>
    </xdr:to>
    <xdr:sp macro="" textlink="">
      <xdr:nvSpPr>
        <xdr:cNvPr id="525" name="楕円 524"/>
        <xdr:cNvSpPr/>
      </xdr:nvSpPr>
      <xdr:spPr>
        <a:xfrm>
          <a:off x="16268700" y="566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134434</xdr:rowOff>
    </xdr:from>
    <xdr:ext cx="534377" cy="259045"/>
    <xdr:sp macro="" textlink="">
      <xdr:nvSpPr>
        <xdr:cNvPr id="526" name="災害復旧事業費該当値テキスト"/>
        <xdr:cNvSpPr txBox="1"/>
      </xdr:nvSpPr>
      <xdr:spPr>
        <a:xfrm>
          <a:off x="16370300" y="562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122275</xdr:rowOff>
    </xdr:from>
    <xdr:to>
      <xdr:col>81</xdr:col>
      <xdr:colOff>101600</xdr:colOff>
      <xdr:row>31</xdr:row>
      <xdr:rowOff>52425</xdr:rowOff>
    </xdr:to>
    <xdr:sp macro="" textlink="">
      <xdr:nvSpPr>
        <xdr:cNvPr id="527" name="楕円 526"/>
        <xdr:cNvSpPr/>
      </xdr:nvSpPr>
      <xdr:spPr>
        <a:xfrm>
          <a:off x="15430500" y="5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68952</xdr:rowOff>
    </xdr:from>
    <xdr:ext cx="534377" cy="259045"/>
    <xdr:sp macro="" textlink="">
      <xdr:nvSpPr>
        <xdr:cNvPr id="528" name="テキスト ボックス 527"/>
        <xdr:cNvSpPr txBox="1"/>
      </xdr:nvSpPr>
      <xdr:spPr>
        <a:xfrm>
          <a:off x="15201411" y="50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56667</xdr:rowOff>
    </xdr:from>
    <xdr:to>
      <xdr:col>76</xdr:col>
      <xdr:colOff>165100</xdr:colOff>
      <xdr:row>30</xdr:row>
      <xdr:rowOff>158267</xdr:rowOff>
    </xdr:to>
    <xdr:sp macro="" textlink="">
      <xdr:nvSpPr>
        <xdr:cNvPr id="529" name="楕円 528"/>
        <xdr:cNvSpPr/>
      </xdr:nvSpPr>
      <xdr:spPr>
        <a:xfrm>
          <a:off x="14541500" y="52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3344</xdr:rowOff>
    </xdr:from>
    <xdr:ext cx="534377" cy="259045"/>
    <xdr:sp macro="" textlink="">
      <xdr:nvSpPr>
        <xdr:cNvPr id="530" name="テキスト ボックス 529"/>
        <xdr:cNvSpPr txBox="1"/>
      </xdr:nvSpPr>
      <xdr:spPr>
        <a:xfrm>
          <a:off x="14325111" y="49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58687</xdr:rowOff>
    </xdr:from>
    <xdr:to>
      <xdr:col>72</xdr:col>
      <xdr:colOff>38100</xdr:colOff>
      <xdr:row>32</xdr:row>
      <xdr:rowOff>160287</xdr:rowOff>
    </xdr:to>
    <xdr:sp macro="" textlink="">
      <xdr:nvSpPr>
        <xdr:cNvPr id="531" name="楕円 530"/>
        <xdr:cNvSpPr/>
      </xdr:nvSpPr>
      <xdr:spPr>
        <a:xfrm>
          <a:off x="13652500" y="55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5364</xdr:rowOff>
    </xdr:from>
    <xdr:ext cx="534377" cy="259045"/>
    <xdr:sp macro="" textlink="">
      <xdr:nvSpPr>
        <xdr:cNvPr id="532" name="テキスト ボックス 531"/>
        <xdr:cNvSpPr txBox="1"/>
      </xdr:nvSpPr>
      <xdr:spPr>
        <a:xfrm>
          <a:off x="13436111" y="53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26931</xdr:rowOff>
    </xdr:from>
    <xdr:to>
      <xdr:col>67</xdr:col>
      <xdr:colOff>101600</xdr:colOff>
      <xdr:row>33</xdr:row>
      <xdr:rowOff>128531</xdr:rowOff>
    </xdr:to>
    <xdr:sp macro="" textlink="">
      <xdr:nvSpPr>
        <xdr:cNvPr id="533" name="楕円 532"/>
        <xdr:cNvSpPr/>
      </xdr:nvSpPr>
      <xdr:spPr>
        <a:xfrm>
          <a:off x="12763500" y="56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145058</xdr:rowOff>
    </xdr:from>
    <xdr:ext cx="534377" cy="259045"/>
    <xdr:sp macro="" textlink="">
      <xdr:nvSpPr>
        <xdr:cNvPr id="534" name="テキスト ボックス 533"/>
        <xdr:cNvSpPr txBox="1"/>
      </xdr:nvSpPr>
      <xdr:spPr>
        <a:xfrm>
          <a:off x="12547111" y="54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1" name="直線コネクタ 59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2" name="テキスト ボックス 59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3" name="直線コネクタ 59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4" name="テキスト ボックス 59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5" name="直線コネクタ 59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6" name="テキスト ボックス 59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7" name="直線コネクタ 59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8" name="テキスト ボックス 59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9" name="直線コネクタ 59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0" name="テキスト ボックス 59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1" name="直線コネクタ 60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2" name="テキスト ボックス 60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4" name="テキスト ボックス 60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6" name="直線コネクタ 605"/>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7"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8" name="直線コネクタ 607"/>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9"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10" name="直線コネクタ 609"/>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167198</xdr:rowOff>
    </xdr:from>
    <xdr:to>
      <xdr:col>85</xdr:col>
      <xdr:colOff>127000</xdr:colOff>
      <xdr:row>76</xdr:row>
      <xdr:rowOff>48064</xdr:rowOff>
    </xdr:to>
    <xdr:cxnSp macro="">
      <xdr:nvCxnSpPr>
        <xdr:cNvPr id="611" name="直線コネクタ 610"/>
        <xdr:cNvCxnSpPr/>
      </xdr:nvCxnSpPr>
      <xdr:spPr>
        <a:xfrm flipV="1">
          <a:off x="15481300" y="13025948"/>
          <a:ext cx="8382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12"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13" name="フローチャート: 判断 612"/>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29189</xdr:rowOff>
    </xdr:from>
    <xdr:to>
      <xdr:col>81</xdr:col>
      <xdr:colOff>50800</xdr:colOff>
      <xdr:row>76</xdr:row>
      <xdr:rowOff>48064</xdr:rowOff>
    </xdr:to>
    <xdr:cxnSp macro="">
      <xdr:nvCxnSpPr>
        <xdr:cNvPr id="614" name="直線コネクタ 613"/>
        <xdr:cNvCxnSpPr/>
      </xdr:nvCxnSpPr>
      <xdr:spPr>
        <a:xfrm>
          <a:off x="14592300" y="13059389"/>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5" name="フローチャート: 判断 614"/>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112876</xdr:rowOff>
    </xdr:from>
    <xdr:ext cx="534377" cy="259045"/>
    <xdr:sp macro="" textlink="">
      <xdr:nvSpPr>
        <xdr:cNvPr id="616" name="テキスト ボックス 615"/>
        <xdr:cNvSpPr txBox="1"/>
      </xdr:nvSpPr>
      <xdr:spPr>
        <a:xfrm>
          <a:off x="152014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29189</xdr:rowOff>
    </xdr:from>
    <xdr:to>
      <xdr:col>76</xdr:col>
      <xdr:colOff>114300</xdr:colOff>
      <xdr:row>76</xdr:row>
      <xdr:rowOff>34348</xdr:rowOff>
    </xdr:to>
    <xdr:cxnSp macro="">
      <xdr:nvCxnSpPr>
        <xdr:cNvPr id="617" name="直線コネクタ 616"/>
        <xdr:cNvCxnSpPr/>
      </xdr:nvCxnSpPr>
      <xdr:spPr>
        <a:xfrm flipV="1">
          <a:off x="13703300" y="1305938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8" name="フローチャート: 判断 617"/>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9" name="テキスト ボックス 618"/>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34348</xdr:rowOff>
    </xdr:from>
    <xdr:to>
      <xdr:col>71</xdr:col>
      <xdr:colOff>177800</xdr:colOff>
      <xdr:row>76</xdr:row>
      <xdr:rowOff>69552</xdr:rowOff>
    </xdr:to>
    <xdr:cxnSp macro="">
      <xdr:nvCxnSpPr>
        <xdr:cNvPr id="620" name="直線コネクタ 619"/>
        <xdr:cNvCxnSpPr/>
      </xdr:nvCxnSpPr>
      <xdr:spPr>
        <a:xfrm flipV="1">
          <a:off x="12814300" y="1306454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21" name="フローチャート: 判断 620"/>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22" name="テキスト ボックス 621"/>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23" name="フローチャート: 判断 622"/>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4" name="テキスト ボックス 623"/>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116398</xdr:rowOff>
    </xdr:from>
    <xdr:to>
      <xdr:col>85</xdr:col>
      <xdr:colOff>177800</xdr:colOff>
      <xdr:row>76</xdr:row>
      <xdr:rowOff>46548</xdr:rowOff>
    </xdr:to>
    <xdr:sp macro="" textlink="">
      <xdr:nvSpPr>
        <xdr:cNvPr id="630" name="楕円 629"/>
        <xdr:cNvSpPr/>
      </xdr:nvSpPr>
      <xdr:spPr>
        <a:xfrm>
          <a:off x="16268700" y="129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139275</xdr:rowOff>
    </xdr:from>
    <xdr:ext cx="534377" cy="259045"/>
    <xdr:sp macro="" textlink="">
      <xdr:nvSpPr>
        <xdr:cNvPr id="631" name="公債費該当値テキスト"/>
        <xdr:cNvSpPr txBox="1"/>
      </xdr:nvSpPr>
      <xdr:spPr>
        <a:xfrm>
          <a:off x="16370300" y="1282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168714</xdr:rowOff>
    </xdr:from>
    <xdr:to>
      <xdr:col>81</xdr:col>
      <xdr:colOff>101600</xdr:colOff>
      <xdr:row>76</xdr:row>
      <xdr:rowOff>98864</xdr:rowOff>
    </xdr:to>
    <xdr:sp macro="" textlink="">
      <xdr:nvSpPr>
        <xdr:cNvPr id="632" name="楕円 631"/>
        <xdr:cNvSpPr/>
      </xdr:nvSpPr>
      <xdr:spPr>
        <a:xfrm>
          <a:off x="15430500" y="130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89991</xdr:rowOff>
    </xdr:from>
    <xdr:ext cx="534377" cy="259045"/>
    <xdr:sp macro="" textlink="">
      <xdr:nvSpPr>
        <xdr:cNvPr id="633" name="テキスト ボックス 632"/>
        <xdr:cNvSpPr txBox="1"/>
      </xdr:nvSpPr>
      <xdr:spPr>
        <a:xfrm>
          <a:off x="15201411" y="131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149839</xdr:rowOff>
    </xdr:from>
    <xdr:to>
      <xdr:col>76</xdr:col>
      <xdr:colOff>165100</xdr:colOff>
      <xdr:row>76</xdr:row>
      <xdr:rowOff>79989</xdr:rowOff>
    </xdr:to>
    <xdr:sp macro="" textlink="">
      <xdr:nvSpPr>
        <xdr:cNvPr id="634" name="楕円 633"/>
        <xdr:cNvSpPr/>
      </xdr:nvSpPr>
      <xdr:spPr>
        <a:xfrm>
          <a:off x="14541500" y="1300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96515</xdr:rowOff>
    </xdr:from>
    <xdr:ext cx="534377" cy="259045"/>
    <xdr:sp macro="" textlink="">
      <xdr:nvSpPr>
        <xdr:cNvPr id="635" name="テキスト ボックス 634"/>
        <xdr:cNvSpPr txBox="1"/>
      </xdr:nvSpPr>
      <xdr:spPr>
        <a:xfrm>
          <a:off x="14325111" y="127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154998</xdr:rowOff>
    </xdr:from>
    <xdr:to>
      <xdr:col>72</xdr:col>
      <xdr:colOff>38100</xdr:colOff>
      <xdr:row>76</xdr:row>
      <xdr:rowOff>85148</xdr:rowOff>
    </xdr:to>
    <xdr:sp macro="" textlink="">
      <xdr:nvSpPr>
        <xdr:cNvPr id="636" name="楕円 635"/>
        <xdr:cNvSpPr/>
      </xdr:nvSpPr>
      <xdr:spPr>
        <a:xfrm>
          <a:off x="13652500" y="1301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101675</xdr:rowOff>
    </xdr:from>
    <xdr:ext cx="534377" cy="259045"/>
    <xdr:sp macro="" textlink="">
      <xdr:nvSpPr>
        <xdr:cNvPr id="637" name="テキスト ボックス 636"/>
        <xdr:cNvSpPr txBox="1"/>
      </xdr:nvSpPr>
      <xdr:spPr>
        <a:xfrm>
          <a:off x="13436111" y="1278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18752</xdr:rowOff>
    </xdr:from>
    <xdr:to>
      <xdr:col>67</xdr:col>
      <xdr:colOff>101600</xdr:colOff>
      <xdr:row>76</xdr:row>
      <xdr:rowOff>120352</xdr:rowOff>
    </xdr:to>
    <xdr:sp macro="" textlink="">
      <xdr:nvSpPr>
        <xdr:cNvPr id="638" name="楕円 637"/>
        <xdr:cNvSpPr/>
      </xdr:nvSpPr>
      <xdr:spPr>
        <a:xfrm>
          <a:off x="12763500" y="130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136879</xdr:rowOff>
    </xdr:from>
    <xdr:ext cx="534377" cy="259045"/>
    <xdr:sp macro="" textlink="">
      <xdr:nvSpPr>
        <xdr:cNvPr id="639" name="テキスト ボックス 638"/>
        <xdr:cNvSpPr txBox="1"/>
      </xdr:nvSpPr>
      <xdr:spPr>
        <a:xfrm>
          <a:off x="12547111" y="128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8" name="直線コネクタ 64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9" name="テキスト ボックス 64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0" name="直線コネクタ 64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1" name="テキスト ボックス 65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2" name="直線コネクタ 65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3" name="テキスト ボックス 65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4" name="直線コネクタ 65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5" name="テキスト ボックス 65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9" name="直線コネクタ 658"/>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60"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61" name="直線コネクタ 660"/>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62"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63" name="直線コネクタ 662"/>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61657</xdr:rowOff>
    </xdr:from>
    <xdr:to>
      <xdr:col>85</xdr:col>
      <xdr:colOff>127000</xdr:colOff>
      <xdr:row>95</xdr:row>
      <xdr:rowOff>150399</xdr:rowOff>
    </xdr:to>
    <xdr:cxnSp macro="">
      <xdr:nvCxnSpPr>
        <xdr:cNvPr id="664" name="直線コネクタ 663"/>
        <xdr:cNvCxnSpPr/>
      </xdr:nvCxnSpPr>
      <xdr:spPr>
        <a:xfrm>
          <a:off x="15481300" y="16349407"/>
          <a:ext cx="838200" cy="8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94187</xdr:rowOff>
    </xdr:from>
    <xdr:ext cx="469744" cy="259045"/>
    <xdr:sp macro="" textlink="">
      <xdr:nvSpPr>
        <xdr:cNvPr id="665" name="積立金平均値テキスト"/>
        <xdr:cNvSpPr txBox="1"/>
      </xdr:nvSpPr>
      <xdr:spPr>
        <a:xfrm>
          <a:off x="16370300" y="167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6" name="フローチャート: 判断 665"/>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14359</xdr:rowOff>
    </xdr:from>
    <xdr:to>
      <xdr:col>81</xdr:col>
      <xdr:colOff>50800</xdr:colOff>
      <xdr:row>95</xdr:row>
      <xdr:rowOff>61657</xdr:rowOff>
    </xdr:to>
    <xdr:cxnSp macro="">
      <xdr:nvCxnSpPr>
        <xdr:cNvPr id="667" name="直線コネクタ 666"/>
        <xdr:cNvCxnSpPr/>
      </xdr:nvCxnSpPr>
      <xdr:spPr>
        <a:xfrm>
          <a:off x="14592300" y="16302109"/>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8" name="フローチャート: 判断 667"/>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169260</xdr:rowOff>
    </xdr:from>
    <xdr:ext cx="469744" cy="259045"/>
    <xdr:sp macro="" textlink="">
      <xdr:nvSpPr>
        <xdr:cNvPr id="669" name="テキスト ボックス 668"/>
        <xdr:cNvSpPr txBox="1"/>
      </xdr:nvSpPr>
      <xdr:spPr>
        <a:xfrm>
          <a:off x="15233728" y="1679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1763</xdr:rowOff>
    </xdr:from>
    <xdr:to>
      <xdr:col>76</xdr:col>
      <xdr:colOff>114300</xdr:colOff>
      <xdr:row>95</xdr:row>
      <xdr:rowOff>14359</xdr:rowOff>
    </xdr:to>
    <xdr:cxnSp macro="">
      <xdr:nvCxnSpPr>
        <xdr:cNvPr id="670" name="直線コネクタ 669"/>
        <xdr:cNvCxnSpPr/>
      </xdr:nvCxnSpPr>
      <xdr:spPr>
        <a:xfrm>
          <a:off x="13703300" y="15775163"/>
          <a:ext cx="889000" cy="52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71" name="フローチャート: 判断 670"/>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108909</xdr:rowOff>
    </xdr:from>
    <xdr:ext cx="534377" cy="259045"/>
    <xdr:sp macro="" textlink="">
      <xdr:nvSpPr>
        <xdr:cNvPr id="672" name="テキスト ボックス 671"/>
        <xdr:cNvSpPr txBox="1"/>
      </xdr:nvSpPr>
      <xdr:spPr>
        <a:xfrm>
          <a:off x="14325111" y="1673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1763</xdr:rowOff>
    </xdr:from>
    <xdr:to>
      <xdr:col>71</xdr:col>
      <xdr:colOff>177800</xdr:colOff>
      <xdr:row>92</xdr:row>
      <xdr:rowOff>142261</xdr:rowOff>
    </xdr:to>
    <xdr:cxnSp macro="">
      <xdr:nvCxnSpPr>
        <xdr:cNvPr id="673" name="直線コネクタ 672"/>
        <xdr:cNvCxnSpPr/>
      </xdr:nvCxnSpPr>
      <xdr:spPr>
        <a:xfrm flipV="1">
          <a:off x="12814300" y="15775163"/>
          <a:ext cx="889000" cy="14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4" name="フローチャート: 判断 673"/>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97114</xdr:rowOff>
    </xdr:from>
    <xdr:ext cx="534377" cy="259045"/>
    <xdr:sp macro="" textlink="">
      <xdr:nvSpPr>
        <xdr:cNvPr id="675" name="テキスト ボックス 674"/>
        <xdr:cNvSpPr txBox="1"/>
      </xdr:nvSpPr>
      <xdr:spPr>
        <a:xfrm>
          <a:off x="13436111" y="167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6" name="フローチャート: 判断 675"/>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118442</xdr:rowOff>
    </xdr:from>
    <xdr:ext cx="534377" cy="259045"/>
    <xdr:sp macro="" textlink="">
      <xdr:nvSpPr>
        <xdr:cNvPr id="677" name="テキスト ボックス 676"/>
        <xdr:cNvSpPr txBox="1"/>
      </xdr:nvSpPr>
      <xdr:spPr>
        <a:xfrm>
          <a:off x="12547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99599</xdr:rowOff>
    </xdr:from>
    <xdr:to>
      <xdr:col>85</xdr:col>
      <xdr:colOff>177800</xdr:colOff>
      <xdr:row>96</xdr:row>
      <xdr:rowOff>29749</xdr:rowOff>
    </xdr:to>
    <xdr:sp macro="" textlink="">
      <xdr:nvSpPr>
        <xdr:cNvPr id="683" name="楕円 682"/>
        <xdr:cNvSpPr/>
      </xdr:nvSpPr>
      <xdr:spPr>
        <a:xfrm>
          <a:off x="16268700" y="1638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122476</xdr:rowOff>
    </xdr:from>
    <xdr:ext cx="534377" cy="259045"/>
    <xdr:sp macro="" textlink="">
      <xdr:nvSpPr>
        <xdr:cNvPr id="684" name="積立金該当値テキスト"/>
        <xdr:cNvSpPr txBox="1"/>
      </xdr:nvSpPr>
      <xdr:spPr>
        <a:xfrm>
          <a:off x="16370300" y="162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10857</xdr:rowOff>
    </xdr:from>
    <xdr:to>
      <xdr:col>81</xdr:col>
      <xdr:colOff>101600</xdr:colOff>
      <xdr:row>95</xdr:row>
      <xdr:rowOff>112457</xdr:rowOff>
    </xdr:to>
    <xdr:sp macro="" textlink="">
      <xdr:nvSpPr>
        <xdr:cNvPr id="685" name="楕円 684"/>
        <xdr:cNvSpPr/>
      </xdr:nvSpPr>
      <xdr:spPr>
        <a:xfrm>
          <a:off x="15430500" y="162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128984</xdr:rowOff>
    </xdr:from>
    <xdr:ext cx="534377" cy="259045"/>
    <xdr:sp macro="" textlink="">
      <xdr:nvSpPr>
        <xdr:cNvPr id="686" name="テキスト ボックス 685"/>
        <xdr:cNvSpPr txBox="1"/>
      </xdr:nvSpPr>
      <xdr:spPr>
        <a:xfrm>
          <a:off x="15201411" y="160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135009</xdr:rowOff>
    </xdr:from>
    <xdr:to>
      <xdr:col>76</xdr:col>
      <xdr:colOff>165100</xdr:colOff>
      <xdr:row>95</xdr:row>
      <xdr:rowOff>65159</xdr:rowOff>
    </xdr:to>
    <xdr:sp macro="" textlink="">
      <xdr:nvSpPr>
        <xdr:cNvPr id="687" name="楕円 686"/>
        <xdr:cNvSpPr/>
      </xdr:nvSpPr>
      <xdr:spPr>
        <a:xfrm>
          <a:off x="14541500" y="162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81686</xdr:rowOff>
    </xdr:from>
    <xdr:ext cx="534377" cy="259045"/>
    <xdr:sp macro="" textlink="">
      <xdr:nvSpPr>
        <xdr:cNvPr id="688" name="テキスト ボックス 687"/>
        <xdr:cNvSpPr txBox="1"/>
      </xdr:nvSpPr>
      <xdr:spPr>
        <a:xfrm>
          <a:off x="14325111" y="160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122413</xdr:rowOff>
    </xdr:from>
    <xdr:to>
      <xdr:col>72</xdr:col>
      <xdr:colOff>38100</xdr:colOff>
      <xdr:row>92</xdr:row>
      <xdr:rowOff>52563</xdr:rowOff>
    </xdr:to>
    <xdr:sp macro="" textlink="">
      <xdr:nvSpPr>
        <xdr:cNvPr id="689" name="楕円 688"/>
        <xdr:cNvSpPr/>
      </xdr:nvSpPr>
      <xdr:spPr>
        <a:xfrm>
          <a:off x="13652500" y="157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69090</xdr:rowOff>
    </xdr:from>
    <xdr:ext cx="534377" cy="259045"/>
    <xdr:sp macro="" textlink="">
      <xdr:nvSpPr>
        <xdr:cNvPr id="690" name="テキスト ボックス 689"/>
        <xdr:cNvSpPr txBox="1"/>
      </xdr:nvSpPr>
      <xdr:spPr>
        <a:xfrm>
          <a:off x="13436111" y="154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91461</xdr:rowOff>
    </xdr:from>
    <xdr:to>
      <xdr:col>67</xdr:col>
      <xdr:colOff>101600</xdr:colOff>
      <xdr:row>93</xdr:row>
      <xdr:rowOff>21611</xdr:rowOff>
    </xdr:to>
    <xdr:sp macro="" textlink="">
      <xdr:nvSpPr>
        <xdr:cNvPr id="691" name="楕円 690"/>
        <xdr:cNvSpPr/>
      </xdr:nvSpPr>
      <xdr:spPr>
        <a:xfrm>
          <a:off x="12763500" y="158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38138</xdr:rowOff>
    </xdr:from>
    <xdr:ext cx="534377" cy="259045"/>
    <xdr:sp macro="" textlink="">
      <xdr:nvSpPr>
        <xdr:cNvPr id="692" name="テキスト ボックス 691"/>
        <xdr:cNvSpPr txBox="1"/>
      </xdr:nvSpPr>
      <xdr:spPr>
        <a:xfrm>
          <a:off x="12547111" y="1564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4" name="テキスト ボックス 70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6" name="テキスト ボックス 70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8" name="テキスト ボックス 70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0" name="テキスト ボックス 70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12" name="テキスト ボックス 71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110308</xdr:rowOff>
    </xdr:from>
    <xdr:to>
      <xdr:col>116</xdr:col>
      <xdr:colOff>62864</xdr:colOff>
      <xdr:row>39</xdr:row>
      <xdr:rowOff>98878</xdr:rowOff>
    </xdr:to>
    <xdr:cxnSp macro="">
      <xdr:nvCxnSpPr>
        <xdr:cNvPr id="716" name="直線コネクタ 715"/>
        <xdr:cNvCxnSpPr/>
      </xdr:nvCxnSpPr>
      <xdr:spPr>
        <a:xfrm flipV="1">
          <a:off x="22159595" y="5425258"/>
          <a:ext cx="1269"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56985</xdr:rowOff>
    </xdr:from>
    <xdr:ext cx="378565" cy="259045"/>
    <xdr:sp macro="" textlink="">
      <xdr:nvSpPr>
        <xdr:cNvPr id="719" name="投資及び出資金最大値テキスト"/>
        <xdr:cNvSpPr txBox="1"/>
      </xdr:nvSpPr>
      <xdr:spPr>
        <a:xfrm>
          <a:off x="22212300" y="5200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110308</xdr:rowOff>
    </xdr:from>
    <xdr:to>
      <xdr:col>116</xdr:col>
      <xdr:colOff>152400</xdr:colOff>
      <xdr:row>31</xdr:row>
      <xdr:rowOff>110308</xdr:rowOff>
    </xdr:to>
    <xdr:cxnSp macro="">
      <xdr:nvCxnSpPr>
        <xdr:cNvPr id="720" name="直線コネクタ 719"/>
        <xdr:cNvCxnSpPr/>
      </xdr:nvCxnSpPr>
      <xdr:spPr>
        <a:xfrm>
          <a:off x="22072600" y="542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146231</xdr:rowOff>
    </xdr:from>
    <xdr:to>
      <xdr:col>116</xdr:col>
      <xdr:colOff>63500</xdr:colOff>
      <xdr:row>32</xdr:row>
      <xdr:rowOff>144599</xdr:rowOff>
    </xdr:to>
    <xdr:cxnSp macro="">
      <xdr:nvCxnSpPr>
        <xdr:cNvPr id="721" name="直線コネクタ 720"/>
        <xdr:cNvCxnSpPr/>
      </xdr:nvCxnSpPr>
      <xdr:spPr>
        <a:xfrm>
          <a:off x="21323300" y="5461181"/>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127743</xdr:rowOff>
    </xdr:from>
    <xdr:ext cx="378565" cy="259045"/>
    <xdr:sp macro="" textlink="">
      <xdr:nvSpPr>
        <xdr:cNvPr id="722" name="投資及び出資金平均値テキスト"/>
        <xdr:cNvSpPr txBox="1"/>
      </xdr:nvSpPr>
      <xdr:spPr>
        <a:xfrm>
          <a:off x="22212300" y="612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149316</xdr:rowOff>
    </xdr:from>
    <xdr:to>
      <xdr:col>116</xdr:col>
      <xdr:colOff>114300</xdr:colOff>
      <xdr:row>36</xdr:row>
      <xdr:rowOff>79466</xdr:rowOff>
    </xdr:to>
    <xdr:sp macro="" textlink="">
      <xdr:nvSpPr>
        <xdr:cNvPr id="723" name="フローチャート: 判断 722"/>
        <xdr:cNvSpPr/>
      </xdr:nvSpPr>
      <xdr:spPr>
        <a:xfrm>
          <a:off x="22110700" y="615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62956</xdr:rowOff>
    </xdr:from>
    <xdr:to>
      <xdr:col>111</xdr:col>
      <xdr:colOff>177800</xdr:colOff>
      <xdr:row>31</xdr:row>
      <xdr:rowOff>146231</xdr:rowOff>
    </xdr:to>
    <xdr:cxnSp macro="">
      <xdr:nvCxnSpPr>
        <xdr:cNvPr id="724" name="直線コネクタ 723"/>
        <xdr:cNvCxnSpPr/>
      </xdr:nvCxnSpPr>
      <xdr:spPr>
        <a:xfrm>
          <a:off x="20434300" y="537790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85634</xdr:rowOff>
    </xdr:from>
    <xdr:to>
      <xdr:col>112</xdr:col>
      <xdr:colOff>38100</xdr:colOff>
      <xdr:row>37</xdr:row>
      <xdr:rowOff>15784</xdr:rowOff>
    </xdr:to>
    <xdr:sp macro="" textlink="">
      <xdr:nvSpPr>
        <xdr:cNvPr id="725" name="フローチャート: 判断 724"/>
        <xdr:cNvSpPr/>
      </xdr:nvSpPr>
      <xdr:spPr>
        <a:xfrm>
          <a:off x="21272500" y="625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6911</xdr:rowOff>
    </xdr:from>
    <xdr:ext cx="378565" cy="259045"/>
    <xdr:sp macro="" textlink="">
      <xdr:nvSpPr>
        <xdr:cNvPr id="726" name="テキスト ボックス 725"/>
        <xdr:cNvSpPr txBox="1"/>
      </xdr:nvSpPr>
      <xdr:spPr>
        <a:xfrm>
          <a:off x="21121317" y="635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44994</xdr:rowOff>
    </xdr:from>
    <xdr:to>
      <xdr:col>107</xdr:col>
      <xdr:colOff>50800</xdr:colOff>
      <xdr:row>31</xdr:row>
      <xdr:rowOff>62956</xdr:rowOff>
    </xdr:to>
    <xdr:cxnSp macro="">
      <xdr:nvCxnSpPr>
        <xdr:cNvPr id="727" name="直線コネクタ 726"/>
        <xdr:cNvCxnSpPr/>
      </xdr:nvCxnSpPr>
      <xdr:spPr>
        <a:xfrm>
          <a:off x="19545300" y="518849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115026</xdr:rowOff>
    </xdr:from>
    <xdr:to>
      <xdr:col>107</xdr:col>
      <xdr:colOff>101600</xdr:colOff>
      <xdr:row>36</xdr:row>
      <xdr:rowOff>45176</xdr:rowOff>
    </xdr:to>
    <xdr:sp macro="" textlink="">
      <xdr:nvSpPr>
        <xdr:cNvPr id="728" name="フローチャート: 判断 727"/>
        <xdr:cNvSpPr/>
      </xdr:nvSpPr>
      <xdr:spPr>
        <a:xfrm>
          <a:off x="20383500" y="611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36303</xdr:rowOff>
    </xdr:from>
    <xdr:ext cx="378565" cy="259045"/>
    <xdr:sp macro="" textlink="">
      <xdr:nvSpPr>
        <xdr:cNvPr id="729" name="テキスト ボックス 728"/>
        <xdr:cNvSpPr txBox="1"/>
      </xdr:nvSpPr>
      <xdr:spPr>
        <a:xfrm>
          <a:off x="20245017" y="620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44994</xdr:rowOff>
    </xdr:from>
    <xdr:to>
      <xdr:col>102</xdr:col>
      <xdr:colOff>114300</xdr:colOff>
      <xdr:row>35</xdr:row>
      <xdr:rowOff>28666</xdr:rowOff>
    </xdr:to>
    <xdr:cxnSp macro="">
      <xdr:nvCxnSpPr>
        <xdr:cNvPr id="730" name="直線コネクタ 729"/>
        <xdr:cNvCxnSpPr/>
      </xdr:nvCxnSpPr>
      <xdr:spPr>
        <a:xfrm flipV="1">
          <a:off x="18656300" y="5188494"/>
          <a:ext cx="889000" cy="84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119924</xdr:rowOff>
    </xdr:from>
    <xdr:to>
      <xdr:col>102</xdr:col>
      <xdr:colOff>165100</xdr:colOff>
      <xdr:row>36</xdr:row>
      <xdr:rowOff>50074</xdr:rowOff>
    </xdr:to>
    <xdr:sp macro="" textlink="">
      <xdr:nvSpPr>
        <xdr:cNvPr id="731" name="フローチャート: 判断 730"/>
        <xdr:cNvSpPr/>
      </xdr:nvSpPr>
      <xdr:spPr>
        <a:xfrm>
          <a:off x="19494500" y="612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41201</xdr:rowOff>
    </xdr:from>
    <xdr:ext cx="378565" cy="259045"/>
    <xdr:sp macro="" textlink="">
      <xdr:nvSpPr>
        <xdr:cNvPr id="732" name="テキスト ボックス 731"/>
        <xdr:cNvSpPr txBox="1"/>
      </xdr:nvSpPr>
      <xdr:spPr>
        <a:xfrm>
          <a:off x="19356017" y="621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33" name="フローチャート: 判断 732"/>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34" name="テキスト ボックス 733"/>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93799</xdr:rowOff>
    </xdr:from>
    <xdr:to>
      <xdr:col>116</xdr:col>
      <xdr:colOff>114300</xdr:colOff>
      <xdr:row>33</xdr:row>
      <xdr:rowOff>23949</xdr:rowOff>
    </xdr:to>
    <xdr:sp macro="" textlink="">
      <xdr:nvSpPr>
        <xdr:cNvPr id="740" name="楕円 739"/>
        <xdr:cNvSpPr/>
      </xdr:nvSpPr>
      <xdr:spPr>
        <a:xfrm>
          <a:off x="22110700" y="55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116676</xdr:rowOff>
    </xdr:from>
    <xdr:ext cx="378565" cy="259045"/>
    <xdr:sp macro="" textlink="">
      <xdr:nvSpPr>
        <xdr:cNvPr id="741" name="投資及び出資金該当値テキスト"/>
        <xdr:cNvSpPr txBox="1"/>
      </xdr:nvSpPr>
      <xdr:spPr>
        <a:xfrm>
          <a:off x="22212300" y="5431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95431</xdr:rowOff>
    </xdr:from>
    <xdr:to>
      <xdr:col>112</xdr:col>
      <xdr:colOff>38100</xdr:colOff>
      <xdr:row>32</xdr:row>
      <xdr:rowOff>25581</xdr:rowOff>
    </xdr:to>
    <xdr:sp macro="" textlink="">
      <xdr:nvSpPr>
        <xdr:cNvPr id="742" name="楕円 741"/>
        <xdr:cNvSpPr/>
      </xdr:nvSpPr>
      <xdr:spPr>
        <a:xfrm>
          <a:off x="21272500" y="5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42108</xdr:rowOff>
    </xdr:from>
    <xdr:ext cx="378565" cy="259045"/>
    <xdr:sp macro="" textlink="">
      <xdr:nvSpPr>
        <xdr:cNvPr id="743" name="テキスト ボックス 742"/>
        <xdr:cNvSpPr txBox="1"/>
      </xdr:nvSpPr>
      <xdr:spPr>
        <a:xfrm>
          <a:off x="21121317" y="5185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12156</xdr:rowOff>
    </xdr:from>
    <xdr:to>
      <xdr:col>107</xdr:col>
      <xdr:colOff>101600</xdr:colOff>
      <xdr:row>31</xdr:row>
      <xdr:rowOff>113756</xdr:rowOff>
    </xdr:to>
    <xdr:sp macro="" textlink="">
      <xdr:nvSpPr>
        <xdr:cNvPr id="744" name="楕円 743"/>
        <xdr:cNvSpPr/>
      </xdr:nvSpPr>
      <xdr:spPr>
        <a:xfrm>
          <a:off x="20383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130283</xdr:rowOff>
    </xdr:from>
    <xdr:ext cx="378565" cy="259045"/>
    <xdr:sp macro="" textlink="">
      <xdr:nvSpPr>
        <xdr:cNvPr id="745" name="テキスト ボックス 744"/>
        <xdr:cNvSpPr txBox="1"/>
      </xdr:nvSpPr>
      <xdr:spPr>
        <a:xfrm>
          <a:off x="20245017" y="510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165644</xdr:rowOff>
    </xdr:from>
    <xdr:to>
      <xdr:col>102</xdr:col>
      <xdr:colOff>165100</xdr:colOff>
      <xdr:row>30</xdr:row>
      <xdr:rowOff>95794</xdr:rowOff>
    </xdr:to>
    <xdr:sp macro="" textlink="">
      <xdr:nvSpPr>
        <xdr:cNvPr id="746" name="楕円 745"/>
        <xdr:cNvSpPr/>
      </xdr:nvSpPr>
      <xdr:spPr>
        <a:xfrm>
          <a:off x="19494500" y="51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112321</xdr:rowOff>
    </xdr:from>
    <xdr:ext cx="378565" cy="259045"/>
    <xdr:sp macro="" textlink="">
      <xdr:nvSpPr>
        <xdr:cNvPr id="747" name="テキスト ボックス 746"/>
        <xdr:cNvSpPr txBox="1"/>
      </xdr:nvSpPr>
      <xdr:spPr>
        <a:xfrm>
          <a:off x="19356017" y="4912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149316</xdr:rowOff>
    </xdr:from>
    <xdr:to>
      <xdr:col>98</xdr:col>
      <xdr:colOff>38100</xdr:colOff>
      <xdr:row>35</xdr:row>
      <xdr:rowOff>79466</xdr:rowOff>
    </xdr:to>
    <xdr:sp macro="" textlink="">
      <xdr:nvSpPr>
        <xdr:cNvPr id="748" name="楕円 747"/>
        <xdr:cNvSpPr/>
      </xdr:nvSpPr>
      <xdr:spPr>
        <a:xfrm>
          <a:off x="18605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70593</xdr:rowOff>
    </xdr:from>
    <xdr:ext cx="378565" cy="259045"/>
    <xdr:sp macro="" textlink="">
      <xdr:nvSpPr>
        <xdr:cNvPr id="749" name="テキスト ボックス 748"/>
        <xdr:cNvSpPr txBox="1"/>
      </xdr:nvSpPr>
      <xdr:spPr>
        <a:xfrm>
          <a:off x="18467017" y="6071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73" name="直線コネクタ 772"/>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74"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75" name="直線コネクタ 774"/>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6"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7" name="直線コネクタ 776"/>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13023</xdr:rowOff>
    </xdr:from>
    <xdr:to>
      <xdr:col>116</xdr:col>
      <xdr:colOff>63500</xdr:colOff>
      <xdr:row>53</xdr:row>
      <xdr:rowOff>57437</xdr:rowOff>
    </xdr:to>
    <xdr:cxnSp macro="">
      <xdr:nvCxnSpPr>
        <xdr:cNvPr id="778" name="直線コネクタ 777"/>
        <xdr:cNvCxnSpPr/>
      </xdr:nvCxnSpPr>
      <xdr:spPr>
        <a:xfrm>
          <a:off x="21323300" y="9099873"/>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120525</xdr:rowOff>
    </xdr:from>
    <xdr:ext cx="534377" cy="259045"/>
    <xdr:sp macro="" textlink="">
      <xdr:nvSpPr>
        <xdr:cNvPr id="779" name="貸付金平均値テキスト"/>
        <xdr:cNvSpPr txBox="1"/>
      </xdr:nvSpPr>
      <xdr:spPr>
        <a:xfrm>
          <a:off x="22212300" y="9550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80" name="フローチャート: 判断 779"/>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90388</xdr:rowOff>
    </xdr:from>
    <xdr:to>
      <xdr:col>111</xdr:col>
      <xdr:colOff>177800</xdr:colOff>
      <xdr:row>53</xdr:row>
      <xdr:rowOff>13023</xdr:rowOff>
    </xdr:to>
    <xdr:cxnSp macro="">
      <xdr:nvCxnSpPr>
        <xdr:cNvPr id="781" name="直線コネクタ 780"/>
        <xdr:cNvCxnSpPr/>
      </xdr:nvCxnSpPr>
      <xdr:spPr>
        <a:xfrm>
          <a:off x="20434300" y="9005788"/>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82" name="フローチャート: 判断 781"/>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83" name="テキスト ボックス 782"/>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101524</xdr:rowOff>
    </xdr:from>
    <xdr:to>
      <xdr:col>107</xdr:col>
      <xdr:colOff>50800</xdr:colOff>
      <xdr:row>52</xdr:row>
      <xdr:rowOff>90388</xdr:rowOff>
    </xdr:to>
    <xdr:cxnSp macro="">
      <xdr:nvCxnSpPr>
        <xdr:cNvPr id="784" name="直線コネクタ 783"/>
        <xdr:cNvCxnSpPr/>
      </xdr:nvCxnSpPr>
      <xdr:spPr>
        <a:xfrm>
          <a:off x="19545300" y="8845474"/>
          <a:ext cx="889000" cy="16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85" name="フローチャート: 判断 784"/>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6" name="テキスト ボックス 785"/>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128564</xdr:rowOff>
    </xdr:from>
    <xdr:to>
      <xdr:col>102</xdr:col>
      <xdr:colOff>114300</xdr:colOff>
      <xdr:row>51</xdr:row>
      <xdr:rowOff>101524</xdr:rowOff>
    </xdr:to>
    <xdr:cxnSp macro="">
      <xdr:nvCxnSpPr>
        <xdr:cNvPr id="787" name="直線コネクタ 786"/>
        <xdr:cNvCxnSpPr/>
      </xdr:nvCxnSpPr>
      <xdr:spPr>
        <a:xfrm>
          <a:off x="18656300" y="8701064"/>
          <a:ext cx="889000" cy="14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8" name="フローチャート: 判断 787"/>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9" name="テキスト ボックス 788"/>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90" name="フローチャート: 判断 789"/>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91" name="テキスト ボックス 790"/>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6637</xdr:rowOff>
    </xdr:from>
    <xdr:to>
      <xdr:col>116</xdr:col>
      <xdr:colOff>114300</xdr:colOff>
      <xdr:row>53</xdr:row>
      <xdr:rowOff>108237</xdr:rowOff>
    </xdr:to>
    <xdr:sp macro="" textlink="">
      <xdr:nvSpPr>
        <xdr:cNvPr id="797" name="楕円 796"/>
        <xdr:cNvSpPr/>
      </xdr:nvSpPr>
      <xdr:spPr>
        <a:xfrm>
          <a:off x="22110700" y="90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29514</xdr:rowOff>
    </xdr:from>
    <xdr:ext cx="534377" cy="259045"/>
    <xdr:sp macro="" textlink="">
      <xdr:nvSpPr>
        <xdr:cNvPr id="798" name="貸付金該当値テキスト"/>
        <xdr:cNvSpPr txBox="1"/>
      </xdr:nvSpPr>
      <xdr:spPr>
        <a:xfrm>
          <a:off x="22212300" y="89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133673</xdr:rowOff>
    </xdr:from>
    <xdr:to>
      <xdr:col>112</xdr:col>
      <xdr:colOff>38100</xdr:colOff>
      <xdr:row>53</xdr:row>
      <xdr:rowOff>63823</xdr:rowOff>
    </xdr:to>
    <xdr:sp macro="" textlink="">
      <xdr:nvSpPr>
        <xdr:cNvPr id="799" name="楕円 798"/>
        <xdr:cNvSpPr/>
      </xdr:nvSpPr>
      <xdr:spPr>
        <a:xfrm>
          <a:off x="21272500" y="90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80350</xdr:rowOff>
    </xdr:from>
    <xdr:ext cx="534377" cy="259045"/>
    <xdr:sp macro="" textlink="">
      <xdr:nvSpPr>
        <xdr:cNvPr id="800" name="テキスト ボックス 799"/>
        <xdr:cNvSpPr txBox="1"/>
      </xdr:nvSpPr>
      <xdr:spPr>
        <a:xfrm>
          <a:off x="21043411" y="882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39588</xdr:rowOff>
    </xdr:from>
    <xdr:to>
      <xdr:col>107</xdr:col>
      <xdr:colOff>101600</xdr:colOff>
      <xdr:row>52</xdr:row>
      <xdr:rowOff>141188</xdr:rowOff>
    </xdr:to>
    <xdr:sp macro="" textlink="">
      <xdr:nvSpPr>
        <xdr:cNvPr id="801" name="楕円 800"/>
        <xdr:cNvSpPr/>
      </xdr:nvSpPr>
      <xdr:spPr>
        <a:xfrm>
          <a:off x="20383500" y="895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157715</xdr:rowOff>
    </xdr:from>
    <xdr:ext cx="534377" cy="259045"/>
    <xdr:sp macro="" textlink="">
      <xdr:nvSpPr>
        <xdr:cNvPr id="802" name="テキスト ボックス 801"/>
        <xdr:cNvSpPr txBox="1"/>
      </xdr:nvSpPr>
      <xdr:spPr>
        <a:xfrm>
          <a:off x="20167111" y="87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50724</xdr:rowOff>
    </xdr:from>
    <xdr:to>
      <xdr:col>102</xdr:col>
      <xdr:colOff>165100</xdr:colOff>
      <xdr:row>51</xdr:row>
      <xdr:rowOff>152324</xdr:rowOff>
    </xdr:to>
    <xdr:sp macro="" textlink="">
      <xdr:nvSpPr>
        <xdr:cNvPr id="803" name="楕円 802"/>
        <xdr:cNvSpPr/>
      </xdr:nvSpPr>
      <xdr:spPr>
        <a:xfrm>
          <a:off x="19494500" y="879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168851</xdr:rowOff>
    </xdr:from>
    <xdr:ext cx="534377" cy="259045"/>
    <xdr:sp macro="" textlink="">
      <xdr:nvSpPr>
        <xdr:cNvPr id="804" name="テキスト ボックス 803"/>
        <xdr:cNvSpPr txBox="1"/>
      </xdr:nvSpPr>
      <xdr:spPr>
        <a:xfrm>
          <a:off x="19278111" y="85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77764</xdr:rowOff>
    </xdr:from>
    <xdr:to>
      <xdr:col>98</xdr:col>
      <xdr:colOff>38100</xdr:colOff>
      <xdr:row>51</xdr:row>
      <xdr:rowOff>7914</xdr:rowOff>
    </xdr:to>
    <xdr:sp macro="" textlink="">
      <xdr:nvSpPr>
        <xdr:cNvPr id="805" name="楕円 804"/>
        <xdr:cNvSpPr/>
      </xdr:nvSpPr>
      <xdr:spPr>
        <a:xfrm>
          <a:off x="18605500" y="86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24441</xdr:rowOff>
    </xdr:from>
    <xdr:ext cx="534377" cy="259045"/>
    <xdr:sp macro="" textlink="">
      <xdr:nvSpPr>
        <xdr:cNvPr id="806" name="テキスト ボックス 805"/>
        <xdr:cNvSpPr txBox="1"/>
      </xdr:nvSpPr>
      <xdr:spPr>
        <a:xfrm>
          <a:off x="18389111" y="842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30" name="直線コネクタ 829"/>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31"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32" name="直線コネクタ 831"/>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33"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34" name="直線コネクタ 833"/>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40749</xdr:rowOff>
    </xdr:from>
    <xdr:to>
      <xdr:col>116</xdr:col>
      <xdr:colOff>63500</xdr:colOff>
      <xdr:row>77</xdr:row>
      <xdr:rowOff>71284</xdr:rowOff>
    </xdr:to>
    <xdr:cxnSp macro="">
      <xdr:nvCxnSpPr>
        <xdr:cNvPr id="835" name="直線コネクタ 834"/>
        <xdr:cNvCxnSpPr/>
      </xdr:nvCxnSpPr>
      <xdr:spPr>
        <a:xfrm flipV="1">
          <a:off x="21323300" y="12385149"/>
          <a:ext cx="838200" cy="8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36"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37" name="フローチャート: 判断 836"/>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117983</xdr:rowOff>
    </xdr:from>
    <xdr:to>
      <xdr:col>111</xdr:col>
      <xdr:colOff>177800</xdr:colOff>
      <xdr:row>77</xdr:row>
      <xdr:rowOff>71284</xdr:rowOff>
    </xdr:to>
    <xdr:cxnSp macro="">
      <xdr:nvCxnSpPr>
        <xdr:cNvPr id="838" name="直線コネクタ 837"/>
        <xdr:cNvCxnSpPr/>
      </xdr:nvCxnSpPr>
      <xdr:spPr>
        <a:xfrm>
          <a:off x="20434300" y="12805283"/>
          <a:ext cx="889000" cy="46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39" name="フローチャート: 判断 838"/>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113211</xdr:rowOff>
    </xdr:from>
    <xdr:ext cx="469744" cy="259045"/>
    <xdr:sp macro="" textlink="">
      <xdr:nvSpPr>
        <xdr:cNvPr id="840" name="テキスト ボックス 839"/>
        <xdr:cNvSpPr txBox="1"/>
      </xdr:nvSpPr>
      <xdr:spPr>
        <a:xfrm>
          <a:off x="210757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117983</xdr:rowOff>
    </xdr:from>
    <xdr:to>
      <xdr:col>107</xdr:col>
      <xdr:colOff>50800</xdr:colOff>
      <xdr:row>75</xdr:row>
      <xdr:rowOff>76019</xdr:rowOff>
    </xdr:to>
    <xdr:cxnSp macro="">
      <xdr:nvCxnSpPr>
        <xdr:cNvPr id="841" name="直線コネクタ 840"/>
        <xdr:cNvCxnSpPr/>
      </xdr:nvCxnSpPr>
      <xdr:spPr>
        <a:xfrm flipV="1">
          <a:off x="19545300" y="12805283"/>
          <a:ext cx="889000" cy="1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42" name="フローチャート: 判断 841"/>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103413</xdr:rowOff>
    </xdr:from>
    <xdr:ext cx="469744" cy="259045"/>
    <xdr:sp macro="" textlink="">
      <xdr:nvSpPr>
        <xdr:cNvPr id="843" name="テキスト ボックス 842"/>
        <xdr:cNvSpPr txBox="1"/>
      </xdr:nvSpPr>
      <xdr:spPr>
        <a:xfrm>
          <a:off x="20199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24420</xdr:rowOff>
    </xdr:from>
    <xdr:to>
      <xdr:col>102</xdr:col>
      <xdr:colOff>114300</xdr:colOff>
      <xdr:row>75</xdr:row>
      <xdr:rowOff>76019</xdr:rowOff>
    </xdr:to>
    <xdr:cxnSp macro="">
      <xdr:nvCxnSpPr>
        <xdr:cNvPr id="844" name="直線コネクタ 843"/>
        <xdr:cNvCxnSpPr/>
      </xdr:nvCxnSpPr>
      <xdr:spPr>
        <a:xfrm>
          <a:off x="18656300" y="12883170"/>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45" name="フローチャート: 判断 844"/>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85941</xdr:rowOff>
    </xdr:from>
    <xdr:ext cx="469744" cy="259045"/>
    <xdr:sp macro="" textlink="">
      <xdr:nvSpPr>
        <xdr:cNvPr id="846" name="テキスト ボックス 845"/>
        <xdr:cNvSpPr txBox="1"/>
      </xdr:nvSpPr>
      <xdr:spPr>
        <a:xfrm>
          <a:off x="19310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90043</xdr:rowOff>
    </xdr:from>
    <xdr:to>
      <xdr:col>98</xdr:col>
      <xdr:colOff>38100</xdr:colOff>
      <xdr:row>78</xdr:row>
      <xdr:rowOff>20193</xdr:rowOff>
    </xdr:to>
    <xdr:sp macro="" textlink="">
      <xdr:nvSpPr>
        <xdr:cNvPr id="847" name="フローチャート: 判断 846"/>
        <xdr:cNvSpPr/>
      </xdr:nvSpPr>
      <xdr:spPr>
        <a:xfrm>
          <a:off x="18605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11320</xdr:rowOff>
    </xdr:from>
    <xdr:ext cx="469744" cy="259045"/>
    <xdr:sp macro="" textlink="">
      <xdr:nvSpPr>
        <xdr:cNvPr id="848" name="テキスト ボックス 847"/>
        <xdr:cNvSpPr txBox="1"/>
      </xdr:nvSpPr>
      <xdr:spPr>
        <a:xfrm>
          <a:off x="18421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161399</xdr:rowOff>
    </xdr:from>
    <xdr:to>
      <xdr:col>116</xdr:col>
      <xdr:colOff>114300</xdr:colOff>
      <xdr:row>72</xdr:row>
      <xdr:rowOff>91549</xdr:rowOff>
    </xdr:to>
    <xdr:sp macro="" textlink="">
      <xdr:nvSpPr>
        <xdr:cNvPr id="854" name="楕円 853"/>
        <xdr:cNvSpPr/>
      </xdr:nvSpPr>
      <xdr:spPr>
        <a:xfrm>
          <a:off x="22110700" y="1233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12826</xdr:rowOff>
    </xdr:from>
    <xdr:ext cx="469744" cy="259045"/>
    <xdr:sp macro="" textlink="">
      <xdr:nvSpPr>
        <xdr:cNvPr id="855" name="繰出金該当値テキスト"/>
        <xdr:cNvSpPr txBox="1"/>
      </xdr:nvSpPr>
      <xdr:spPr>
        <a:xfrm>
          <a:off x="22212300" y="121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20484</xdr:rowOff>
    </xdr:from>
    <xdr:to>
      <xdr:col>112</xdr:col>
      <xdr:colOff>38100</xdr:colOff>
      <xdr:row>77</xdr:row>
      <xdr:rowOff>122084</xdr:rowOff>
    </xdr:to>
    <xdr:sp macro="" textlink="">
      <xdr:nvSpPr>
        <xdr:cNvPr id="856" name="楕円 855"/>
        <xdr:cNvSpPr/>
      </xdr:nvSpPr>
      <xdr:spPr>
        <a:xfrm>
          <a:off x="21272500" y="132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138611</xdr:rowOff>
    </xdr:from>
    <xdr:ext cx="469744" cy="259045"/>
    <xdr:sp macro="" textlink="">
      <xdr:nvSpPr>
        <xdr:cNvPr id="857" name="テキスト ボックス 856"/>
        <xdr:cNvSpPr txBox="1"/>
      </xdr:nvSpPr>
      <xdr:spPr>
        <a:xfrm>
          <a:off x="21075728" y="1299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67183</xdr:rowOff>
    </xdr:from>
    <xdr:to>
      <xdr:col>107</xdr:col>
      <xdr:colOff>101600</xdr:colOff>
      <xdr:row>74</xdr:row>
      <xdr:rowOff>168783</xdr:rowOff>
    </xdr:to>
    <xdr:sp macro="" textlink="">
      <xdr:nvSpPr>
        <xdr:cNvPr id="858" name="楕円 857"/>
        <xdr:cNvSpPr/>
      </xdr:nvSpPr>
      <xdr:spPr>
        <a:xfrm>
          <a:off x="20383500" y="127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13860</xdr:rowOff>
    </xdr:from>
    <xdr:ext cx="469744" cy="259045"/>
    <xdr:sp macro="" textlink="">
      <xdr:nvSpPr>
        <xdr:cNvPr id="859" name="テキスト ボックス 858"/>
        <xdr:cNvSpPr txBox="1"/>
      </xdr:nvSpPr>
      <xdr:spPr>
        <a:xfrm>
          <a:off x="20199428" y="125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25219</xdr:rowOff>
    </xdr:from>
    <xdr:to>
      <xdr:col>102</xdr:col>
      <xdr:colOff>165100</xdr:colOff>
      <xdr:row>75</xdr:row>
      <xdr:rowOff>126819</xdr:rowOff>
    </xdr:to>
    <xdr:sp macro="" textlink="">
      <xdr:nvSpPr>
        <xdr:cNvPr id="860" name="楕円 859"/>
        <xdr:cNvSpPr/>
      </xdr:nvSpPr>
      <xdr:spPr>
        <a:xfrm>
          <a:off x="19494500" y="128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143346</xdr:rowOff>
    </xdr:from>
    <xdr:ext cx="469744" cy="259045"/>
    <xdr:sp macro="" textlink="">
      <xdr:nvSpPr>
        <xdr:cNvPr id="861" name="テキスト ボックス 860"/>
        <xdr:cNvSpPr txBox="1"/>
      </xdr:nvSpPr>
      <xdr:spPr>
        <a:xfrm>
          <a:off x="19310428" y="1265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145070</xdr:rowOff>
    </xdr:from>
    <xdr:to>
      <xdr:col>98</xdr:col>
      <xdr:colOff>38100</xdr:colOff>
      <xdr:row>75</xdr:row>
      <xdr:rowOff>75220</xdr:rowOff>
    </xdr:to>
    <xdr:sp macro="" textlink="">
      <xdr:nvSpPr>
        <xdr:cNvPr id="862" name="楕円 861"/>
        <xdr:cNvSpPr/>
      </xdr:nvSpPr>
      <xdr:spPr>
        <a:xfrm>
          <a:off x="18605500" y="128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91747</xdr:rowOff>
    </xdr:from>
    <xdr:ext cx="469744" cy="259045"/>
    <xdr:sp macro="" textlink="">
      <xdr:nvSpPr>
        <xdr:cNvPr id="863" name="テキスト ボックス 862"/>
        <xdr:cNvSpPr txBox="1"/>
      </xdr:nvSpPr>
      <xdr:spPr>
        <a:xfrm>
          <a:off x="18421428" y="1260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東日本大震災からの復旧・復興事業の影響により、維持補修費を除く費目において、住民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人あたりのコストはグループ内平均を上回って推移している。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特に、投資的経費はグループ内平均との乖離が大きく、インフラ整備等のハード整備が収束するまでの間は高い水準で推移していくと見込まれる。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一方、復旧・復興の進展の表れとして、多くの費目において平成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年度より減少しており、この傾向は続くものと見込まれる。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73025</xdr:rowOff>
    </xdr:from>
    <xdr:to>
      <xdr:col>24</xdr:col>
      <xdr:colOff>63500</xdr:colOff>
      <xdr:row>33</xdr:row>
      <xdr:rowOff>107315</xdr:rowOff>
    </xdr:to>
    <xdr:cxnSp macro="">
      <xdr:nvCxnSpPr>
        <xdr:cNvPr id="61" name="直線コネクタ 60"/>
        <xdr:cNvCxnSpPr/>
      </xdr:nvCxnSpPr>
      <xdr:spPr>
        <a:xfrm flipV="1">
          <a:off x="3797300" y="57308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97790</xdr:rowOff>
    </xdr:from>
    <xdr:to>
      <xdr:col>19</xdr:col>
      <xdr:colOff>177800</xdr:colOff>
      <xdr:row>33</xdr:row>
      <xdr:rowOff>107315</xdr:rowOff>
    </xdr:to>
    <xdr:cxnSp macro="">
      <xdr:nvCxnSpPr>
        <xdr:cNvPr id="64" name="直線コネクタ 63"/>
        <xdr:cNvCxnSpPr/>
      </xdr:nvCxnSpPr>
      <xdr:spPr>
        <a:xfrm>
          <a:off x="2908300" y="57556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78740</xdr:rowOff>
    </xdr:from>
    <xdr:to>
      <xdr:col>15</xdr:col>
      <xdr:colOff>50800</xdr:colOff>
      <xdr:row>33</xdr:row>
      <xdr:rowOff>97790</xdr:rowOff>
    </xdr:to>
    <xdr:cxnSp macro="">
      <xdr:nvCxnSpPr>
        <xdr:cNvPr id="67" name="直線コネクタ 66"/>
        <xdr:cNvCxnSpPr/>
      </xdr:nvCxnSpPr>
      <xdr:spPr>
        <a:xfrm>
          <a:off x="2019300" y="5736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78740</xdr:rowOff>
    </xdr:from>
    <xdr:to>
      <xdr:col>10</xdr:col>
      <xdr:colOff>114300</xdr:colOff>
      <xdr:row>33</xdr:row>
      <xdr:rowOff>97790</xdr:rowOff>
    </xdr:to>
    <xdr:cxnSp macro="">
      <xdr:nvCxnSpPr>
        <xdr:cNvPr id="70" name="直線コネクタ 69"/>
        <xdr:cNvCxnSpPr/>
      </xdr:nvCxnSpPr>
      <xdr:spPr>
        <a:xfrm flipV="1">
          <a:off x="1130300" y="5736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22225</xdr:rowOff>
    </xdr:from>
    <xdr:to>
      <xdr:col>24</xdr:col>
      <xdr:colOff>114300</xdr:colOff>
      <xdr:row>33</xdr:row>
      <xdr:rowOff>123825</xdr:rowOff>
    </xdr:to>
    <xdr:sp macro="" textlink="">
      <xdr:nvSpPr>
        <xdr:cNvPr id="80" name="楕円 79"/>
        <xdr:cNvSpPr/>
      </xdr:nvSpPr>
      <xdr:spPr>
        <a:xfrm>
          <a:off x="45847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45102</xdr:rowOff>
    </xdr:from>
    <xdr:ext cx="378565" cy="259045"/>
    <xdr:sp macro="" textlink="">
      <xdr:nvSpPr>
        <xdr:cNvPr id="81" name="議会費該当値テキスト"/>
        <xdr:cNvSpPr txBox="1"/>
      </xdr:nvSpPr>
      <xdr:spPr>
        <a:xfrm>
          <a:off x="4686300" y="553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56515</xdr:rowOff>
    </xdr:from>
    <xdr:to>
      <xdr:col>20</xdr:col>
      <xdr:colOff>38100</xdr:colOff>
      <xdr:row>33</xdr:row>
      <xdr:rowOff>158115</xdr:rowOff>
    </xdr:to>
    <xdr:sp macro="" textlink="">
      <xdr:nvSpPr>
        <xdr:cNvPr id="82" name="楕円 81"/>
        <xdr:cNvSpPr/>
      </xdr:nvSpPr>
      <xdr:spPr>
        <a:xfrm>
          <a:off x="3746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3192</xdr:rowOff>
    </xdr:from>
    <xdr:ext cx="378565" cy="259045"/>
    <xdr:sp macro="" textlink="">
      <xdr:nvSpPr>
        <xdr:cNvPr id="83" name="テキスト ボックス 82"/>
        <xdr:cNvSpPr txBox="1"/>
      </xdr:nvSpPr>
      <xdr:spPr>
        <a:xfrm>
          <a:off x="3595317" y="548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46990</xdr:rowOff>
    </xdr:from>
    <xdr:to>
      <xdr:col>15</xdr:col>
      <xdr:colOff>101600</xdr:colOff>
      <xdr:row>33</xdr:row>
      <xdr:rowOff>148590</xdr:rowOff>
    </xdr:to>
    <xdr:sp macro="" textlink="">
      <xdr:nvSpPr>
        <xdr:cNvPr id="84" name="楕円 83"/>
        <xdr:cNvSpPr/>
      </xdr:nvSpPr>
      <xdr:spPr>
        <a:xfrm>
          <a:off x="2857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165117</xdr:rowOff>
    </xdr:from>
    <xdr:ext cx="378565" cy="259045"/>
    <xdr:sp macro="" textlink="">
      <xdr:nvSpPr>
        <xdr:cNvPr id="85" name="テキスト ボックス 84"/>
        <xdr:cNvSpPr txBox="1"/>
      </xdr:nvSpPr>
      <xdr:spPr>
        <a:xfrm>
          <a:off x="2719017" y="548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27940</xdr:rowOff>
    </xdr:from>
    <xdr:to>
      <xdr:col>10</xdr:col>
      <xdr:colOff>165100</xdr:colOff>
      <xdr:row>33</xdr:row>
      <xdr:rowOff>129540</xdr:rowOff>
    </xdr:to>
    <xdr:sp macro="" textlink="">
      <xdr:nvSpPr>
        <xdr:cNvPr id="86" name="楕円 85"/>
        <xdr:cNvSpPr/>
      </xdr:nvSpPr>
      <xdr:spPr>
        <a:xfrm>
          <a:off x="1968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146067</xdr:rowOff>
    </xdr:from>
    <xdr:ext cx="378565" cy="259045"/>
    <xdr:sp macro="" textlink="">
      <xdr:nvSpPr>
        <xdr:cNvPr id="87" name="テキスト ボックス 86"/>
        <xdr:cNvSpPr txBox="1"/>
      </xdr:nvSpPr>
      <xdr:spPr>
        <a:xfrm>
          <a:off x="1830017" y="546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46990</xdr:rowOff>
    </xdr:from>
    <xdr:to>
      <xdr:col>6</xdr:col>
      <xdr:colOff>38100</xdr:colOff>
      <xdr:row>33</xdr:row>
      <xdr:rowOff>148590</xdr:rowOff>
    </xdr:to>
    <xdr:sp macro="" textlink="">
      <xdr:nvSpPr>
        <xdr:cNvPr id="88" name="楕円 87"/>
        <xdr:cNvSpPr/>
      </xdr:nvSpPr>
      <xdr:spPr>
        <a:xfrm>
          <a:off x="1079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165117</xdr:rowOff>
    </xdr:from>
    <xdr:ext cx="378565" cy="259045"/>
    <xdr:sp macro="" textlink="">
      <xdr:nvSpPr>
        <xdr:cNvPr id="89" name="テキスト ボックス 88"/>
        <xdr:cNvSpPr txBox="1"/>
      </xdr:nvSpPr>
      <xdr:spPr>
        <a:xfrm>
          <a:off x="941017" y="548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92543</xdr:rowOff>
    </xdr:from>
    <xdr:to>
      <xdr:col>24</xdr:col>
      <xdr:colOff>63500</xdr:colOff>
      <xdr:row>55</xdr:row>
      <xdr:rowOff>97017</xdr:rowOff>
    </xdr:to>
    <xdr:cxnSp macro="">
      <xdr:nvCxnSpPr>
        <xdr:cNvPr id="119" name="直線コネクタ 118"/>
        <xdr:cNvCxnSpPr/>
      </xdr:nvCxnSpPr>
      <xdr:spPr>
        <a:xfrm>
          <a:off x="3797300" y="9350843"/>
          <a:ext cx="838200" cy="1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168629</xdr:rowOff>
    </xdr:from>
    <xdr:ext cx="534377" cy="259045"/>
    <xdr:sp macro="" textlink="">
      <xdr:nvSpPr>
        <xdr:cNvPr id="120" name="総務費平均値テキスト"/>
        <xdr:cNvSpPr txBox="1"/>
      </xdr:nvSpPr>
      <xdr:spPr>
        <a:xfrm>
          <a:off x="4686300" y="9941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15799</xdr:rowOff>
    </xdr:from>
    <xdr:to>
      <xdr:col>19</xdr:col>
      <xdr:colOff>177800</xdr:colOff>
      <xdr:row>54</xdr:row>
      <xdr:rowOff>92543</xdr:rowOff>
    </xdr:to>
    <xdr:cxnSp macro="">
      <xdr:nvCxnSpPr>
        <xdr:cNvPr id="122" name="直線コネクタ 121"/>
        <xdr:cNvCxnSpPr/>
      </xdr:nvCxnSpPr>
      <xdr:spPr>
        <a:xfrm>
          <a:off x="2908300" y="9274099"/>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131891</xdr:rowOff>
    </xdr:from>
    <xdr:ext cx="534377" cy="259045"/>
    <xdr:sp macro="" textlink="">
      <xdr:nvSpPr>
        <xdr:cNvPr id="124" name="テキスト ボックス 123"/>
        <xdr:cNvSpPr txBox="1"/>
      </xdr:nvSpPr>
      <xdr:spPr>
        <a:xfrm>
          <a:off x="3517411" y="100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117101</xdr:rowOff>
    </xdr:from>
    <xdr:to>
      <xdr:col>15</xdr:col>
      <xdr:colOff>50800</xdr:colOff>
      <xdr:row>54</xdr:row>
      <xdr:rowOff>15799</xdr:rowOff>
    </xdr:to>
    <xdr:cxnSp macro="">
      <xdr:nvCxnSpPr>
        <xdr:cNvPr id="125" name="直線コネクタ 124"/>
        <xdr:cNvCxnSpPr/>
      </xdr:nvCxnSpPr>
      <xdr:spPr>
        <a:xfrm>
          <a:off x="2019300" y="8861051"/>
          <a:ext cx="889000" cy="4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164454</xdr:rowOff>
    </xdr:from>
    <xdr:to>
      <xdr:col>10</xdr:col>
      <xdr:colOff>114300</xdr:colOff>
      <xdr:row>51</xdr:row>
      <xdr:rowOff>117101</xdr:rowOff>
    </xdr:to>
    <xdr:cxnSp macro="">
      <xdr:nvCxnSpPr>
        <xdr:cNvPr id="128" name="直線コネクタ 127"/>
        <xdr:cNvCxnSpPr/>
      </xdr:nvCxnSpPr>
      <xdr:spPr>
        <a:xfrm>
          <a:off x="1130300" y="87369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96588</xdr:rowOff>
    </xdr:from>
    <xdr:ext cx="534377" cy="259045"/>
    <xdr:sp macro="" textlink="">
      <xdr:nvSpPr>
        <xdr:cNvPr id="130" name="テキスト ボックス 129"/>
        <xdr:cNvSpPr txBox="1"/>
      </xdr:nvSpPr>
      <xdr:spPr>
        <a:xfrm>
          <a:off x="17521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46217</xdr:rowOff>
    </xdr:from>
    <xdr:to>
      <xdr:col>24</xdr:col>
      <xdr:colOff>114300</xdr:colOff>
      <xdr:row>55</xdr:row>
      <xdr:rowOff>147817</xdr:rowOff>
    </xdr:to>
    <xdr:sp macro="" textlink="">
      <xdr:nvSpPr>
        <xdr:cNvPr id="138" name="楕円 137"/>
        <xdr:cNvSpPr/>
      </xdr:nvSpPr>
      <xdr:spPr>
        <a:xfrm>
          <a:off x="4584700" y="94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69094</xdr:rowOff>
    </xdr:from>
    <xdr:ext cx="534377" cy="259045"/>
    <xdr:sp macro="" textlink="">
      <xdr:nvSpPr>
        <xdr:cNvPr id="139" name="総務費該当値テキスト"/>
        <xdr:cNvSpPr txBox="1"/>
      </xdr:nvSpPr>
      <xdr:spPr>
        <a:xfrm>
          <a:off x="4686300" y="93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41743</xdr:rowOff>
    </xdr:from>
    <xdr:to>
      <xdr:col>20</xdr:col>
      <xdr:colOff>38100</xdr:colOff>
      <xdr:row>54</xdr:row>
      <xdr:rowOff>143343</xdr:rowOff>
    </xdr:to>
    <xdr:sp macro="" textlink="">
      <xdr:nvSpPr>
        <xdr:cNvPr id="140" name="楕円 139"/>
        <xdr:cNvSpPr/>
      </xdr:nvSpPr>
      <xdr:spPr>
        <a:xfrm>
          <a:off x="3746500" y="93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159870</xdr:rowOff>
    </xdr:from>
    <xdr:ext cx="534377" cy="259045"/>
    <xdr:sp macro="" textlink="">
      <xdr:nvSpPr>
        <xdr:cNvPr id="141" name="テキスト ボックス 140"/>
        <xdr:cNvSpPr txBox="1"/>
      </xdr:nvSpPr>
      <xdr:spPr>
        <a:xfrm>
          <a:off x="3517411" y="907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136449</xdr:rowOff>
    </xdr:from>
    <xdr:to>
      <xdr:col>15</xdr:col>
      <xdr:colOff>101600</xdr:colOff>
      <xdr:row>54</xdr:row>
      <xdr:rowOff>66599</xdr:rowOff>
    </xdr:to>
    <xdr:sp macro="" textlink="">
      <xdr:nvSpPr>
        <xdr:cNvPr id="142" name="楕円 141"/>
        <xdr:cNvSpPr/>
      </xdr:nvSpPr>
      <xdr:spPr>
        <a:xfrm>
          <a:off x="2857500" y="92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83126</xdr:rowOff>
    </xdr:from>
    <xdr:ext cx="534377" cy="259045"/>
    <xdr:sp macro="" textlink="">
      <xdr:nvSpPr>
        <xdr:cNvPr id="143" name="テキスト ボックス 142"/>
        <xdr:cNvSpPr txBox="1"/>
      </xdr:nvSpPr>
      <xdr:spPr>
        <a:xfrm>
          <a:off x="2641111" y="89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66301</xdr:rowOff>
    </xdr:from>
    <xdr:to>
      <xdr:col>10</xdr:col>
      <xdr:colOff>165100</xdr:colOff>
      <xdr:row>51</xdr:row>
      <xdr:rowOff>167901</xdr:rowOff>
    </xdr:to>
    <xdr:sp macro="" textlink="">
      <xdr:nvSpPr>
        <xdr:cNvPr id="144" name="楕円 143"/>
        <xdr:cNvSpPr/>
      </xdr:nvSpPr>
      <xdr:spPr>
        <a:xfrm>
          <a:off x="1968500" y="88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12978</xdr:rowOff>
    </xdr:from>
    <xdr:ext cx="534377" cy="259045"/>
    <xdr:sp macro="" textlink="">
      <xdr:nvSpPr>
        <xdr:cNvPr id="145" name="テキスト ボックス 144"/>
        <xdr:cNvSpPr txBox="1"/>
      </xdr:nvSpPr>
      <xdr:spPr>
        <a:xfrm>
          <a:off x="1752111" y="858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113654</xdr:rowOff>
    </xdr:from>
    <xdr:to>
      <xdr:col>6</xdr:col>
      <xdr:colOff>38100</xdr:colOff>
      <xdr:row>51</xdr:row>
      <xdr:rowOff>43804</xdr:rowOff>
    </xdr:to>
    <xdr:sp macro="" textlink="">
      <xdr:nvSpPr>
        <xdr:cNvPr id="146" name="楕円 145"/>
        <xdr:cNvSpPr/>
      </xdr:nvSpPr>
      <xdr:spPr>
        <a:xfrm>
          <a:off x="1079500" y="86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60331</xdr:rowOff>
    </xdr:from>
    <xdr:ext cx="534377" cy="259045"/>
    <xdr:sp macro="" textlink="">
      <xdr:nvSpPr>
        <xdr:cNvPr id="147" name="テキスト ボックス 146"/>
        <xdr:cNvSpPr txBox="1"/>
      </xdr:nvSpPr>
      <xdr:spPr>
        <a:xfrm>
          <a:off x="863111" y="84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156978</xdr:rowOff>
    </xdr:from>
    <xdr:to>
      <xdr:col>24</xdr:col>
      <xdr:colOff>63500</xdr:colOff>
      <xdr:row>77</xdr:row>
      <xdr:rowOff>26752</xdr:rowOff>
    </xdr:to>
    <xdr:cxnSp macro="">
      <xdr:nvCxnSpPr>
        <xdr:cNvPr id="175" name="直線コネクタ 174"/>
        <xdr:cNvCxnSpPr/>
      </xdr:nvCxnSpPr>
      <xdr:spPr>
        <a:xfrm>
          <a:off x="3797300" y="13187178"/>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126709</xdr:rowOff>
    </xdr:from>
    <xdr:to>
      <xdr:col>19</xdr:col>
      <xdr:colOff>177800</xdr:colOff>
      <xdr:row>76</xdr:row>
      <xdr:rowOff>156978</xdr:rowOff>
    </xdr:to>
    <xdr:cxnSp macro="">
      <xdr:nvCxnSpPr>
        <xdr:cNvPr id="178" name="直線コネクタ 177"/>
        <xdr:cNvCxnSpPr/>
      </xdr:nvCxnSpPr>
      <xdr:spPr>
        <a:xfrm>
          <a:off x="2908300" y="13156909"/>
          <a:ext cx="889000" cy="3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126709</xdr:rowOff>
    </xdr:from>
    <xdr:to>
      <xdr:col>15</xdr:col>
      <xdr:colOff>50800</xdr:colOff>
      <xdr:row>76</xdr:row>
      <xdr:rowOff>142691</xdr:rowOff>
    </xdr:to>
    <xdr:cxnSp macro="">
      <xdr:nvCxnSpPr>
        <xdr:cNvPr id="181" name="直線コネクタ 180"/>
        <xdr:cNvCxnSpPr/>
      </xdr:nvCxnSpPr>
      <xdr:spPr>
        <a:xfrm flipV="1">
          <a:off x="2019300" y="13156909"/>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10501</xdr:rowOff>
    </xdr:from>
    <xdr:ext cx="534377" cy="259045"/>
    <xdr:sp macro="" textlink="">
      <xdr:nvSpPr>
        <xdr:cNvPr id="183" name="テキスト ボックス 182"/>
        <xdr:cNvSpPr txBox="1"/>
      </xdr:nvSpPr>
      <xdr:spPr>
        <a:xfrm>
          <a:off x="2641111" y="132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135871</xdr:rowOff>
    </xdr:from>
    <xdr:to>
      <xdr:col>10</xdr:col>
      <xdr:colOff>114300</xdr:colOff>
      <xdr:row>76</xdr:row>
      <xdr:rowOff>142691</xdr:rowOff>
    </xdr:to>
    <xdr:cxnSp macro="">
      <xdr:nvCxnSpPr>
        <xdr:cNvPr id="184" name="直線コネクタ 183"/>
        <xdr:cNvCxnSpPr/>
      </xdr:nvCxnSpPr>
      <xdr:spPr>
        <a:xfrm>
          <a:off x="1130300" y="12994621"/>
          <a:ext cx="889000" cy="17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61213</xdr:rowOff>
    </xdr:from>
    <xdr:ext cx="534377" cy="259045"/>
    <xdr:sp macro="" textlink="">
      <xdr:nvSpPr>
        <xdr:cNvPr id="186" name="テキスト ボックス 185"/>
        <xdr:cNvSpPr txBox="1"/>
      </xdr:nvSpPr>
      <xdr:spPr>
        <a:xfrm>
          <a:off x="1752111" y="132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147402</xdr:rowOff>
    </xdr:from>
    <xdr:to>
      <xdr:col>24</xdr:col>
      <xdr:colOff>114300</xdr:colOff>
      <xdr:row>77</xdr:row>
      <xdr:rowOff>77552</xdr:rowOff>
    </xdr:to>
    <xdr:sp macro="" textlink="">
      <xdr:nvSpPr>
        <xdr:cNvPr id="194" name="楕円 193"/>
        <xdr:cNvSpPr/>
      </xdr:nvSpPr>
      <xdr:spPr>
        <a:xfrm>
          <a:off x="4584700" y="13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170279</xdr:rowOff>
    </xdr:from>
    <xdr:ext cx="534377" cy="259045"/>
    <xdr:sp macro="" textlink="">
      <xdr:nvSpPr>
        <xdr:cNvPr id="195" name="民生費該当値テキスト"/>
        <xdr:cNvSpPr txBox="1"/>
      </xdr:nvSpPr>
      <xdr:spPr>
        <a:xfrm>
          <a:off x="4686300" y="13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106178</xdr:rowOff>
    </xdr:from>
    <xdr:to>
      <xdr:col>20</xdr:col>
      <xdr:colOff>38100</xdr:colOff>
      <xdr:row>77</xdr:row>
      <xdr:rowOff>36328</xdr:rowOff>
    </xdr:to>
    <xdr:sp macro="" textlink="">
      <xdr:nvSpPr>
        <xdr:cNvPr id="196" name="楕円 195"/>
        <xdr:cNvSpPr/>
      </xdr:nvSpPr>
      <xdr:spPr>
        <a:xfrm>
          <a:off x="3746500" y="131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52855</xdr:rowOff>
    </xdr:from>
    <xdr:ext cx="534377" cy="259045"/>
    <xdr:sp macro="" textlink="">
      <xdr:nvSpPr>
        <xdr:cNvPr id="197" name="テキスト ボックス 196"/>
        <xdr:cNvSpPr txBox="1"/>
      </xdr:nvSpPr>
      <xdr:spPr>
        <a:xfrm>
          <a:off x="3517411" y="129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75909</xdr:rowOff>
    </xdr:from>
    <xdr:to>
      <xdr:col>15</xdr:col>
      <xdr:colOff>101600</xdr:colOff>
      <xdr:row>77</xdr:row>
      <xdr:rowOff>6059</xdr:rowOff>
    </xdr:to>
    <xdr:sp macro="" textlink="">
      <xdr:nvSpPr>
        <xdr:cNvPr id="198" name="楕円 197"/>
        <xdr:cNvSpPr/>
      </xdr:nvSpPr>
      <xdr:spPr>
        <a:xfrm>
          <a:off x="2857500" y="131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22585</xdr:rowOff>
    </xdr:from>
    <xdr:ext cx="534377" cy="259045"/>
    <xdr:sp macro="" textlink="">
      <xdr:nvSpPr>
        <xdr:cNvPr id="199" name="テキスト ボックス 198"/>
        <xdr:cNvSpPr txBox="1"/>
      </xdr:nvSpPr>
      <xdr:spPr>
        <a:xfrm>
          <a:off x="2641111" y="128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91891</xdr:rowOff>
    </xdr:from>
    <xdr:to>
      <xdr:col>10</xdr:col>
      <xdr:colOff>165100</xdr:colOff>
      <xdr:row>77</xdr:row>
      <xdr:rowOff>22041</xdr:rowOff>
    </xdr:to>
    <xdr:sp macro="" textlink="">
      <xdr:nvSpPr>
        <xdr:cNvPr id="200" name="楕円 199"/>
        <xdr:cNvSpPr/>
      </xdr:nvSpPr>
      <xdr:spPr>
        <a:xfrm>
          <a:off x="1968500" y="131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38568</xdr:rowOff>
    </xdr:from>
    <xdr:ext cx="534377" cy="259045"/>
    <xdr:sp macro="" textlink="">
      <xdr:nvSpPr>
        <xdr:cNvPr id="201" name="テキスト ボックス 200"/>
        <xdr:cNvSpPr txBox="1"/>
      </xdr:nvSpPr>
      <xdr:spPr>
        <a:xfrm>
          <a:off x="1752111" y="1289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85071</xdr:rowOff>
    </xdr:from>
    <xdr:to>
      <xdr:col>6</xdr:col>
      <xdr:colOff>38100</xdr:colOff>
      <xdr:row>76</xdr:row>
      <xdr:rowOff>15221</xdr:rowOff>
    </xdr:to>
    <xdr:sp macro="" textlink="">
      <xdr:nvSpPr>
        <xdr:cNvPr id="202" name="楕円 201"/>
        <xdr:cNvSpPr/>
      </xdr:nvSpPr>
      <xdr:spPr>
        <a:xfrm>
          <a:off x="1079500" y="129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31748</xdr:rowOff>
    </xdr:from>
    <xdr:ext cx="534377" cy="259045"/>
    <xdr:sp macro="" textlink="">
      <xdr:nvSpPr>
        <xdr:cNvPr id="203" name="テキスト ボックス 202"/>
        <xdr:cNvSpPr txBox="1"/>
      </xdr:nvSpPr>
      <xdr:spPr>
        <a:xfrm>
          <a:off x="863111" y="1271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155702</xdr:rowOff>
    </xdr:from>
    <xdr:to>
      <xdr:col>24</xdr:col>
      <xdr:colOff>63500</xdr:colOff>
      <xdr:row>94</xdr:row>
      <xdr:rowOff>2860</xdr:rowOff>
    </xdr:to>
    <xdr:cxnSp macro="">
      <xdr:nvCxnSpPr>
        <xdr:cNvPr id="228" name="直線コネクタ 227"/>
        <xdr:cNvCxnSpPr/>
      </xdr:nvCxnSpPr>
      <xdr:spPr>
        <a:xfrm flipV="1">
          <a:off x="3797300" y="16100552"/>
          <a:ext cx="8382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144318</xdr:rowOff>
    </xdr:from>
    <xdr:to>
      <xdr:col>19</xdr:col>
      <xdr:colOff>177800</xdr:colOff>
      <xdr:row>94</xdr:row>
      <xdr:rowOff>2860</xdr:rowOff>
    </xdr:to>
    <xdr:cxnSp macro="">
      <xdr:nvCxnSpPr>
        <xdr:cNvPr id="231" name="直線コネクタ 230"/>
        <xdr:cNvCxnSpPr/>
      </xdr:nvCxnSpPr>
      <xdr:spPr>
        <a:xfrm>
          <a:off x="2908300" y="15917718"/>
          <a:ext cx="889000" cy="20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151358</xdr:rowOff>
    </xdr:from>
    <xdr:to>
      <xdr:col>15</xdr:col>
      <xdr:colOff>50800</xdr:colOff>
      <xdr:row>92</xdr:row>
      <xdr:rowOff>144318</xdr:rowOff>
    </xdr:to>
    <xdr:cxnSp macro="">
      <xdr:nvCxnSpPr>
        <xdr:cNvPr id="234" name="直線コネクタ 233"/>
        <xdr:cNvCxnSpPr/>
      </xdr:nvCxnSpPr>
      <xdr:spPr>
        <a:xfrm>
          <a:off x="2019300" y="15581858"/>
          <a:ext cx="889000" cy="33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151358</xdr:rowOff>
    </xdr:from>
    <xdr:to>
      <xdr:col>10</xdr:col>
      <xdr:colOff>114300</xdr:colOff>
      <xdr:row>93</xdr:row>
      <xdr:rowOff>69748</xdr:rowOff>
    </xdr:to>
    <xdr:cxnSp macro="">
      <xdr:nvCxnSpPr>
        <xdr:cNvPr id="237" name="直線コネクタ 236"/>
        <xdr:cNvCxnSpPr/>
      </xdr:nvCxnSpPr>
      <xdr:spPr>
        <a:xfrm flipV="1">
          <a:off x="1130300" y="15581858"/>
          <a:ext cx="889000" cy="4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104902</xdr:rowOff>
    </xdr:from>
    <xdr:to>
      <xdr:col>24</xdr:col>
      <xdr:colOff>114300</xdr:colOff>
      <xdr:row>94</xdr:row>
      <xdr:rowOff>35052</xdr:rowOff>
    </xdr:to>
    <xdr:sp macro="" textlink="">
      <xdr:nvSpPr>
        <xdr:cNvPr id="247" name="楕円 246"/>
        <xdr:cNvSpPr/>
      </xdr:nvSpPr>
      <xdr:spPr>
        <a:xfrm>
          <a:off x="4584700" y="160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127779</xdr:rowOff>
    </xdr:from>
    <xdr:ext cx="534377" cy="259045"/>
    <xdr:sp macro="" textlink="">
      <xdr:nvSpPr>
        <xdr:cNvPr id="248" name="衛生費該当値テキスト"/>
        <xdr:cNvSpPr txBox="1"/>
      </xdr:nvSpPr>
      <xdr:spPr>
        <a:xfrm>
          <a:off x="4686300" y="159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123510</xdr:rowOff>
    </xdr:from>
    <xdr:to>
      <xdr:col>20</xdr:col>
      <xdr:colOff>38100</xdr:colOff>
      <xdr:row>94</xdr:row>
      <xdr:rowOff>53660</xdr:rowOff>
    </xdr:to>
    <xdr:sp macro="" textlink="">
      <xdr:nvSpPr>
        <xdr:cNvPr id="249" name="楕円 248"/>
        <xdr:cNvSpPr/>
      </xdr:nvSpPr>
      <xdr:spPr>
        <a:xfrm>
          <a:off x="3746500" y="1606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70187</xdr:rowOff>
    </xdr:from>
    <xdr:ext cx="534377" cy="259045"/>
    <xdr:sp macro="" textlink="">
      <xdr:nvSpPr>
        <xdr:cNvPr id="250" name="テキスト ボックス 249"/>
        <xdr:cNvSpPr txBox="1"/>
      </xdr:nvSpPr>
      <xdr:spPr>
        <a:xfrm>
          <a:off x="3517411" y="158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93518</xdr:rowOff>
    </xdr:from>
    <xdr:to>
      <xdr:col>15</xdr:col>
      <xdr:colOff>101600</xdr:colOff>
      <xdr:row>93</xdr:row>
      <xdr:rowOff>23668</xdr:rowOff>
    </xdr:to>
    <xdr:sp macro="" textlink="">
      <xdr:nvSpPr>
        <xdr:cNvPr id="251" name="楕円 250"/>
        <xdr:cNvSpPr/>
      </xdr:nvSpPr>
      <xdr:spPr>
        <a:xfrm>
          <a:off x="2857500" y="15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40195</xdr:rowOff>
    </xdr:from>
    <xdr:ext cx="534377" cy="259045"/>
    <xdr:sp macro="" textlink="">
      <xdr:nvSpPr>
        <xdr:cNvPr id="252" name="テキスト ボックス 251"/>
        <xdr:cNvSpPr txBox="1"/>
      </xdr:nvSpPr>
      <xdr:spPr>
        <a:xfrm>
          <a:off x="2641111" y="1564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100558</xdr:rowOff>
    </xdr:from>
    <xdr:to>
      <xdr:col>10</xdr:col>
      <xdr:colOff>165100</xdr:colOff>
      <xdr:row>91</xdr:row>
      <xdr:rowOff>30708</xdr:rowOff>
    </xdr:to>
    <xdr:sp macro="" textlink="">
      <xdr:nvSpPr>
        <xdr:cNvPr id="253" name="楕円 252"/>
        <xdr:cNvSpPr/>
      </xdr:nvSpPr>
      <xdr:spPr>
        <a:xfrm>
          <a:off x="1968500" y="155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47235</xdr:rowOff>
    </xdr:from>
    <xdr:ext cx="534377" cy="259045"/>
    <xdr:sp macro="" textlink="">
      <xdr:nvSpPr>
        <xdr:cNvPr id="254" name="テキスト ボックス 253"/>
        <xdr:cNvSpPr txBox="1"/>
      </xdr:nvSpPr>
      <xdr:spPr>
        <a:xfrm>
          <a:off x="1752111" y="153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18948</xdr:rowOff>
    </xdr:from>
    <xdr:to>
      <xdr:col>6</xdr:col>
      <xdr:colOff>38100</xdr:colOff>
      <xdr:row>93</xdr:row>
      <xdr:rowOff>120548</xdr:rowOff>
    </xdr:to>
    <xdr:sp macro="" textlink="">
      <xdr:nvSpPr>
        <xdr:cNvPr id="255" name="楕円 254"/>
        <xdr:cNvSpPr/>
      </xdr:nvSpPr>
      <xdr:spPr>
        <a:xfrm>
          <a:off x="1079500" y="159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137075</xdr:rowOff>
    </xdr:from>
    <xdr:ext cx="534377" cy="259045"/>
    <xdr:sp macro="" textlink="">
      <xdr:nvSpPr>
        <xdr:cNvPr id="256" name="テキスト ボックス 255"/>
        <xdr:cNvSpPr txBox="1"/>
      </xdr:nvSpPr>
      <xdr:spPr>
        <a:xfrm>
          <a:off x="863111" y="157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6" name="テキスト ボックス 26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0" name="テキスト ボックス 26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2" name="テキスト ボックス 27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4" name="テキスト ボックス 27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111354</xdr:rowOff>
    </xdr:from>
    <xdr:to>
      <xdr:col>54</xdr:col>
      <xdr:colOff>189865</xdr:colOff>
      <xdr:row>38</xdr:row>
      <xdr:rowOff>99557</xdr:rowOff>
    </xdr:to>
    <xdr:cxnSp macro="">
      <xdr:nvCxnSpPr>
        <xdr:cNvPr id="276" name="直線コネクタ 275"/>
        <xdr:cNvCxnSpPr/>
      </xdr:nvCxnSpPr>
      <xdr:spPr>
        <a:xfrm flipV="1">
          <a:off x="10475595" y="6455004"/>
          <a:ext cx="1270" cy="159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110841</xdr:rowOff>
    </xdr:from>
    <xdr:ext cx="378565" cy="259045"/>
    <xdr:sp macro="" textlink="">
      <xdr:nvSpPr>
        <xdr:cNvPr id="277" name="労働費最小値テキスト"/>
        <xdr:cNvSpPr txBox="1"/>
      </xdr:nvSpPr>
      <xdr:spPr>
        <a:xfrm>
          <a:off x="10528300" y="6625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99557</xdr:rowOff>
    </xdr:from>
    <xdr:to>
      <xdr:col>55</xdr:col>
      <xdr:colOff>88900</xdr:colOff>
      <xdr:row>38</xdr:row>
      <xdr:rowOff>99557</xdr:rowOff>
    </xdr:to>
    <xdr:cxnSp macro="">
      <xdr:nvCxnSpPr>
        <xdr:cNvPr id="278" name="直線コネクタ 277"/>
        <xdr:cNvCxnSpPr/>
      </xdr:nvCxnSpPr>
      <xdr:spPr>
        <a:xfrm>
          <a:off x="10388600" y="661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58031</xdr:rowOff>
    </xdr:from>
    <xdr:ext cx="469744" cy="259045"/>
    <xdr:sp macro="" textlink="">
      <xdr:nvSpPr>
        <xdr:cNvPr id="279" name="労働費最大値テキスト"/>
        <xdr:cNvSpPr txBox="1"/>
      </xdr:nvSpPr>
      <xdr:spPr>
        <a:xfrm>
          <a:off x="10528300" y="62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111354</xdr:rowOff>
    </xdr:from>
    <xdr:to>
      <xdr:col>55</xdr:col>
      <xdr:colOff>88900</xdr:colOff>
      <xdr:row>37</xdr:row>
      <xdr:rowOff>111354</xdr:rowOff>
    </xdr:to>
    <xdr:cxnSp macro="">
      <xdr:nvCxnSpPr>
        <xdr:cNvPr id="280" name="直線コネクタ 279"/>
        <xdr:cNvCxnSpPr/>
      </xdr:nvCxnSpPr>
      <xdr:spPr>
        <a:xfrm>
          <a:off x="10388600" y="645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150399</xdr:rowOff>
    </xdr:from>
    <xdr:to>
      <xdr:col>55</xdr:col>
      <xdr:colOff>0</xdr:colOff>
      <xdr:row>38</xdr:row>
      <xdr:rowOff>27137</xdr:rowOff>
    </xdr:to>
    <xdr:cxnSp macro="">
      <xdr:nvCxnSpPr>
        <xdr:cNvPr id="281" name="直線コネクタ 280"/>
        <xdr:cNvCxnSpPr/>
      </xdr:nvCxnSpPr>
      <xdr:spPr>
        <a:xfrm>
          <a:off x="9639300" y="6494049"/>
          <a:ext cx="8382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155292</xdr:rowOff>
    </xdr:from>
    <xdr:ext cx="378565" cy="259045"/>
    <xdr:sp macro="" textlink="">
      <xdr:nvSpPr>
        <xdr:cNvPr id="282" name="労働費平均値テキスト"/>
        <xdr:cNvSpPr txBox="1"/>
      </xdr:nvSpPr>
      <xdr:spPr>
        <a:xfrm>
          <a:off x="10528300" y="6498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5415</xdr:rowOff>
    </xdr:from>
    <xdr:to>
      <xdr:col>55</xdr:col>
      <xdr:colOff>50800</xdr:colOff>
      <xdr:row>38</xdr:row>
      <xdr:rowOff>107015</xdr:rowOff>
    </xdr:to>
    <xdr:sp macro="" textlink="">
      <xdr:nvSpPr>
        <xdr:cNvPr id="283" name="フローチャート: 判断 282"/>
        <xdr:cNvSpPr/>
      </xdr:nvSpPr>
      <xdr:spPr>
        <a:xfrm>
          <a:off x="10426700" y="652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97637</xdr:rowOff>
    </xdr:from>
    <xdr:to>
      <xdr:col>50</xdr:col>
      <xdr:colOff>114300</xdr:colOff>
      <xdr:row>37</xdr:row>
      <xdr:rowOff>150399</xdr:rowOff>
    </xdr:to>
    <xdr:cxnSp macro="">
      <xdr:nvCxnSpPr>
        <xdr:cNvPr id="284" name="直線コネクタ 283"/>
        <xdr:cNvCxnSpPr/>
      </xdr:nvCxnSpPr>
      <xdr:spPr>
        <a:xfrm>
          <a:off x="8750300" y="6269837"/>
          <a:ext cx="889000" cy="2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169093</xdr:rowOff>
    </xdr:from>
    <xdr:to>
      <xdr:col>50</xdr:col>
      <xdr:colOff>165100</xdr:colOff>
      <xdr:row>38</xdr:row>
      <xdr:rowOff>99243</xdr:rowOff>
    </xdr:to>
    <xdr:sp macro="" textlink="">
      <xdr:nvSpPr>
        <xdr:cNvPr id="285" name="フローチャート: 判断 284"/>
        <xdr:cNvSpPr/>
      </xdr:nvSpPr>
      <xdr:spPr>
        <a:xfrm>
          <a:off x="9588500" y="651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90370</xdr:rowOff>
    </xdr:from>
    <xdr:ext cx="378565" cy="259045"/>
    <xdr:sp macro="" textlink="">
      <xdr:nvSpPr>
        <xdr:cNvPr id="286" name="テキスト ボックス 285"/>
        <xdr:cNvSpPr txBox="1"/>
      </xdr:nvSpPr>
      <xdr:spPr>
        <a:xfrm>
          <a:off x="9437317" y="660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169784</xdr:rowOff>
    </xdr:from>
    <xdr:to>
      <xdr:col>45</xdr:col>
      <xdr:colOff>177800</xdr:colOff>
      <xdr:row>36</xdr:row>
      <xdr:rowOff>97637</xdr:rowOff>
    </xdr:to>
    <xdr:cxnSp macro="">
      <xdr:nvCxnSpPr>
        <xdr:cNvPr id="287" name="直線コネクタ 286"/>
        <xdr:cNvCxnSpPr/>
      </xdr:nvCxnSpPr>
      <xdr:spPr>
        <a:xfrm>
          <a:off x="7861300" y="5484734"/>
          <a:ext cx="889000" cy="7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151628</xdr:rowOff>
    </xdr:from>
    <xdr:to>
      <xdr:col>46</xdr:col>
      <xdr:colOff>38100</xdr:colOff>
      <xdr:row>38</xdr:row>
      <xdr:rowOff>81778</xdr:rowOff>
    </xdr:to>
    <xdr:sp macro="" textlink="">
      <xdr:nvSpPr>
        <xdr:cNvPr id="288" name="フローチャート: 判断 287"/>
        <xdr:cNvSpPr/>
      </xdr:nvSpPr>
      <xdr:spPr>
        <a:xfrm>
          <a:off x="8699500" y="649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72905</xdr:rowOff>
    </xdr:from>
    <xdr:ext cx="469744" cy="259045"/>
    <xdr:sp macro="" textlink="">
      <xdr:nvSpPr>
        <xdr:cNvPr id="289" name="テキスト ボックス 288"/>
        <xdr:cNvSpPr txBox="1"/>
      </xdr:nvSpPr>
      <xdr:spPr>
        <a:xfrm>
          <a:off x="8515428" y="658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85476</xdr:rowOff>
    </xdr:from>
    <xdr:to>
      <xdr:col>41</xdr:col>
      <xdr:colOff>50800</xdr:colOff>
      <xdr:row>31</xdr:row>
      <xdr:rowOff>169784</xdr:rowOff>
    </xdr:to>
    <xdr:cxnSp macro="">
      <xdr:nvCxnSpPr>
        <xdr:cNvPr id="290" name="直線コネクタ 289"/>
        <xdr:cNvCxnSpPr/>
      </xdr:nvCxnSpPr>
      <xdr:spPr>
        <a:xfrm>
          <a:off x="6972300" y="5228976"/>
          <a:ext cx="889000" cy="25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69972</xdr:rowOff>
    </xdr:from>
    <xdr:to>
      <xdr:col>41</xdr:col>
      <xdr:colOff>101600</xdr:colOff>
      <xdr:row>38</xdr:row>
      <xdr:rowOff>122</xdr:rowOff>
    </xdr:to>
    <xdr:sp macro="" textlink="">
      <xdr:nvSpPr>
        <xdr:cNvPr id="291" name="フローチャート: 判断 290"/>
        <xdr:cNvSpPr/>
      </xdr:nvSpPr>
      <xdr:spPr>
        <a:xfrm>
          <a:off x="7810500" y="64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162699</xdr:rowOff>
    </xdr:from>
    <xdr:ext cx="469744" cy="259045"/>
    <xdr:sp macro="" textlink="">
      <xdr:nvSpPr>
        <xdr:cNvPr id="292" name="テキスト ボックス 291"/>
        <xdr:cNvSpPr txBox="1"/>
      </xdr:nvSpPr>
      <xdr:spPr>
        <a:xfrm>
          <a:off x="7626428" y="65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68509</xdr:rowOff>
    </xdr:from>
    <xdr:to>
      <xdr:col>36</xdr:col>
      <xdr:colOff>165100</xdr:colOff>
      <xdr:row>37</xdr:row>
      <xdr:rowOff>170109</xdr:rowOff>
    </xdr:to>
    <xdr:sp macro="" textlink="">
      <xdr:nvSpPr>
        <xdr:cNvPr id="293" name="フローチャート: 判断 292"/>
        <xdr:cNvSpPr/>
      </xdr:nvSpPr>
      <xdr:spPr>
        <a:xfrm>
          <a:off x="6921500" y="641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161236</xdr:rowOff>
    </xdr:from>
    <xdr:ext cx="469744" cy="259045"/>
    <xdr:sp macro="" textlink="">
      <xdr:nvSpPr>
        <xdr:cNvPr id="294" name="テキスト ボックス 293"/>
        <xdr:cNvSpPr txBox="1"/>
      </xdr:nvSpPr>
      <xdr:spPr>
        <a:xfrm>
          <a:off x="6737428" y="650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147787</xdr:rowOff>
    </xdr:from>
    <xdr:to>
      <xdr:col>55</xdr:col>
      <xdr:colOff>50800</xdr:colOff>
      <xdr:row>38</xdr:row>
      <xdr:rowOff>77938</xdr:rowOff>
    </xdr:to>
    <xdr:sp macro="" textlink="">
      <xdr:nvSpPr>
        <xdr:cNvPr id="300" name="楕円 299"/>
        <xdr:cNvSpPr/>
      </xdr:nvSpPr>
      <xdr:spPr>
        <a:xfrm>
          <a:off x="10426700" y="6491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13580</xdr:rowOff>
    </xdr:from>
    <xdr:ext cx="469744" cy="259045"/>
    <xdr:sp macro="" textlink="">
      <xdr:nvSpPr>
        <xdr:cNvPr id="301" name="労働費該当値テキスト"/>
        <xdr:cNvSpPr txBox="1"/>
      </xdr:nvSpPr>
      <xdr:spPr>
        <a:xfrm>
          <a:off x="10528300" y="635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99599</xdr:rowOff>
    </xdr:from>
    <xdr:to>
      <xdr:col>50</xdr:col>
      <xdr:colOff>165100</xdr:colOff>
      <xdr:row>38</xdr:row>
      <xdr:rowOff>29749</xdr:rowOff>
    </xdr:to>
    <xdr:sp macro="" textlink="">
      <xdr:nvSpPr>
        <xdr:cNvPr id="302" name="楕円 301"/>
        <xdr:cNvSpPr/>
      </xdr:nvSpPr>
      <xdr:spPr>
        <a:xfrm>
          <a:off x="9588500" y="64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46276</xdr:rowOff>
    </xdr:from>
    <xdr:ext cx="469744" cy="259045"/>
    <xdr:sp macro="" textlink="">
      <xdr:nvSpPr>
        <xdr:cNvPr id="303" name="テキスト ボックス 302"/>
        <xdr:cNvSpPr txBox="1"/>
      </xdr:nvSpPr>
      <xdr:spPr>
        <a:xfrm>
          <a:off x="9391728" y="621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46837</xdr:rowOff>
    </xdr:from>
    <xdr:to>
      <xdr:col>46</xdr:col>
      <xdr:colOff>38100</xdr:colOff>
      <xdr:row>36</xdr:row>
      <xdr:rowOff>148437</xdr:rowOff>
    </xdr:to>
    <xdr:sp macro="" textlink="">
      <xdr:nvSpPr>
        <xdr:cNvPr id="304" name="楕円 303"/>
        <xdr:cNvSpPr/>
      </xdr:nvSpPr>
      <xdr:spPr>
        <a:xfrm>
          <a:off x="869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164964</xdr:rowOff>
    </xdr:from>
    <xdr:ext cx="469744" cy="259045"/>
    <xdr:sp macro="" textlink="">
      <xdr:nvSpPr>
        <xdr:cNvPr id="305" name="テキスト ボックス 304"/>
        <xdr:cNvSpPr txBox="1"/>
      </xdr:nvSpPr>
      <xdr:spPr>
        <a:xfrm>
          <a:off x="8515428" y="599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118984</xdr:rowOff>
    </xdr:from>
    <xdr:to>
      <xdr:col>41</xdr:col>
      <xdr:colOff>101600</xdr:colOff>
      <xdr:row>32</xdr:row>
      <xdr:rowOff>49134</xdr:rowOff>
    </xdr:to>
    <xdr:sp macro="" textlink="">
      <xdr:nvSpPr>
        <xdr:cNvPr id="306" name="楕円 305"/>
        <xdr:cNvSpPr/>
      </xdr:nvSpPr>
      <xdr:spPr>
        <a:xfrm>
          <a:off x="7810500" y="543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65661</xdr:rowOff>
    </xdr:from>
    <xdr:ext cx="534377" cy="259045"/>
    <xdr:sp macro="" textlink="">
      <xdr:nvSpPr>
        <xdr:cNvPr id="307" name="テキスト ボックス 306"/>
        <xdr:cNvSpPr txBox="1"/>
      </xdr:nvSpPr>
      <xdr:spPr>
        <a:xfrm>
          <a:off x="7594111" y="52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34676</xdr:rowOff>
    </xdr:from>
    <xdr:to>
      <xdr:col>36</xdr:col>
      <xdr:colOff>165100</xdr:colOff>
      <xdr:row>30</xdr:row>
      <xdr:rowOff>136276</xdr:rowOff>
    </xdr:to>
    <xdr:sp macro="" textlink="">
      <xdr:nvSpPr>
        <xdr:cNvPr id="308" name="楕円 307"/>
        <xdr:cNvSpPr/>
      </xdr:nvSpPr>
      <xdr:spPr>
        <a:xfrm>
          <a:off x="6921500" y="517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152803</xdr:rowOff>
    </xdr:from>
    <xdr:ext cx="534377" cy="259045"/>
    <xdr:sp macro="" textlink="">
      <xdr:nvSpPr>
        <xdr:cNvPr id="309" name="テキスト ボックス 308"/>
        <xdr:cNvSpPr txBox="1"/>
      </xdr:nvSpPr>
      <xdr:spPr>
        <a:xfrm>
          <a:off x="6705111" y="4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8" name="直線コネクタ 31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9" name="テキスト ボックス 31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0" name="直線コネクタ 31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1" name="テキスト ボックス 32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2" name="直線コネクタ 32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3" name="テキスト ボックス 32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4" name="直線コネクタ 32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5" name="テキスト ボックス 32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6" name="直線コネクタ 32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7" name="テキスト ボックス 32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29" name="直線コネクタ 328"/>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0"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1" name="直線コネクタ 330"/>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2"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3" name="直線コネクタ 332"/>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139654</xdr:rowOff>
    </xdr:from>
    <xdr:to>
      <xdr:col>55</xdr:col>
      <xdr:colOff>0</xdr:colOff>
      <xdr:row>54</xdr:row>
      <xdr:rowOff>35504</xdr:rowOff>
    </xdr:to>
    <xdr:cxnSp macro="">
      <xdr:nvCxnSpPr>
        <xdr:cNvPr id="334" name="直線コネクタ 333"/>
        <xdr:cNvCxnSpPr/>
      </xdr:nvCxnSpPr>
      <xdr:spPr>
        <a:xfrm>
          <a:off x="9639300" y="9226504"/>
          <a:ext cx="8382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5"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6" name="フローチャート: 判断 335"/>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94848</xdr:rowOff>
    </xdr:from>
    <xdr:to>
      <xdr:col>50</xdr:col>
      <xdr:colOff>114300</xdr:colOff>
      <xdr:row>53</xdr:row>
      <xdr:rowOff>139654</xdr:rowOff>
    </xdr:to>
    <xdr:cxnSp macro="">
      <xdr:nvCxnSpPr>
        <xdr:cNvPr id="337" name="直線コネクタ 336"/>
        <xdr:cNvCxnSpPr/>
      </xdr:nvCxnSpPr>
      <xdr:spPr>
        <a:xfrm>
          <a:off x="8750300" y="918169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38" name="フローチャート: 判断 337"/>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39" name="テキスト ボックス 338"/>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4689</xdr:rowOff>
    </xdr:from>
    <xdr:to>
      <xdr:col>45</xdr:col>
      <xdr:colOff>177800</xdr:colOff>
      <xdr:row>53</xdr:row>
      <xdr:rowOff>94848</xdr:rowOff>
    </xdr:to>
    <xdr:cxnSp macro="">
      <xdr:nvCxnSpPr>
        <xdr:cNvPr id="340" name="直線コネクタ 339"/>
        <xdr:cNvCxnSpPr/>
      </xdr:nvCxnSpPr>
      <xdr:spPr>
        <a:xfrm>
          <a:off x="7861300" y="9091539"/>
          <a:ext cx="889000" cy="9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1" name="フローチャート: 判断 340"/>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2" name="テキスト ボックス 341"/>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4689</xdr:rowOff>
    </xdr:from>
    <xdr:to>
      <xdr:col>41</xdr:col>
      <xdr:colOff>50800</xdr:colOff>
      <xdr:row>53</xdr:row>
      <xdr:rowOff>107810</xdr:rowOff>
    </xdr:to>
    <xdr:cxnSp macro="">
      <xdr:nvCxnSpPr>
        <xdr:cNvPr id="343" name="直線コネクタ 342"/>
        <xdr:cNvCxnSpPr/>
      </xdr:nvCxnSpPr>
      <xdr:spPr>
        <a:xfrm flipV="1">
          <a:off x="6972300" y="9091539"/>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4" name="フローチャート: 判断 343"/>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5" name="テキスト ボックス 344"/>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6" name="フローチャート: 判断 345"/>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47" name="テキスト ボックス 346"/>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8" name="テキスト ボックス 3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9" name="テキスト ボックス 3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0" name="テキスト ボックス 3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1" name="テキスト ボックス 3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2" name="テキスト ボックス 3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156154</xdr:rowOff>
    </xdr:from>
    <xdr:to>
      <xdr:col>55</xdr:col>
      <xdr:colOff>50800</xdr:colOff>
      <xdr:row>54</xdr:row>
      <xdr:rowOff>86304</xdr:rowOff>
    </xdr:to>
    <xdr:sp macro="" textlink="">
      <xdr:nvSpPr>
        <xdr:cNvPr id="353" name="楕円 352"/>
        <xdr:cNvSpPr/>
      </xdr:nvSpPr>
      <xdr:spPr>
        <a:xfrm>
          <a:off x="10426700" y="924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7581</xdr:rowOff>
    </xdr:from>
    <xdr:ext cx="534377" cy="259045"/>
    <xdr:sp macro="" textlink="">
      <xdr:nvSpPr>
        <xdr:cNvPr id="354" name="農林水産業費該当値テキスト"/>
        <xdr:cNvSpPr txBox="1"/>
      </xdr:nvSpPr>
      <xdr:spPr>
        <a:xfrm>
          <a:off x="10528300" y="90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88854</xdr:rowOff>
    </xdr:from>
    <xdr:to>
      <xdr:col>50</xdr:col>
      <xdr:colOff>165100</xdr:colOff>
      <xdr:row>54</xdr:row>
      <xdr:rowOff>19004</xdr:rowOff>
    </xdr:to>
    <xdr:sp macro="" textlink="">
      <xdr:nvSpPr>
        <xdr:cNvPr id="355" name="楕円 354"/>
        <xdr:cNvSpPr/>
      </xdr:nvSpPr>
      <xdr:spPr>
        <a:xfrm>
          <a:off x="9588500" y="91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35531</xdr:rowOff>
    </xdr:from>
    <xdr:ext cx="534377" cy="259045"/>
    <xdr:sp macro="" textlink="">
      <xdr:nvSpPr>
        <xdr:cNvPr id="356" name="テキスト ボックス 355"/>
        <xdr:cNvSpPr txBox="1"/>
      </xdr:nvSpPr>
      <xdr:spPr>
        <a:xfrm>
          <a:off x="9359411" y="89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44048</xdr:rowOff>
    </xdr:from>
    <xdr:to>
      <xdr:col>46</xdr:col>
      <xdr:colOff>38100</xdr:colOff>
      <xdr:row>53</xdr:row>
      <xdr:rowOff>145648</xdr:rowOff>
    </xdr:to>
    <xdr:sp macro="" textlink="">
      <xdr:nvSpPr>
        <xdr:cNvPr id="357" name="楕円 356"/>
        <xdr:cNvSpPr/>
      </xdr:nvSpPr>
      <xdr:spPr>
        <a:xfrm>
          <a:off x="8699500" y="91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162175</xdr:rowOff>
    </xdr:from>
    <xdr:ext cx="534377" cy="259045"/>
    <xdr:sp macro="" textlink="">
      <xdr:nvSpPr>
        <xdr:cNvPr id="358" name="テキスト ボックス 357"/>
        <xdr:cNvSpPr txBox="1"/>
      </xdr:nvSpPr>
      <xdr:spPr>
        <a:xfrm>
          <a:off x="8483111" y="89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125339</xdr:rowOff>
    </xdr:from>
    <xdr:to>
      <xdr:col>41</xdr:col>
      <xdr:colOff>101600</xdr:colOff>
      <xdr:row>53</xdr:row>
      <xdr:rowOff>55489</xdr:rowOff>
    </xdr:to>
    <xdr:sp macro="" textlink="">
      <xdr:nvSpPr>
        <xdr:cNvPr id="359" name="楕円 358"/>
        <xdr:cNvSpPr/>
      </xdr:nvSpPr>
      <xdr:spPr>
        <a:xfrm>
          <a:off x="7810500" y="90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72016</xdr:rowOff>
    </xdr:from>
    <xdr:ext cx="534377" cy="259045"/>
    <xdr:sp macro="" textlink="">
      <xdr:nvSpPr>
        <xdr:cNvPr id="360" name="テキスト ボックス 359"/>
        <xdr:cNvSpPr txBox="1"/>
      </xdr:nvSpPr>
      <xdr:spPr>
        <a:xfrm>
          <a:off x="7594111" y="88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57010</xdr:rowOff>
    </xdr:from>
    <xdr:to>
      <xdr:col>36</xdr:col>
      <xdr:colOff>165100</xdr:colOff>
      <xdr:row>53</xdr:row>
      <xdr:rowOff>158610</xdr:rowOff>
    </xdr:to>
    <xdr:sp macro="" textlink="">
      <xdr:nvSpPr>
        <xdr:cNvPr id="361" name="楕円 360"/>
        <xdr:cNvSpPr/>
      </xdr:nvSpPr>
      <xdr:spPr>
        <a:xfrm>
          <a:off x="6921500" y="9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3687</xdr:rowOff>
    </xdr:from>
    <xdr:ext cx="534377" cy="259045"/>
    <xdr:sp macro="" textlink="">
      <xdr:nvSpPr>
        <xdr:cNvPr id="362" name="テキスト ボックス 361"/>
        <xdr:cNvSpPr txBox="1"/>
      </xdr:nvSpPr>
      <xdr:spPr>
        <a:xfrm>
          <a:off x="6705111" y="89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3" name="正方形/長方形 36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4" name="正方形/長方形 36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5" name="正方形/長方形 36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6" name="正方形/長方形 36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7" name="正方形/長方形 36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8" name="正方形/長方形 36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9" name="テキスト ボックス 36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0" name="直線コネクタ 36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1" name="直線コネクタ 37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2" name="テキスト ボックス 37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3" name="直線コネクタ 37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4" name="テキスト ボックス 37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5" name="直線コネクタ 37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6" name="テキスト ボックス 37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7" name="直線コネクタ 37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8" name="テキスト ボックス 37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9" name="直線コネクタ 37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0" name="テキスト ボックス 37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2" name="直線コネクタ 381"/>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3"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4" name="直線コネクタ 383"/>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5"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6" name="直線コネクタ 385"/>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136271</xdr:rowOff>
    </xdr:from>
    <xdr:to>
      <xdr:col>55</xdr:col>
      <xdr:colOff>0</xdr:colOff>
      <xdr:row>73</xdr:row>
      <xdr:rowOff>16508</xdr:rowOff>
    </xdr:to>
    <xdr:cxnSp macro="">
      <xdr:nvCxnSpPr>
        <xdr:cNvPr id="387" name="直線コネクタ 386"/>
        <xdr:cNvCxnSpPr/>
      </xdr:nvCxnSpPr>
      <xdr:spPr>
        <a:xfrm>
          <a:off x="9639300" y="12480671"/>
          <a:ext cx="8382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88"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89" name="フローチャート: 判断 388"/>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62730</xdr:rowOff>
    </xdr:from>
    <xdr:to>
      <xdr:col>50</xdr:col>
      <xdr:colOff>114300</xdr:colOff>
      <xdr:row>72</xdr:row>
      <xdr:rowOff>136271</xdr:rowOff>
    </xdr:to>
    <xdr:cxnSp macro="">
      <xdr:nvCxnSpPr>
        <xdr:cNvPr id="390" name="直線コネクタ 389"/>
        <xdr:cNvCxnSpPr/>
      </xdr:nvCxnSpPr>
      <xdr:spPr>
        <a:xfrm>
          <a:off x="8750300" y="12407130"/>
          <a:ext cx="889000" cy="7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1" name="フローチャート: 判断 390"/>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2" name="テキスト ボックス 391"/>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159177</xdr:rowOff>
    </xdr:from>
    <xdr:to>
      <xdr:col>45</xdr:col>
      <xdr:colOff>177800</xdr:colOff>
      <xdr:row>72</xdr:row>
      <xdr:rowOff>62730</xdr:rowOff>
    </xdr:to>
    <xdr:cxnSp macro="">
      <xdr:nvCxnSpPr>
        <xdr:cNvPr id="393" name="直線コネクタ 392"/>
        <xdr:cNvCxnSpPr/>
      </xdr:nvCxnSpPr>
      <xdr:spPr>
        <a:xfrm>
          <a:off x="7861300" y="12332127"/>
          <a:ext cx="8890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4" name="フローチャート: 判断 393"/>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5" name="テキスト ボックス 394"/>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83853</xdr:rowOff>
    </xdr:from>
    <xdr:to>
      <xdr:col>41</xdr:col>
      <xdr:colOff>50800</xdr:colOff>
      <xdr:row>71</xdr:row>
      <xdr:rowOff>159177</xdr:rowOff>
    </xdr:to>
    <xdr:cxnSp macro="">
      <xdr:nvCxnSpPr>
        <xdr:cNvPr id="396" name="直線コネクタ 395"/>
        <xdr:cNvCxnSpPr/>
      </xdr:nvCxnSpPr>
      <xdr:spPr>
        <a:xfrm>
          <a:off x="6972300" y="12085353"/>
          <a:ext cx="889000" cy="2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397" name="フローチャート: 判断 396"/>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398" name="テキスト ボックス 397"/>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399" name="フローチャート: 判断 398"/>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0" name="テキスト ボックス 399"/>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1" name="テキスト ボックス 40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2" name="テキスト ボックス 40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3" name="テキスト ボックス 40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4" name="テキスト ボックス 40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5" name="テキスト ボックス 40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137158</xdr:rowOff>
    </xdr:from>
    <xdr:to>
      <xdr:col>55</xdr:col>
      <xdr:colOff>50800</xdr:colOff>
      <xdr:row>73</xdr:row>
      <xdr:rowOff>67308</xdr:rowOff>
    </xdr:to>
    <xdr:sp macro="" textlink="">
      <xdr:nvSpPr>
        <xdr:cNvPr id="406" name="楕円 405"/>
        <xdr:cNvSpPr/>
      </xdr:nvSpPr>
      <xdr:spPr>
        <a:xfrm>
          <a:off x="10426700" y="12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160035</xdr:rowOff>
    </xdr:from>
    <xdr:ext cx="534377" cy="259045"/>
    <xdr:sp macro="" textlink="">
      <xdr:nvSpPr>
        <xdr:cNvPr id="407" name="商工費該当値テキスト"/>
        <xdr:cNvSpPr txBox="1"/>
      </xdr:nvSpPr>
      <xdr:spPr>
        <a:xfrm>
          <a:off x="10528300" y="123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85471</xdr:rowOff>
    </xdr:from>
    <xdr:to>
      <xdr:col>50</xdr:col>
      <xdr:colOff>165100</xdr:colOff>
      <xdr:row>73</xdr:row>
      <xdr:rowOff>15621</xdr:rowOff>
    </xdr:to>
    <xdr:sp macro="" textlink="">
      <xdr:nvSpPr>
        <xdr:cNvPr id="408" name="楕円 407"/>
        <xdr:cNvSpPr/>
      </xdr:nvSpPr>
      <xdr:spPr>
        <a:xfrm>
          <a:off x="9588500" y="124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32148</xdr:rowOff>
    </xdr:from>
    <xdr:ext cx="534377" cy="259045"/>
    <xdr:sp macro="" textlink="">
      <xdr:nvSpPr>
        <xdr:cNvPr id="409" name="テキスト ボックス 408"/>
        <xdr:cNvSpPr txBox="1"/>
      </xdr:nvSpPr>
      <xdr:spPr>
        <a:xfrm>
          <a:off x="9359411" y="122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11930</xdr:rowOff>
    </xdr:from>
    <xdr:to>
      <xdr:col>46</xdr:col>
      <xdr:colOff>38100</xdr:colOff>
      <xdr:row>72</xdr:row>
      <xdr:rowOff>113530</xdr:rowOff>
    </xdr:to>
    <xdr:sp macro="" textlink="">
      <xdr:nvSpPr>
        <xdr:cNvPr id="410" name="楕円 409"/>
        <xdr:cNvSpPr/>
      </xdr:nvSpPr>
      <xdr:spPr>
        <a:xfrm>
          <a:off x="8699500" y="123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130057</xdr:rowOff>
    </xdr:from>
    <xdr:ext cx="534377" cy="259045"/>
    <xdr:sp macro="" textlink="">
      <xdr:nvSpPr>
        <xdr:cNvPr id="411" name="テキスト ボックス 410"/>
        <xdr:cNvSpPr txBox="1"/>
      </xdr:nvSpPr>
      <xdr:spPr>
        <a:xfrm>
          <a:off x="8483111" y="121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108377</xdr:rowOff>
    </xdr:from>
    <xdr:to>
      <xdr:col>41</xdr:col>
      <xdr:colOff>101600</xdr:colOff>
      <xdr:row>72</xdr:row>
      <xdr:rowOff>38527</xdr:rowOff>
    </xdr:to>
    <xdr:sp macro="" textlink="">
      <xdr:nvSpPr>
        <xdr:cNvPr id="412" name="楕円 411"/>
        <xdr:cNvSpPr/>
      </xdr:nvSpPr>
      <xdr:spPr>
        <a:xfrm>
          <a:off x="7810500" y="122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55054</xdr:rowOff>
    </xdr:from>
    <xdr:ext cx="534377" cy="259045"/>
    <xdr:sp macro="" textlink="">
      <xdr:nvSpPr>
        <xdr:cNvPr id="413" name="テキスト ボックス 412"/>
        <xdr:cNvSpPr txBox="1"/>
      </xdr:nvSpPr>
      <xdr:spPr>
        <a:xfrm>
          <a:off x="7594111" y="1205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33053</xdr:rowOff>
    </xdr:from>
    <xdr:to>
      <xdr:col>36</xdr:col>
      <xdr:colOff>165100</xdr:colOff>
      <xdr:row>70</xdr:row>
      <xdr:rowOff>134653</xdr:rowOff>
    </xdr:to>
    <xdr:sp macro="" textlink="">
      <xdr:nvSpPr>
        <xdr:cNvPr id="414" name="楕円 413"/>
        <xdr:cNvSpPr/>
      </xdr:nvSpPr>
      <xdr:spPr>
        <a:xfrm>
          <a:off x="6921500" y="120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151180</xdr:rowOff>
    </xdr:from>
    <xdr:ext cx="534377" cy="259045"/>
    <xdr:sp macro="" textlink="">
      <xdr:nvSpPr>
        <xdr:cNvPr id="415" name="テキスト ボックス 414"/>
        <xdr:cNvSpPr txBox="1"/>
      </xdr:nvSpPr>
      <xdr:spPr>
        <a:xfrm>
          <a:off x="6705111" y="118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7" name="正方形/長方形 41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8" name="正方形/長方形 41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9" name="正方形/長方形 41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0" name="正方形/長方形 41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4" name="直線コネクタ 42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5" name="テキスト ボックス 42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6" name="直線コネクタ 42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7" name="テキスト ボックス 42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28" name="直線コネクタ 42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29" name="テキスト ボックス 42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0" name="直線コネクタ 42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1" name="テキスト ボックス 43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2" name="直線コネクタ 43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3" name="テキスト ボックス 43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4" name="直線コネクタ 43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5" name="テキスト ボックス 43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39" name="直線コネクタ 438"/>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0"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1" name="直線コネクタ 440"/>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2"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3" name="直線コネクタ 442"/>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168635</xdr:rowOff>
    </xdr:from>
    <xdr:to>
      <xdr:col>55</xdr:col>
      <xdr:colOff>0</xdr:colOff>
      <xdr:row>94</xdr:row>
      <xdr:rowOff>32764</xdr:rowOff>
    </xdr:to>
    <xdr:cxnSp macro="">
      <xdr:nvCxnSpPr>
        <xdr:cNvPr id="444" name="直線コネクタ 443"/>
        <xdr:cNvCxnSpPr/>
      </xdr:nvCxnSpPr>
      <xdr:spPr>
        <a:xfrm>
          <a:off x="9639300" y="16113485"/>
          <a:ext cx="838200" cy="3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5"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6" name="フローチャート: 判断 445"/>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85472</xdr:rowOff>
    </xdr:from>
    <xdr:to>
      <xdr:col>50</xdr:col>
      <xdr:colOff>114300</xdr:colOff>
      <xdr:row>93</xdr:row>
      <xdr:rowOff>168635</xdr:rowOff>
    </xdr:to>
    <xdr:cxnSp macro="">
      <xdr:nvCxnSpPr>
        <xdr:cNvPr id="447" name="直線コネクタ 446"/>
        <xdr:cNvCxnSpPr/>
      </xdr:nvCxnSpPr>
      <xdr:spPr>
        <a:xfrm>
          <a:off x="8750300" y="16030322"/>
          <a:ext cx="889000" cy="8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48" name="フローチャート: 判断 447"/>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49" name="テキスト ボックス 448"/>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85472</xdr:rowOff>
    </xdr:from>
    <xdr:to>
      <xdr:col>45</xdr:col>
      <xdr:colOff>177800</xdr:colOff>
      <xdr:row>94</xdr:row>
      <xdr:rowOff>30936</xdr:rowOff>
    </xdr:to>
    <xdr:cxnSp macro="">
      <xdr:nvCxnSpPr>
        <xdr:cNvPr id="450" name="直線コネクタ 449"/>
        <xdr:cNvCxnSpPr/>
      </xdr:nvCxnSpPr>
      <xdr:spPr>
        <a:xfrm flipV="1">
          <a:off x="7861300" y="16030322"/>
          <a:ext cx="889000" cy="1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1" name="フローチャート: 判断 450"/>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2" name="テキスト ボックス 451"/>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169108</xdr:rowOff>
    </xdr:from>
    <xdr:to>
      <xdr:col>41</xdr:col>
      <xdr:colOff>50800</xdr:colOff>
      <xdr:row>94</xdr:row>
      <xdr:rowOff>30936</xdr:rowOff>
    </xdr:to>
    <xdr:cxnSp macro="">
      <xdr:nvCxnSpPr>
        <xdr:cNvPr id="453" name="直線コネクタ 452"/>
        <xdr:cNvCxnSpPr/>
      </xdr:nvCxnSpPr>
      <xdr:spPr>
        <a:xfrm>
          <a:off x="6972300" y="16113958"/>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4" name="フローチャート: 判断 453"/>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5" name="テキスト ボックス 454"/>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6" name="フローチャート: 判断 455"/>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57" name="テキスト ボックス 456"/>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153414</xdr:rowOff>
    </xdr:from>
    <xdr:to>
      <xdr:col>55</xdr:col>
      <xdr:colOff>50800</xdr:colOff>
      <xdr:row>94</xdr:row>
      <xdr:rowOff>83564</xdr:rowOff>
    </xdr:to>
    <xdr:sp macro="" textlink="">
      <xdr:nvSpPr>
        <xdr:cNvPr id="463" name="楕円 462"/>
        <xdr:cNvSpPr/>
      </xdr:nvSpPr>
      <xdr:spPr>
        <a:xfrm>
          <a:off x="10426700" y="160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4841</xdr:rowOff>
    </xdr:from>
    <xdr:ext cx="534377" cy="259045"/>
    <xdr:sp macro="" textlink="">
      <xdr:nvSpPr>
        <xdr:cNvPr id="464" name="土木費該当値テキスト"/>
        <xdr:cNvSpPr txBox="1"/>
      </xdr:nvSpPr>
      <xdr:spPr>
        <a:xfrm>
          <a:off x="10528300" y="159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117835</xdr:rowOff>
    </xdr:from>
    <xdr:to>
      <xdr:col>50</xdr:col>
      <xdr:colOff>165100</xdr:colOff>
      <xdr:row>94</xdr:row>
      <xdr:rowOff>47985</xdr:rowOff>
    </xdr:to>
    <xdr:sp macro="" textlink="">
      <xdr:nvSpPr>
        <xdr:cNvPr id="465" name="楕円 464"/>
        <xdr:cNvSpPr/>
      </xdr:nvSpPr>
      <xdr:spPr>
        <a:xfrm>
          <a:off x="9588500" y="16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64512</xdr:rowOff>
    </xdr:from>
    <xdr:ext cx="534377" cy="259045"/>
    <xdr:sp macro="" textlink="">
      <xdr:nvSpPr>
        <xdr:cNvPr id="466" name="テキスト ボックス 465"/>
        <xdr:cNvSpPr txBox="1"/>
      </xdr:nvSpPr>
      <xdr:spPr>
        <a:xfrm>
          <a:off x="9359411" y="158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34672</xdr:rowOff>
    </xdr:from>
    <xdr:to>
      <xdr:col>46</xdr:col>
      <xdr:colOff>38100</xdr:colOff>
      <xdr:row>93</xdr:row>
      <xdr:rowOff>136272</xdr:rowOff>
    </xdr:to>
    <xdr:sp macro="" textlink="">
      <xdr:nvSpPr>
        <xdr:cNvPr id="467" name="楕円 466"/>
        <xdr:cNvSpPr/>
      </xdr:nvSpPr>
      <xdr:spPr>
        <a:xfrm>
          <a:off x="8699500" y="159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152799</xdr:rowOff>
    </xdr:from>
    <xdr:ext cx="534377" cy="259045"/>
    <xdr:sp macro="" textlink="">
      <xdr:nvSpPr>
        <xdr:cNvPr id="468" name="テキスト ボックス 467"/>
        <xdr:cNvSpPr txBox="1"/>
      </xdr:nvSpPr>
      <xdr:spPr>
        <a:xfrm>
          <a:off x="8483111" y="157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151586</xdr:rowOff>
    </xdr:from>
    <xdr:to>
      <xdr:col>41</xdr:col>
      <xdr:colOff>101600</xdr:colOff>
      <xdr:row>94</xdr:row>
      <xdr:rowOff>81736</xdr:rowOff>
    </xdr:to>
    <xdr:sp macro="" textlink="">
      <xdr:nvSpPr>
        <xdr:cNvPr id="469" name="楕円 468"/>
        <xdr:cNvSpPr/>
      </xdr:nvSpPr>
      <xdr:spPr>
        <a:xfrm>
          <a:off x="7810500" y="16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98263</xdr:rowOff>
    </xdr:from>
    <xdr:ext cx="534377" cy="259045"/>
    <xdr:sp macro="" textlink="">
      <xdr:nvSpPr>
        <xdr:cNvPr id="470" name="テキスト ボックス 469"/>
        <xdr:cNvSpPr txBox="1"/>
      </xdr:nvSpPr>
      <xdr:spPr>
        <a:xfrm>
          <a:off x="7594111" y="158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118308</xdr:rowOff>
    </xdr:from>
    <xdr:to>
      <xdr:col>36</xdr:col>
      <xdr:colOff>165100</xdr:colOff>
      <xdr:row>94</xdr:row>
      <xdr:rowOff>48458</xdr:rowOff>
    </xdr:to>
    <xdr:sp macro="" textlink="">
      <xdr:nvSpPr>
        <xdr:cNvPr id="471" name="楕円 470"/>
        <xdr:cNvSpPr/>
      </xdr:nvSpPr>
      <xdr:spPr>
        <a:xfrm>
          <a:off x="6921500" y="160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64985</xdr:rowOff>
    </xdr:from>
    <xdr:ext cx="534377" cy="259045"/>
    <xdr:sp macro="" textlink="">
      <xdr:nvSpPr>
        <xdr:cNvPr id="472" name="テキスト ボックス 471"/>
        <xdr:cNvSpPr txBox="1"/>
      </xdr:nvSpPr>
      <xdr:spPr>
        <a:xfrm>
          <a:off x="6705111" y="1583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1" name="テキスト ボックス 48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3" name="テキスト ボックス 48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5" name="テキスト ボックス 48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7" name="テキスト ボックス 48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89" name="テキスト ボックス 48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1" name="テキスト ボックス 49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3" name="テキスト ボックス 49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497" name="直線コネクタ 496"/>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498"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499" name="直線コネクタ 498"/>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0"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1" name="直線コネクタ 500"/>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87557</xdr:rowOff>
    </xdr:from>
    <xdr:to>
      <xdr:col>85</xdr:col>
      <xdr:colOff>127000</xdr:colOff>
      <xdr:row>37</xdr:row>
      <xdr:rowOff>49349</xdr:rowOff>
    </xdr:to>
    <xdr:cxnSp macro="">
      <xdr:nvCxnSpPr>
        <xdr:cNvPr id="502" name="直線コネクタ 501"/>
        <xdr:cNvCxnSpPr/>
      </xdr:nvCxnSpPr>
      <xdr:spPr>
        <a:xfrm flipV="1">
          <a:off x="15481300" y="6259757"/>
          <a:ext cx="838200" cy="1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3"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4" name="フローチャート: 判断 503"/>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18216</xdr:rowOff>
    </xdr:from>
    <xdr:to>
      <xdr:col>81</xdr:col>
      <xdr:colOff>50800</xdr:colOff>
      <xdr:row>37</xdr:row>
      <xdr:rowOff>49349</xdr:rowOff>
    </xdr:to>
    <xdr:cxnSp macro="">
      <xdr:nvCxnSpPr>
        <xdr:cNvPr id="505" name="直線コネクタ 504"/>
        <xdr:cNvCxnSpPr/>
      </xdr:nvCxnSpPr>
      <xdr:spPr>
        <a:xfrm>
          <a:off x="14592300" y="6361866"/>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6" name="フローチャート: 判断 505"/>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07" name="テキスト ボックス 506"/>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18216</xdr:rowOff>
    </xdr:from>
    <xdr:to>
      <xdr:col>76</xdr:col>
      <xdr:colOff>114300</xdr:colOff>
      <xdr:row>37</xdr:row>
      <xdr:rowOff>68725</xdr:rowOff>
    </xdr:to>
    <xdr:cxnSp macro="">
      <xdr:nvCxnSpPr>
        <xdr:cNvPr id="508" name="直線コネクタ 507"/>
        <xdr:cNvCxnSpPr/>
      </xdr:nvCxnSpPr>
      <xdr:spPr>
        <a:xfrm flipV="1">
          <a:off x="13703300" y="6361866"/>
          <a:ext cx="889000" cy="5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09" name="フローチャート: 判断 508"/>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0" name="テキスト ボックス 509"/>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68725</xdr:rowOff>
    </xdr:from>
    <xdr:to>
      <xdr:col>71</xdr:col>
      <xdr:colOff>177800</xdr:colOff>
      <xdr:row>37</xdr:row>
      <xdr:rowOff>103233</xdr:rowOff>
    </xdr:to>
    <xdr:cxnSp macro="">
      <xdr:nvCxnSpPr>
        <xdr:cNvPr id="511" name="直線コネクタ 510"/>
        <xdr:cNvCxnSpPr/>
      </xdr:nvCxnSpPr>
      <xdr:spPr>
        <a:xfrm flipV="1">
          <a:off x="12814300" y="6412375"/>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2" name="フローチャート: 判断 511"/>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3" name="テキスト ボックス 512"/>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4" name="フローチャート: 判断 513"/>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5" name="テキスト ボックス 514"/>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36757</xdr:rowOff>
    </xdr:from>
    <xdr:to>
      <xdr:col>85</xdr:col>
      <xdr:colOff>177800</xdr:colOff>
      <xdr:row>36</xdr:row>
      <xdr:rowOff>138357</xdr:rowOff>
    </xdr:to>
    <xdr:sp macro="" textlink="">
      <xdr:nvSpPr>
        <xdr:cNvPr id="521" name="楕円 520"/>
        <xdr:cNvSpPr/>
      </xdr:nvSpPr>
      <xdr:spPr>
        <a:xfrm>
          <a:off x="16268700" y="62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15184</xdr:rowOff>
    </xdr:from>
    <xdr:ext cx="534377" cy="259045"/>
    <xdr:sp macro="" textlink="">
      <xdr:nvSpPr>
        <xdr:cNvPr id="522" name="警察費該当値テキスト"/>
        <xdr:cNvSpPr txBox="1"/>
      </xdr:nvSpPr>
      <xdr:spPr>
        <a:xfrm>
          <a:off x="16370300" y="61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169999</xdr:rowOff>
    </xdr:from>
    <xdr:to>
      <xdr:col>81</xdr:col>
      <xdr:colOff>101600</xdr:colOff>
      <xdr:row>37</xdr:row>
      <xdr:rowOff>100149</xdr:rowOff>
    </xdr:to>
    <xdr:sp macro="" textlink="">
      <xdr:nvSpPr>
        <xdr:cNvPr id="523" name="楕円 522"/>
        <xdr:cNvSpPr/>
      </xdr:nvSpPr>
      <xdr:spPr>
        <a:xfrm>
          <a:off x="15430500" y="63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91276</xdr:rowOff>
    </xdr:from>
    <xdr:ext cx="534377" cy="259045"/>
    <xdr:sp macro="" textlink="">
      <xdr:nvSpPr>
        <xdr:cNvPr id="524" name="テキスト ボックス 523"/>
        <xdr:cNvSpPr txBox="1"/>
      </xdr:nvSpPr>
      <xdr:spPr>
        <a:xfrm>
          <a:off x="15201411" y="64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138866</xdr:rowOff>
    </xdr:from>
    <xdr:to>
      <xdr:col>76</xdr:col>
      <xdr:colOff>165100</xdr:colOff>
      <xdr:row>37</xdr:row>
      <xdr:rowOff>69016</xdr:rowOff>
    </xdr:to>
    <xdr:sp macro="" textlink="">
      <xdr:nvSpPr>
        <xdr:cNvPr id="525" name="楕円 524"/>
        <xdr:cNvSpPr/>
      </xdr:nvSpPr>
      <xdr:spPr>
        <a:xfrm>
          <a:off x="14541500" y="631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60143</xdr:rowOff>
    </xdr:from>
    <xdr:ext cx="534377" cy="259045"/>
    <xdr:sp macro="" textlink="">
      <xdr:nvSpPr>
        <xdr:cNvPr id="526" name="テキスト ボックス 525"/>
        <xdr:cNvSpPr txBox="1"/>
      </xdr:nvSpPr>
      <xdr:spPr>
        <a:xfrm>
          <a:off x="14325111" y="6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17925</xdr:rowOff>
    </xdr:from>
    <xdr:to>
      <xdr:col>72</xdr:col>
      <xdr:colOff>38100</xdr:colOff>
      <xdr:row>37</xdr:row>
      <xdr:rowOff>119525</xdr:rowOff>
    </xdr:to>
    <xdr:sp macro="" textlink="">
      <xdr:nvSpPr>
        <xdr:cNvPr id="527" name="楕円 526"/>
        <xdr:cNvSpPr/>
      </xdr:nvSpPr>
      <xdr:spPr>
        <a:xfrm>
          <a:off x="13652500" y="63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110652</xdr:rowOff>
    </xdr:from>
    <xdr:ext cx="534377" cy="259045"/>
    <xdr:sp macro="" textlink="">
      <xdr:nvSpPr>
        <xdr:cNvPr id="528" name="テキスト ボックス 527"/>
        <xdr:cNvSpPr txBox="1"/>
      </xdr:nvSpPr>
      <xdr:spPr>
        <a:xfrm>
          <a:off x="13436111" y="64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52433</xdr:rowOff>
    </xdr:from>
    <xdr:to>
      <xdr:col>67</xdr:col>
      <xdr:colOff>101600</xdr:colOff>
      <xdr:row>37</xdr:row>
      <xdr:rowOff>154033</xdr:rowOff>
    </xdr:to>
    <xdr:sp macro="" textlink="">
      <xdr:nvSpPr>
        <xdr:cNvPr id="529" name="楕円 528"/>
        <xdr:cNvSpPr/>
      </xdr:nvSpPr>
      <xdr:spPr>
        <a:xfrm>
          <a:off x="12763500" y="639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145160</xdr:rowOff>
    </xdr:from>
    <xdr:ext cx="534377" cy="259045"/>
    <xdr:sp macro="" textlink="">
      <xdr:nvSpPr>
        <xdr:cNvPr id="530" name="テキスト ボックス 529"/>
        <xdr:cNvSpPr txBox="1"/>
      </xdr:nvSpPr>
      <xdr:spPr>
        <a:xfrm>
          <a:off x="12547111" y="64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9" name="テキスト ボックス 53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0" name="直線コネクタ 53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1" name="テキスト ボックス 54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2" name="直線コネクタ 54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3" name="テキスト ボックス 54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5" name="テキスト ボックス 54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6" name="直線コネクタ 54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7" name="テキスト ボックス 54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8" name="直線コネクタ 54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9" name="テキスト ボックス 54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1" name="テキスト ボックス 55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3" name="直線コネクタ 552"/>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4"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5" name="直線コネクタ 554"/>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6"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57" name="直線コネクタ 556"/>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36906</xdr:rowOff>
    </xdr:from>
    <xdr:to>
      <xdr:col>85</xdr:col>
      <xdr:colOff>127000</xdr:colOff>
      <xdr:row>55</xdr:row>
      <xdr:rowOff>66643</xdr:rowOff>
    </xdr:to>
    <xdr:cxnSp macro="">
      <xdr:nvCxnSpPr>
        <xdr:cNvPr id="558" name="直線コネクタ 557"/>
        <xdr:cNvCxnSpPr/>
      </xdr:nvCxnSpPr>
      <xdr:spPr>
        <a:xfrm>
          <a:off x="15481300" y="9466656"/>
          <a:ext cx="8382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59"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0" name="フローチャート: 判断 559"/>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51498</xdr:rowOff>
    </xdr:from>
    <xdr:to>
      <xdr:col>81</xdr:col>
      <xdr:colOff>50800</xdr:colOff>
      <xdr:row>55</xdr:row>
      <xdr:rowOff>36906</xdr:rowOff>
    </xdr:to>
    <xdr:cxnSp macro="">
      <xdr:nvCxnSpPr>
        <xdr:cNvPr id="561" name="直線コネクタ 560"/>
        <xdr:cNvCxnSpPr/>
      </xdr:nvCxnSpPr>
      <xdr:spPr>
        <a:xfrm>
          <a:off x="14592300" y="9138348"/>
          <a:ext cx="889000" cy="3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2" name="フローチャート: 判断 561"/>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3" name="テキスト ボックス 562"/>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23705</xdr:rowOff>
    </xdr:from>
    <xdr:to>
      <xdr:col>76</xdr:col>
      <xdr:colOff>114300</xdr:colOff>
      <xdr:row>53</xdr:row>
      <xdr:rowOff>51498</xdr:rowOff>
    </xdr:to>
    <xdr:cxnSp macro="">
      <xdr:nvCxnSpPr>
        <xdr:cNvPr id="564" name="直線コネクタ 563"/>
        <xdr:cNvCxnSpPr/>
      </xdr:nvCxnSpPr>
      <xdr:spPr>
        <a:xfrm>
          <a:off x="13703300" y="9110555"/>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5" name="フローチャート: 判断 564"/>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6" name="テキスト ボックス 565"/>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16256</xdr:rowOff>
    </xdr:from>
    <xdr:to>
      <xdr:col>71</xdr:col>
      <xdr:colOff>177800</xdr:colOff>
      <xdr:row>53</xdr:row>
      <xdr:rowOff>23705</xdr:rowOff>
    </xdr:to>
    <xdr:cxnSp macro="">
      <xdr:nvCxnSpPr>
        <xdr:cNvPr id="567" name="直線コネクタ 566"/>
        <xdr:cNvCxnSpPr/>
      </xdr:nvCxnSpPr>
      <xdr:spPr>
        <a:xfrm>
          <a:off x="12814300" y="9103106"/>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68" name="フローチャート: 判断 567"/>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69" name="テキスト ボックス 568"/>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0" name="フローチャート: 判断 569"/>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1" name="テキスト ボックス 570"/>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15843</xdr:rowOff>
    </xdr:from>
    <xdr:to>
      <xdr:col>85</xdr:col>
      <xdr:colOff>177800</xdr:colOff>
      <xdr:row>55</xdr:row>
      <xdr:rowOff>117443</xdr:rowOff>
    </xdr:to>
    <xdr:sp macro="" textlink="">
      <xdr:nvSpPr>
        <xdr:cNvPr id="577" name="楕円 576"/>
        <xdr:cNvSpPr/>
      </xdr:nvSpPr>
      <xdr:spPr>
        <a:xfrm>
          <a:off x="16268700" y="94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38720</xdr:rowOff>
    </xdr:from>
    <xdr:ext cx="534377" cy="259045"/>
    <xdr:sp macro="" textlink="">
      <xdr:nvSpPr>
        <xdr:cNvPr id="578" name="教育費該当値テキスト"/>
        <xdr:cNvSpPr txBox="1"/>
      </xdr:nvSpPr>
      <xdr:spPr>
        <a:xfrm>
          <a:off x="16370300" y="92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157556</xdr:rowOff>
    </xdr:from>
    <xdr:to>
      <xdr:col>81</xdr:col>
      <xdr:colOff>101600</xdr:colOff>
      <xdr:row>55</xdr:row>
      <xdr:rowOff>87706</xdr:rowOff>
    </xdr:to>
    <xdr:sp macro="" textlink="">
      <xdr:nvSpPr>
        <xdr:cNvPr id="579" name="楕円 578"/>
        <xdr:cNvSpPr/>
      </xdr:nvSpPr>
      <xdr:spPr>
        <a:xfrm>
          <a:off x="15430500" y="9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104233</xdr:rowOff>
    </xdr:from>
    <xdr:ext cx="534377" cy="259045"/>
    <xdr:sp macro="" textlink="">
      <xdr:nvSpPr>
        <xdr:cNvPr id="580" name="テキスト ボックス 579"/>
        <xdr:cNvSpPr txBox="1"/>
      </xdr:nvSpPr>
      <xdr:spPr>
        <a:xfrm>
          <a:off x="15201411" y="91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698</xdr:rowOff>
    </xdr:from>
    <xdr:to>
      <xdr:col>76</xdr:col>
      <xdr:colOff>165100</xdr:colOff>
      <xdr:row>53</xdr:row>
      <xdr:rowOff>102298</xdr:rowOff>
    </xdr:to>
    <xdr:sp macro="" textlink="">
      <xdr:nvSpPr>
        <xdr:cNvPr id="581" name="楕円 580"/>
        <xdr:cNvSpPr/>
      </xdr:nvSpPr>
      <xdr:spPr>
        <a:xfrm>
          <a:off x="14541500" y="90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118825</xdr:rowOff>
    </xdr:from>
    <xdr:ext cx="534377" cy="259045"/>
    <xdr:sp macro="" textlink="">
      <xdr:nvSpPr>
        <xdr:cNvPr id="582" name="テキスト ボックス 581"/>
        <xdr:cNvSpPr txBox="1"/>
      </xdr:nvSpPr>
      <xdr:spPr>
        <a:xfrm>
          <a:off x="14325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144355</xdr:rowOff>
    </xdr:from>
    <xdr:to>
      <xdr:col>72</xdr:col>
      <xdr:colOff>38100</xdr:colOff>
      <xdr:row>53</xdr:row>
      <xdr:rowOff>74505</xdr:rowOff>
    </xdr:to>
    <xdr:sp macro="" textlink="">
      <xdr:nvSpPr>
        <xdr:cNvPr id="583" name="楕円 582"/>
        <xdr:cNvSpPr/>
      </xdr:nvSpPr>
      <xdr:spPr>
        <a:xfrm>
          <a:off x="13652500" y="90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91032</xdr:rowOff>
    </xdr:from>
    <xdr:ext cx="534377" cy="259045"/>
    <xdr:sp macro="" textlink="">
      <xdr:nvSpPr>
        <xdr:cNvPr id="584" name="テキスト ボックス 583"/>
        <xdr:cNvSpPr txBox="1"/>
      </xdr:nvSpPr>
      <xdr:spPr>
        <a:xfrm>
          <a:off x="13436111" y="88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136906</xdr:rowOff>
    </xdr:from>
    <xdr:to>
      <xdr:col>67</xdr:col>
      <xdr:colOff>101600</xdr:colOff>
      <xdr:row>53</xdr:row>
      <xdr:rowOff>67056</xdr:rowOff>
    </xdr:to>
    <xdr:sp macro="" textlink="">
      <xdr:nvSpPr>
        <xdr:cNvPr id="585" name="楕円 584"/>
        <xdr:cNvSpPr/>
      </xdr:nvSpPr>
      <xdr:spPr>
        <a:xfrm>
          <a:off x="12763500" y="90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83583</xdr:rowOff>
    </xdr:from>
    <xdr:ext cx="534377" cy="259045"/>
    <xdr:sp macro="" textlink="">
      <xdr:nvSpPr>
        <xdr:cNvPr id="586" name="テキスト ボックス 585"/>
        <xdr:cNvSpPr txBox="1"/>
      </xdr:nvSpPr>
      <xdr:spPr>
        <a:xfrm>
          <a:off x="12547111" y="88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8" name="正方形/長方形 58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9" name="正方形/長方形 58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0" name="正方形/長方形 58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1" name="正方形/長方形 59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4" name="テキスト ボックス 60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60757</xdr:rowOff>
    </xdr:from>
    <xdr:to>
      <xdr:col>85</xdr:col>
      <xdr:colOff>126364</xdr:colOff>
      <xdr:row>79</xdr:row>
      <xdr:rowOff>44011</xdr:rowOff>
    </xdr:to>
    <xdr:cxnSp macro="">
      <xdr:nvCxnSpPr>
        <xdr:cNvPr id="608" name="直線コネクタ 607"/>
        <xdr:cNvCxnSpPr/>
      </xdr:nvCxnSpPr>
      <xdr:spPr>
        <a:xfrm flipV="1">
          <a:off x="16317595" y="12576607"/>
          <a:ext cx="1269" cy="1011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47838</xdr:rowOff>
    </xdr:from>
    <xdr:ext cx="313932" cy="259045"/>
    <xdr:sp macro="" textlink="">
      <xdr:nvSpPr>
        <xdr:cNvPr id="609" name="災害復旧費最小値テキスト"/>
        <xdr:cNvSpPr txBox="1"/>
      </xdr:nvSpPr>
      <xdr:spPr>
        <a:xfrm>
          <a:off x="16370300" y="13592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44011</xdr:rowOff>
    </xdr:from>
    <xdr:to>
      <xdr:col>86</xdr:col>
      <xdr:colOff>25400</xdr:colOff>
      <xdr:row>79</xdr:row>
      <xdr:rowOff>44011</xdr:rowOff>
    </xdr:to>
    <xdr:cxnSp macro="">
      <xdr:nvCxnSpPr>
        <xdr:cNvPr id="610" name="直線コネクタ 609"/>
        <xdr:cNvCxnSpPr/>
      </xdr:nvCxnSpPr>
      <xdr:spPr>
        <a:xfrm>
          <a:off x="16230600" y="1358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7434</xdr:rowOff>
    </xdr:from>
    <xdr:ext cx="534377" cy="259045"/>
    <xdr:sp macro="" textlink="">
      <xdr:nvSpPr>
        <xdr:cNvPr id="611" name="災害復旧費最大値テキスト"/>
        <xdr:cNvSpPr txBox="1"/>
      </xdr:nvSpPr>
      <xdr:spPr>
        <a:xfrm>
          <a:off x="16370300" y="123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60757</xdr:rowOff>
    </xdr:from>
    <xdr:to>
      <xdr:col>86</xdr:col>
      <xdr:colOff>25400</xdr:colOff>
      <xdr:row>73</xdr:row>
      <xdr:rowOff>60757</xdr:rowOff>
    </xdr:to>
    <xdr:cxnSp macro="">
      <xdr:nvCxnSpPr>
        <xdr:cNvPr id="612" name="直線コネクタ 611"/>
        <xdr:cNvCxnSpPr/>
      </xdr:nvCxnSpPr>
      <xdr:spPr>
        <a:xfrm>
          <a:off x="16230600" y="1257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1625</xdr:rowOff>
    </xdr:from>
    <xdr:to>
      <xdr:col>85</xdr:col>
      <xdr:colOff>127000</xdr:colOff>
      <xdr:row>73</xdr:row>
      <xdr:rowOff>60757</xdr:rowOff>
    </xdr:to>
    <xdr:cxnSp macro="">
      <xdr:nvCxnSpPr>
        <xdr:cNvPr id="613" name="直線コネクタ 612"/>
        <xdr:cNvCxnSpPr/>
      </xdr:nvCxnSpPr>
      <xdr:spPr>
        <a:xfrm>
          <a:off x="15481300" y="12174575"/>
          <a:ext cx="838200" cy="4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74871</xdr:rowOff>
    </xdr:from>
    <xdr:ext cx="469744" cy="259045"/>
    <xdr:sp macro="" textlink="">
      <xdr:nvSpPr>
        <xdr:cNvPr id="614" name="災害復旧費平均値テキスト"/>
        <xdr:cNvSpPr txBox="1"/>
      </xdr:nvSpPr>
      <xdr:spPr>
        <a:xfrm>
          <a:off x="16370300" y="1344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96444</xdr:rowOff>
    </xdr:from>
    <xdr:to>
      <xdr:col>85</xdr:col>
      <xdr:colOff>177800</xdr:colOff>
      <xdr:row>79</xdr:row>
      <xdr:rowOff>26594</xdr:rowOff>
    </xdr:to>
    <xdr:sp macro="" textlink="">
      <xdr:nvSpPr>
        <xdr:cNvPr id="615" name="フローチャート: 判断 614"/>
        <xdr:cNvSpPr/>
      </xdr:nvSpPr>
      <xdr:spPr>
        <a:xfrm>
          <a:off x="16268700" y="134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107467</xdr:rowOff>
    </xdr:from>
    <xdr:to>
      <xdr:col>81</xdr:col>
      <xdr:colOff>50800</xdr:colOff>
      <xdr:row>71</xdr:row>
      <xdr:rowOff>1625</xdr:rowOff>
    </xdr:to>
    <xdr:cxnSp macro="">
      <xdr:nvCxnSpPr>
        <xdr:cNvPr id="616" name="直線コネクタ 615"/>
        <xdr:cNvCxnSpPr/>
      </xdr:nvCxnSpPr>
      <xdr:spPr>
        <a:xfrm>
          <a:off x="14592300" y="12108967"/>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100730</xdr:rowOff>
    </xdr:from>
    <xdr:to>
      <xdr:col>81</xdr:col>
      <xdr:colOff>101600</xdr:colOff>
      <xdr:row>79</xdr:row>
      <xdr:rowOff>30880</xdr:rowOff>
    </xdr:to>
    <xdr:sp macro="" textlink="">
      <xdr:nvSpPr>
        <xdr:cNvPr id="617" name="フローチャート: 判断 616"/>
        <xdr:cNvSpPr/>
      </xdr:nvSpPr>
      <xdr:spPr>
        <a:xfrm>
          <a:off x="154305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22007</xdr:rowOff>
    </xdr:from>
    <xdr:ext cx="469744" cy="259045"/>
    <xdr:sp macro="" textlink="">
      <xdr:nvSpPr>
        <xdr:cNvPr id="618" name="テキスト ボックス 617"/>
        <xdr:cNvSpPr txBox="1"/>
      </xdr:nvSpPr>
      <xdr:spPr>
        <a:xfrm>
          <a:off x="15233728" y="135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107467</xdr:rowOff>
    </xdr:from>
    <xdr:to>
      <xdr:col>76</xdr:col>
      <xdr:colOff>114300</xdr:colOff>
      <xdr:row>72</xdr:row>
      <xdr:rowOff>109486</xdr:rowOff>
    </xdr:to>
    <xdr:cxnSp macro="">
      <xdr:nvCxnSpPr>
        <xdr:cNvPr id="619" name="直線コネクタ 618"/>
        <xdr:cNvCxnSpPr/>
      </xdr:nvCxnSpPr>
      <xdr:spPr>
        <a:xfrm flipV="1">
          <a:off x="13703300" y="12108967"/>
          <a:ext cx="889000" cy="3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90367</xdr:rowOff>
    </xdr:from>
    <xdr:to>
      <xdr:col>76</xdr:col>
      <xdr:colOff>165100</xdr:colOff>
      <xdr:row>79</xdr:row>
      <xdr:rowOff>20517</xdr:rowOff>
    </xdr:to>
    <xdr:sp macro="" textlink="">
      <xdr:nvSpPr>
        <xdr:cNvPr id="620" name="フローチャート: 判断 619"/>
        <xdr:cNvSpPr/>
      </xdr:nvSpPr>
      <xdr:spPr>
        <a:xfrm>
          <a:off x="14541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11644</xdr:rowOff>
    </xdr:from>
    <xdr:ext cx="469744" cy="259045"/>
    <xdr:sp macro="" textlink="">
      <xdr:nvSpPr>
        <xdr:cNvPr id="621" name="テキスト ボックス 620"/>
        <xdr:cNvSpPr txBox="1"/>
      </xdr:nvSpPr>
      <xdr:spPr>
        <a:xfrm>
          <a:off x="14357428" y="135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109486</xdr:rowOff>
    </xdr:from>
    <xdr:to>
      <xdr:col>71</xdr:col>
      <xdr:colOff>177800</xdr:colOff>
      <xdr:row>73</xdr:row>
      <xdr:rowOff>77635</xdr:rowOff>
    </xdr:to>
    <xdr:cxnSp macro="">
      <xdr:nvCxnSpPr>
        <xdr:cNvPr id="622" name="直線コネクタ 621"/>
        <xdr:cNvCxnSpPr/>
      </xdr:nvCxnSpPr>
      <xdr:spPr>
        <a:xfrm flipV="1">
          <a:off x="12814300" y="12453886"/>
          <a:ext cx="889000" cy="1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92844</xdr:rowOff>
    </xdr:from>
    <xdr:to>
      <xdr:col>72</xdr:col>
      <xdr:colOff>38100</xdr:colOff>
      <xdr:row>79</xdr:row>
      <xdr:rowOff>22994</xdr:rowOff>
    </xdr:to>
    <xdr:sp macro="" textlink="">
      <xdr:nvSpPr>
        <xdr:cNvPr id="623" name="フローチャート: 判断 622"/>
        <xdr:cNvSpPr/>
      </xdr:nvSpPr>
      <xdr:spPr>
        <a:xfrm>
          <a:off x="13652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14121</xdr:rowOff>
    </xdr:from>
    <xdr:ext cx="469744" cy="259045"/>
    <xdr:sp macro="" textlink="">
      <xdr:nvSpPr>
        <xdr:cNvPr id="624" name="テキスト ボックス 623"/>
        <xdr:cNvSpPr txBox="1"/>
      </xdr:nvSpPr>
      <xdr:spPr>
        <a:xfrm>
          <a:off x="13468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116999</xdr:rowOff>
    </xdr:from>
    <xdr:to>
      <xdr:col>67</xdr:col>
      <xdr:colOff>101600</xdr:colOff>
      <xdr:row>79</xdr:row>
      <xdr:rowOff>47149</xdr:rowOff>
    </xdr:to>
    <xdr:sp macro="" textlink="">
      <xdr:nvSpPr>
        <xdr:cNvPr id="625" name="フローチャート: 判断 624"/>
        <xdr:cNvSpPr/>
      </xdr:nvSpPr>
      <xdr:spPr>
        <a:xfrm>
          <a:off x="12763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38276</xdr:rowOff>
    </xdr:from>
    <xdr:ext cx="469744" cy="259045"/>
    <xdr:sp macro="" textlink="">
      <xdr:nvSpPr>
        <xdr:cNvPr id="626" name="テキスト ボックス 625"/>
        <xdr:cNvSpPr txBox="1"/>
      </xdr:nvSpPr>
      <xdr:spPr>
        <a:xfrm>
          <a:off x="12579428" y="135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9957</xdr:rowOff>
    </xdr:from>
    <xdr:to>
      <xdr:col>85</xdr:col>
      <xdr:colOff>177800</xdr:colOff>
      <xdr:row>73</xdr:row>
      <xdr:rowOff>111557</xdr:rowOff>
    </xdr:to>
    <xdr:sp macro="" textlink="">
      <xdr:nvSpPr>
        <xdr:cNvPr id="632" name="楕円 631"/>
        <xdr:cNvSpPr/>
      </xdr:nvSpPr>
      <xdr:spPr>
        <a:xfrm>
          <a:off x="16268700" y="125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134434</xdr:rowOff>
    </xdr:from>
    <xdr:ext cx="534377" cy="259045"/>
    <xdr:sp macro="" textlink="">
      <xdr:nvSpPr>
        <xdr:cNvPr id="633" name="災害復旧費該当値テキスト"/>
        <xdr:cNvSpPr txBox="1"/>
      </xdr:nvSpPr>
      <xdr:spPr>
        <a:xfrm>
          <a:off x="16370300" y="124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122275</xdr:rowOff>
    </xdr:from>
    <xdr:to>
      <xdr:col>81</xdr:col>
      <xdr:colOff>101600</xdr:colOff>
      <xdr:row>71</xdr:row>
      <xdr:rowOff>52425</xdr:rowOff>
    </xdr:to>
    <xdr:sp macro="" textlink="">
      <xdr:nvSpPr>
        <xdr:cNvPr id="634" name="楕円 633"/>
        <xdr:cNvSpPr/>
      </xdr:nvSpPr>
      <xdr:spPr>
        <a:xfrm>
          <a:off x="15430500" y="121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68952</xdr:rowOff>
    </xdr:from>
    <xdr:ext cx="534377" cy="259045"/>
    <xdr:sp macro="" textlink="">
      <xdr:nvSpPr>
        <xdr:cNvPr id="635" name="テキスト ボックス 634"/>
        <xdr:cNvSpPr txBox="1"/>
      </xdr:nvSpPr>
      <xdr:spPr>
        <a:xfrm>
          <a:off x="15201411" y="118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56667</xdr:rowOff>
    </xdr:from>
    <xdr:to>
      <xdr:col>76</xdr:col>
      <xdr:colOff>165100</xdr:colOff>
      <xdr:row>70</xdr:row>
      <xdr:rowOff>158267</xdr:rowOff>
    </xdr:to>
    <xdr:sp macro="" textlink="">
      <xdr:nvSpPr>
        <xdr:cNvPr id="636" name="楕円 635"/>
        <xdr:cNvSpPr/>
      </xdr:nvSpPr>
      <xdr:spPr>
        <a:xfrm>
          <a:off x="14541500" y="120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3344</xdr:rowOff>
    </xdr:from>
    <xdr:ext cx="534377" cy="259045"/>
    <xdr:sp macro="" textlink="">
      <xdr:nvSpPr>
        <xdr:cNvPr id="637" name="テキスト ボックス 636"/>
        <xdr:cNvSpPr txBox="1"/>
      </xdr:nvSpPr>
      <xdr:spPr>
        <a:xfrm>
          <a:off x="14325111" y="11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58686</xdr:rowOff>
    </xdr:from>
    <xdr:to>
      <xdr:col>72</xdr:col>
      <xdr:colOff>38100</xdr:colOff>
      <xdr:row>72</xdr:row>
      <xdr:rowOff>160286</xdr:rowOff>
    </xdr:to>
    <xdr:sp macro="" textlink="">
      <xdr:nvSpPr>
        <xdr:cNvPr id="638" name="楕円 637"/>
        <xdr:cNvSpPr/>
      </xdr:nvSpPr>
      <xdr:spPr>
        <a:xfrm>
          <a:off x="13652500" y="12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5363</xdr:rowOff>
    </xdr:from>
    <xdr:ext cx="534377" cy="259045"/>
    <xdr:sp macro="" textlink="">
      <xdr:nvSpPr>
        <xdr:cNvPr id="639" name="テキスト ボックス 638"/>
        <xdr:cNvSpPr txBox="1"/>
      </xdr:nvSpPr>
      <xdr:spPr>
        <a:xfrm>
          <a:off x="13436111" y="121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26835</xdr:rowOff>
    </xdr:from>
    <xdr:to>
      <xdr:col>67</xdr:col>
      <xdr:colOff>101600</xdr:colOff>
      <xdr:row>73</xdr:row>
      <xdr:rowOff>128435</xdr:rowOff>
    </xdr:to>
    <xdr:sp macro="" textlink="">
      <xdr:nvSpPr>
        <xdr:cNvPr id="640" name="楕円 639"/>
        <xdr:cNvSpPr/>
      </xdr:nvSpPr>
      <xdr:spPr>
        <a:xfrm>
          <a:off x="12763500" y="125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144962</xdr:rowOff>
    </xdr:from>
    <xdr:ext cx="534377" cy="259045"/>
    <xdr:sp macro="" textlink="">
      <xdr:nvSpPr>
        <xdr:cNvPr id="641" name="テキスト ボックス 640"/>
        <xdr:cNvSpPr txBox="1"/>
      </xdr:nvSpPr>
      <xdr:spPr>
        <a:xfrm>
          <a:off x="12547111" y="123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1" name="直線コネクタ 65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2" name="テキスト ボックス 65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3" name="直線コネクタ 65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4" name="テキスト ボックス 65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5" name="直線コネクタ 65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6" name="テキスト ボックス 65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7" name="直線コネクタ 65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8" name="テキスト ボックス 65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9" name="直線コネクタ 65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0" name="テキスト ボックス 65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1" name="直線コネクタ 66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2" name="テキスト ボックス 66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6" name="直線コネクタ 665"/>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7"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8" name="直線コネクタ 667"/>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69"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0" name="直線コネクタ 669"/>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161939</xdr:rowOff>
    </xdr:from>
    <xdr:to>
      <xdr:col>85</xdr:col>
      <xdr:colOff>127000</xdr:colOff>
      <xdr:row>96</xdr:row>
      <xdr:rowOff>43035</xdr:rowOff>
    </xdr:to>
    <xdr:cxnSp macro="">
      <xdr:nvCxnSpPr>
        <xdr:cNvPr id="671" name="直線コネクタ 670"/>
        <xdr:cNvCxnSpPr/>
      </xdr:nvCxnSpPr>
      <xdr:spPr>
        <a:xfrm flipV="1">
          <a:off x="15481300" y="16449689"/>
          <a:ext cx="8382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2"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3" name="フローチャート: 判断 672"/>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23408</xdr:rowOff>
    </xdr:from>
    <xdr:to>
      <xdr:col>81</xdr:col>
      <xdr:colOff>50800</xdr:colOff>
      <xdr:row>96</xdr:row>
      <xdr:rowOff>43035</xdr:rowOff>
    </xdr:to>
    <xdr:cxnSp macro="">
      <xdr:nvCxnSpPr>
        <xdr:cNvPr id="674" name="直線コネクタ 673"/>
        <xdr:cNvCxnSpPr/>
      </xdr:nvCxnSpPr>
      <xdr:spPr>
        <a:xfrm>
          <a:off x="14592300" y="16482608"/>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5" name="フローチャート: 判断 674"/>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106997</xdr:rowOff>
    </xdr:from>
    <xdr:ext cx="534377" cy="259045"/>
    <xdr:sp macro="" textlink="">
      <xdr:nvSpPr>
        <xdr:cNvPr id="676" name="テキスト ボックス 675"/>
        <xdr:cNvSpPr txBox="1"/>
      </xdr:nvSpPr>
      <xdr:spPr>
        <a:xfrm>
          <a:off x="152014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23408</xdr:rowOff>
    </xdr:from>
    <xdr:to>
      <xdr:col>76</xdr:col>
      <xdr:colOff>114300</xdr:colOff>
      <xdr:row>96</xdr:row>
      <xdr:rowOff>28142</xdr:rowOff>
    </xdr:to>
    <xdr:cxnSp macro="">
      <xdr:nvCxnSpPr>
        <xdr:cNvPr id="677" name="直線コネクタ 676"/>
        <xdr:cNvCxnSpPr/>
      </xdr:nvCxnSpPr>
      <xdr:spPr>
        <a:xfrm flipV="1">
          <a:off x="13703300" y="16482608"/>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8" name="フローチャート: 判断 677"/>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79" name="テキスト ボックス 678"/>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28142</xdr:rowOff>
    </xdr:from>
    <xdr:to>
      <xdr:col>71</xdr:col>
      <xdr:colOff>177800</xdr:colOff>
      <xdr:row>96</xdr:row>
      <xdr:rowOff>68900</xdr:rowOff>
    </xdr:to>
    <xdr:cxnSp macro="">
      <xdr:nvCxnSpPr>
        <xdr:cNvPr id="680" name="直線コネクタ 679"/>
        <xdr:cNvCxnSpPr/>
      </xdr:nvCxnSpPr>
      <xdr:spPr>
        <a:xfrm flipV="1">
          <a:off x="12814300" y="16487342"/>
          <a:ext cx="889000" cy="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1" name="フローチャート: 判断 680"/>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2" name="テキスト ボックス 681"/>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3" name="フローチャート: 判断 682"/>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4" name="テキスト ボックス 683"/>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111139</xdr:rowOff>
    </xdr:from>
    <xdr:to>
      <xdr:col>85</xdr:col>
      <xdr:colOff>177800</xdr:colOff>
      <xdr:row>96</xdr:row>
      <xdr:rowOff>41289</xdr:rowOff>
    </xdr:to>
    <xdr:sp macro="" textlink="">
      <xdr:nvSpPr>
        <xdr:cNvPr id="690" name="楕円 689"/>
        <xdr:cNvSpPr/>
      </xdr:nvSpPr>
      <xdr:spPr>
        <a:xfrm>
          <a:off x="16268700" y="1639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134016</xdr:rowOff>
    </xdr:from>
    <xdr:ext cx="534377" cy="259045"/>
    <xdr:sp macro="" textlink="">
      <xdr:nvSpPr>
        <xdr:cNvPr id="691" name="公債費該当値テキスト"/>
        <xdr:cNvSpPr txBox="1"/>
      </xdr:nvSpPr>
      <xdr:spPr>
        <a:xfrm>
          <a:off x="16370300" y="1625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163685</xdr:rowOff>
    </xdr:from>
    <xdr:to>
      <xdr:col>81</xdr:col>
      <xdr:colOff>101600</xdr:colOff>
      <xdr:row>96</xdr:row>
      <xdr:rowOff>93835</xdr:rowOff>
    </xdr:to>
    <xdr:sp macro="" textlink="">
      <xdr:nvSpPr>
        <xdr:cNvPr id="692" name="楕円 691"/>
        <xdr:cNvSpPr/>
      </xdr:nvSpPr>
      <xdr:spPr>
        <a:xfrm>
          <a:off x="15430500" y="16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84962</xdr:rowOff>
    </xdr:from>
    <xdr:ext cx="534377" cy="259045"/>
    <xdr:sp macro="" textlink="">
      <xdr:nvSpPr>
        <xdr:cNvPr id="693" name="テキスト ボックス 692"/>
        <xdr:cNvSpPr txBox="1"/>
      </xdr:nvSpPr>
      <xdr:spPr>
        <a:xfrm>
          <a:off x="15201411" y="165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144058</xdr:rowOff>
    </xdr:from>
    <xdr:to>
      <xdr:col>76</xdr:col>
      <xdr:colOff>165100</xdr:colOff>
      <xdr:row>96</xdr:row>
      <xdr:rowOff>74208</xdr:rowOff>
    </xdr:to>
    <xdr:sp macro="" textlink="">
      <xdr:nvSpPr>
        <xdr:cNvPr id="694" name="楕円 693"/>
        <xdr:cNvSpPr/>
      </xdr:nvSpPr>
      <xdr:spPr>
        <a:xfrm>
          <a:off x="14541500" y="164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90735</xdr:rowOff>
    </xdr:from>
    <xdr:ext cx="534377" cy="259045"/>
    <xdr:sp macro="" textlink="">
      <xdr:nvSpPr>
        <xdr:cNvPr id="695" name="テキスト ボックス 694"/>
        <xdr:cNvSpPr txBox="1"/>
      </xdr:nvSpPr>
      <xdr:spPr>
        <a:xfrm>
          <a:off x="14325111" y="162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148792</xdr:rowOff>
    </xdr:from>
    <xdr:to>
      <xdr:col>72</xdr:col>
      <xdr:colOff>38100</xdr:colOff>
      <xdr:row>96</xdr:row>
      <xdr:rowOff>78942</xdr:rowOff>
    </xdr:to>
    <xdr:sp macro="" textlink="">
      <xdr:nvSpPr>
        <xdr:cNvPr id="696" name="楕円 695"/>
        <xdr:cNvSpPr/>
      </xdr:nvSpPr>
      <xdr:spPr>
        <a:xfrm>
          <a:off x="13652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95469</xdr:rowOff>
    </xdr:from>
    <xdr:ext cx="534377" cy="259045"/>
    <xdr:sp macro="" textlink="">
      <xdr:nvSpPr>
        <xdr:cNvPr id="697" name="テキスト ボックス 696"/>
        <xdr:cNvSpPr txBox="1"/>
      </xdr:nvSpPr>
      <xdr:spPr>
        <a:xfrm>
          <a:off x="13436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18100</xdr:rowOff>
    </xdr:from>
    <xdr:to>
      <xdr:col>67</xdr:col>
      <xdr:colOff>101600</xdr:colOff>
      <xdr:row>96</xdr:row>
      <xdr:rowOff>119700</xdr:rowOff>
    </xdr:to>
    <xdr:sp macro="" textlink="">
      <xdr:nvSpPr>
        <xdr:cNvPr id="698" name="楕円 697"/>
        <xdr:cNvSpPr/>
      </xdr:nvSpPr>
      <xdr:spPr>
        <a:xfrm>
          <a:off x="12763500" y="164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136227</xdr:rowOff>
    </xdr:from>
    <xdr:ext cx="534377" cy="259045"/>
    <xdr:sp macro="" textlink="">
      <xdr:nvSpPr>
        <xdr:cNvPr id="699" name="テキスト ボックス 698"/>
        <xdr:cNvSpPr txBox="1"/>
      </xdr:nvSpPr>
      <xdr:spPr>
        <a:xfrm>
          <a:off x="12547111" y="162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8" name="直線コネクタ 70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9" name="テキスト ボックス 70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1" name="テキスト ボックス 710"/>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2" name="直線コネクタ 71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3" name="テキスト ボックス 712"/>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5" name="テキスト ボックス 71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7" name="直線コネクタ 716"/>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9" name="直線コネクタ 71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0"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1" name="直線コネクタ 720"/>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2" name="直線コネクタ 72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3"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4" name="フローチャート: 判断 723"/>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5" name="直線コネクタ 72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6" name="フローチャート: 判断 725"/>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7" name="テキスト ボックス 726"/>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8" name="直線コネクタ 72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29" name="フローチャート: 判断 728"/>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0" name="テキスト ボックス 72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1" name="直線コネクタ 73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2" name="フローチャート: 判断 731"/>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3" name="テキスト ボックス 73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4" name="フローチャート: 判断 733"/>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5" name="テキスト ボックス 73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1" name="楕円 74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2"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3" name="楕円 74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4" name="テキスト ボックス 743"/>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5" name="楕円 74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6" name="テキスト ボックス 745"/>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7" name="楕円 74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8" name="テキスト ボックス 747"/>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9" name="楕円 74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0" name="テキスト ボックス 749"/>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4" name="テキスト ボックス 77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1" name="テキスト ボックス 79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東日本大震災からの復旧・復興事業の影響により、警察費を除く多くの費目において、住民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人あたりのコストはグループ内平均を上回って推移している。</a:t>
          </a:r>
        </a:p>
        <a:p>
          <a:r>
            <a:rPr kumimoji="1" lang="ja-JP" altLang="en-US" sz="1300">
              <a:latin typeface="ＭＳ Ｐゴシック" panose="020B0600070205080204" pitchFamily="50" charset="-128"/>
              <a:ea typeface="ＭＳ Ｐゴシック" panose="020B0600070205080204" pitchFamily="50" charset="-128"/>
            </a:rPr>
            <a:t>　特に、インフラ整備などのハード事業の占める割合が大きい農林水産業費、土木費、災害復旧費やグループ補助金や経営安定資金貸付等が含まれる商工費において、グループ内平均を大きく上回っている。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一方、復旧・復興の進展の表れとして、多くの費目において平成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年度より減少しており、この傾向は続くものと見込まれる。</a:t>
          </a:r>
        </a:p>
        <a:p>
          <a:r>
            <a:rPr kumimoji="1" lang="ja-JP" altLang="en-US" sz="13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％となり、横ばい傾向となっている。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震災対応事業に多額の歳出不用が生じている影響で肥大しており、震災事業が収束するまでこの傾向は継続する見通しである。なお、この歳出不用の大部分は翌年度以降国庫返還しなければならない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本県の連結実質赤字比率について、各年度を通じて全会計とも赤字は生じていない。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一般会計の実質収支額は、平成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0.90</a:t>
          </a:r>
          <a:r>
            <a:rPr kumimoji="1" lang="ja-JP" altLang="en-US" sz="1400">
              <a:latin typeface="ＭＳ ゴシック" pitchFamily="49" charset="-128"/>
              <a:ea typeface="ＭＳ ゴシック" pitchFamily="49" charset="-128"/>
            </a:rPr>
            <a:t>ポイント上昇しているが、これは震災対応事業に多額の歳出不用が生じている影響で肥大しているものであり、この大部分は翌年度以降国庫返還しなければならないものである。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公営事業会計では、国民健康保険特別会計が平成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年度より新たに創設されている。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公営企業会計では、水道用水供給事業会計が企業債残高の減少や流動資産の増加により、平成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0.62</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準公営企業会計では、流域下水道事業特別会計が、平成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月からの企業会計への移行に伴う繰入金の増などにより、平成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なお、その他の会計については、ほぼ横ばいの状況である。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実質公債費比率（分子）の構成要素に占める割合が大きな元利償還金は、償還計画に基づく償還により、各年度を通じて</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億円代～</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億円代で推移しており、算入公債費等も</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億円前後で推移している。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年度は、定時償還債での新発債の起債量の増加により、相対的に満期一括地方債が減少したことによる減債基金積立不足算定額が減少したことなどにより、実質公債費比率の分子が減少している。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今後も県債の発行抑制や公債費の平準化に努め、適正な水準となるよう配慮していく。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で設定しているのに対して、本県は</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年据置）で毎年度積立額を</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で設定しているため、減債基金残高と減債基金積立相当額に乖離が生じている。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将来負担比率（分子）の構成要素に占める割合が大きな地方債の現在高が、これまで取り組んできた県債の発行抑制の効果もあり、減少傾向となっている。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年度は、退職手当の引き下げによる退職手当負担見込み額の減や地方債現在高の減、充当可能基金額の増などにより、将来負担比率の分子は改善されている。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今後も継続して将来負担に配慮した財政運営に努めていく必要がある。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財政調整基金や減債基金は、ほぼ横ばいであり、その他特定目的基金では東日本大震災からの復旧・復興事業の進捗に伴い「地域整備推進基金」を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億円それぞれ取崩しを行ったことなどにより、基金全体の残高は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東日本大震災からの復旧・復興事業の進捗に伴い「地域整備推進基金」や「東日本大震災復興交付金基金」、「東日本大震災復興基金」等の東日本大震災関連の基金残高は、減少していく見込みである。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また、県有施設の老朽化等の将来の財政負担に備え、県庁舎等の長寿命化対策に要する経費として「県庁舎等整備基金」等に積立を行い、引き続き残高の確保に努めていく。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・地域整備推進基金：県内各地域における県勢発展の基盤となる公共施設等の整備その他の地域の振興に資する施策の円滑な推進</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・富県宮城推進基金：富県宮城の実現に向けた県経済の成長を図るための産業振興に関する施策及び大規模な地震による被害の最小化に関する施策の推進</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・地域整備推進基金、東日本大震災復興交付金基金、東日本大震災復興基金：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東日本大震災からの復旧・復興事業の進捗に伴い「地域整備推進基金」を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億円、「東日本大震災復興基金」を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億円それぞれ取崩したことなどにより、その他特定目的基金全体では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・東日本大震災復興基金等の震災関連の基金：復旧・復興事業の進捗に伴い残高は減少していく見込みである。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・県庁舎等整備基金：将来の財政負担に備え、県庁舎等の長寿命化対策に要する経費として積み立てを行い、引き続き残高の確保に努める。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年度当初予算では、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億円の取崩を見込んでいたが、東大震災からの復旧・復興事業等による景気の回復基調を反映した県税収入などの歳入変動や歳出抑制等により、取崩が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億円にとどまったこと、平成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年度決算剰余金等を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億円積み立てたことにより、前年度残高から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増大する社会保障関係経費等の将来の財政負担に備え、引き続き残高の確保に努める。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預金利子等の果実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億円の積立及び県債償還のための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億円の取崩による。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適切な運用・管理を行い、引き続き残高の確保に努める。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グループ内の他府県に比し，有形固定資産減価償却率は低く維持されており，老朽化が極端に進んでいる状態ではないと見ることができ，要因の一つとしては，東日本大震災で被災した施設等を復旧・建替等していることが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本県では，平成２８年度に策定した宮城県公共施設等総合管理方針に基づき，施設新築に当たり将来の人口構造の変化等を踏まえた，長期的・総合的な観点から検討を行うとともに，既存施設については，長寿命化や施設の積極的な統廃合による施設総量の適正化を検討しており，財政負担軽減に努めて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76" name="楕円 75"/>
        <xdr:cNvSpPr/>
      </xdr:nvSpPr>
      <xdr:spPr>
        <a:xfrm>
          <a:off x="4251325" y="58914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135780</xdr:rowOff>
    </xdr:from>
    <xdr:ext cx="405111" cy="259045"/>
    <xdr:sp macro="" textlink="">
      <xdr:nvSpPr>
        <xdr:cNvPr id="77" name="有形固定資産減価償却率該当値テキスト"/>
        <xdr:cNvSpPr txBox="1"/>
      </xdr:nvSpPr>
      <xdr:spPr>
        <a:xfrm>
          <a:off x="4352925" y="5869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78" name="楕円 77"/>
        <xdr:cNvSpPr/>
      </xdr:nvSpPr>
      <xdr:spPr>
        <a:xfrm>
          <a:off x="3616325" y="5902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36703</xdr:rowOff>
    </xdr:from>
    <xdr:to>
      <xdr:col>23</xdr:col>
      <xdr:colOff>85725</xdr:colOff>
      <xdr:row>31</xdr:row>
      <xdr:rowOff>53975</xdr:rowOff>
    </xdr:to>
    <xdr:cxnSp macro="">
      <xdr:nvCxnSpPr>
        <xdr:cNvPr id="79" name="直線コネクタ 78"/>
        <xdr:cNvCxnSpPr/>
      </xdr:nvCxnSpPr>
      <xdr:spPr>
        <a:xfrm flipV="1">
          <a:off x="3667125" y="5935853"/>
          <a:ext cx="635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7493</xdr:rowOff>
    </xdr:from>
    <xdr:to>
      <xdr:col>15</xdr:col>
      <xdr:colOff>187325</xdr:colOff>
      <xdr:row>31</xdr:row>
      <xdr:rowOff>109093</xdr:rowOff>
    </xdr:to>
    <xdr:sp macro="" textlink="">
      <xdr:nvSpPr>
        <xdr:cNvPr id="80" name="楕円 79"/>
        <xdr:cNvSpPr/>
      </xdr:nvSpPr>
      <xdr:spPr>
        <a:xfrm>
          <a:off x="2930525" y="5906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53975</xdr:rowOff>
    </xdr:from>
    <xdr:to>
      <xdr:col>19</xdr:col>
      <xdr:colOff>136525</xdr:colOff>
      <xdr:row>31</xdr:row>
      <xdr:rowOff>58293</xdr:rowOff>
    </xdr:to>
    <xdr:cxnSp macro="">
      <xdr:nvCxnSpPr>
        <xdr:cNvPr id="81" name="直線コネクタ 80"/>
        <xdr:cNvCxnSpPr/>
      </xdr:nvCxnSpPr>
      <xdr:spPr>
        <a:xfrm flipV="1">
          <a:off x="2981325" y="5953125"/>
          <a:ext cx="6858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2" name="n_1aveValue有形固定資産減価償却率"/>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3"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4"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95902</xdr:rowOff>
    </xdr:from>
    <xdr:ext cx="405111" cy="259045"/>
    <xdr:sp macro="" textlink="">
      <xdr:nvSpPr>
        <xdr:cNvPr id="85" name="n_1mainValue有形固定資産減価償却率"/>
        <xdr:cNvSpPr txBox="1"/>
      </xdr:nvSpPr>
      <xdr:spPr>
        <a:xfrm>
          <a:off x="3470919" y="599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100220</xdr:rowOff>
    </xdr:from>
    <xdr:ext cx="405111" cy="259045"/>
    <xdr:sp macro="" textlink="">
      <xdr:nvSpPr>
        <xdr:cNvPr id="86" name="n_2mainValue有形固定資産減価償却率"/>
        <xdr:cNvSpPr txBox="1"/>
      </xdr:nvSpPr>
      <xdr:spPr>
        <a:xfrm>
          <a:off x="2797819" y="5999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9" name="正方形/長方形 88"/>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2" name="正方形/長方形 91"/>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3" name="正方形/長方形 92"/>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7" name="テキスト ボックス 96"/>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債務償還比率は，類似団体を下回っており，主な要因は地方債の新規発行を抑制していることによる地方債現在高の減少，東日本大震災からの復旧・復興等による充当可能基金額の増加等が考えられる。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今後も債務償還比率に配慮した財政運営に努めていく必要がある。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0" name="テキスト ボックス 99"/>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6" name="テキスト ボックス 105"/>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8" name="テキスト ボックス 10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0" name="テキスト ボックス 10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2" name="テキスト ボックス 11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6" name="直線コネクタ 115"/>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7"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8" name="直線コネクタ 117"/>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9"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20" name="直線コネクタ 119"/>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21"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22" name="フローチャート: 判断 121"/>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3" name="フローチャート: 判断 122"/>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107769</xdr:rowOff>
    </xdr:from>
    <xdr:to>
      <xdr:col>76</xdr:col>
      <xdr:colOff>73025</xdr:colOff>
      <xdr:row>33</xdr:row>
      <xdr:rowOff>37919</xdr:rowOff>
    </xdr:to>
    <xdr:sp macro="" textlink="">
      <xdr:nvSpPr>
        <xdr:cNvPr id="129" name="楕円 128"/>
        <xdr:cNvSpPr/>
      </xdr:nvSpPr>
      <xdr:spPr>
        <a:xfrm>
          <a:off x="13293725" y="61720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86196</xdr:rowOff>
    </xdr:from>
    <xdr:ext cx="560923" cy="259045"/>
    <xdr:sp macro="" textlink="">
      <xdr:nvSpPr>
        <xdr:cNvPr id="130" name="債務償還比率該当値テキスト"/>
        <xdr:cNvSpPr txBox="1"/>
      </xdr:nvSpPr>
      <xdr:spPr>
        <a:xfrm>
          <a:off x="13376275" y="61504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141351</xdr:rowOff>
    </xdr:from>
    <xdr:to>
      <xdr:col>72</xdr:col>
      <xdr:colOff>123825</xdr:colOff>
      <xdr:row>32</xdr:row>
      <xdr:rowOff>71501</xdr:rowOff>
    </xdr:to>
    <xdr:sp macro="" textlink="">
      <xdr:nvSpPr>
        <xdr:cNvPr id="131" name="楕円 130"/>
        <xdr:cNvSpPr/>
      </xdr:nvSpPr>
      <xdr:spPr>
        <a:xfrm>
          <a:off x="12639675" y="60405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20701</xdr:rowOff>
    </xdr:from>
    <xdr:to>
      <xdr:col>76</xdr:col>
      <xdr:colOff>22225</xdr:colOff>
      <xdr:row>32</xdr:row>
      <xdr:rowOff>158569</xdr:rowOff>
    </xdr:to>
    <xdr:cxnSp macro="">
      <xdr:nvCxnSpPr>
        <xdr:cNvPr id="132" name="直線コネクタ 131"/>
        <xdr:cNvCxnSpPr/>
      </xdr:nvCxnSpPr>
      <xdr:spPr>
        <a:xfrm>
          <a:off x="12690475" y="6084951"/>
          <a:ext cx="6350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3"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62628</xdr:rowOff>
    </xdr:from>
    <xdr:ext cx="560923" cy="259045"/>
    <xdr:sp macro="" textlink="">
      <xdr:nvSpPr>
        <xdr:cNvPr id="134" name="n_1mainValue債務償還比率"/>
        <xdr:cNvSpPr txBox="1"/>
      </xdr:nvSpPr>
      <xdr:spPr>
        <a:xfrm>
          <a:off x="12435413" y="61268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159476</xdr:rowOff>
    </xdr:from>
    <xdr:to>
      <xdr:col>24</xdr:col>
      <xdr:colOff>62865</xdr:colOff>
      <xdr:row>42</xdr:row>
      <xdr:rowOff>157843</xdr:rowOff>
    </xdr:to>
    <xdr:cxnSp macro="">
      <xdr:nvCxnSpPr>
        <xdr:cNvPr id="58" name="直線コネクタ 57"/>
        <xdr:cNvCxnSpPr/>
      </xdr:nvCxnSpPr>
      <xdr:spPr>
        <a:xfrm flipV="1">
          <a:off x="4176395" y="561412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161670</xdr:rowOff>
    </xdr:from>
    <xdr:ext cx="405111" cy="259045"/>
    <xdr:sp macro="" textlink="">
      <xdr:nvSpPr>
        <xdr:cNvPr id="59" name="【道路】&#10;有形固定資産減価償却率最小値テキスト"/>
        <xdr:cNvSpPr txBox="1"/>
      </xdr:nvSpPr>
      <xdr:spPr>
        <a:xfrm>
          <a:off x="42291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4108450" y="7098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106153</xdr:rowOff>
    </xdr:from>
    <xdr:ext cx="405111" cy="259045"/>
    <xdr:sp macro="" textlink="">
      <xdr:nvSpPr>
        <xdr:cNvPr id="61" name="【道路】&#10;有形固定資産減価償却率最大値テキスト"/>
        <xdr:cNvSpPr txBox="1"/>
      </xdr:nvSpPr>
      <xdr:spPr>
        <a:xfrm>
          <a:off x="4229100" y="539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108450" y="5614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87466</xdr:rowOff>
    </xdr:from>
    <xdr:ext cx="405111" cy="259045"/>
    <xdr:sp macro="" textlink="">
      <xdr:nvSpPr>
        <xdr:cNvPr id="63" name="【道路】&#10;有形固定資産減価償却率平均値テキスト"/>
        <xdr:cNvSpPr txBox="1"/>
      </xdr:nvSpPr>
      <xdr:spPr>
        <a:xfrm>
          <a:off x="42291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64" name="フローチャート: 判断 63"/>
        <xdr:cNvSpPr/>
      </xdr:nvSpPr>
      <xdr:spPr>
        <a:xfrm>
          <a:off x="4127500" y="634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79284</xdr:rowOff>
    </xdr:from>
    <xdr:to>
      <xdr:col>15</xdr:col>
      <xdr:colOff>101600</xdr:colOff>
      <xdr:row>40</xdr:row>
      <xdr:rowOff>9434</xdr:rowOff>
    </xdr:to>
    <xdr:sp macro="" textlink="">
      <xdr:nvSpPr>
        <xdr:cNvPr id="66" name="フローチャート: 判断 65"/>
        <xdr:cNvSpPr/>
      </xdr:nvSpPr>
      <xdr:spPr>
        <a:xfrm>
          <a:off x="2571750" y="65245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778000" y="65147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136434</xdr:rowOff>
    </xdr:from>
    <xdr:to>
      <xdr:col>24</xdr:col>
      <xdr:colOff>114300</xdr:colOff>
      <xdr:row>41</xdr:row>
      <xdr:rowOff>66584</xdr:rowOff>
    </xdr:to>
    <xdr:sp macro="" textlink="">
      <xdr:nvSpPr>
        <xdr:cNvPr id="73" name="楕円 72"/>
        <xdr:cNvSpPr/>
      </xdr:nvSpPr>
      <xdr:spPr>
        <a:xfrm>
          <a:off x="4127500" y="6746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114861</xdr:rowOff>
    </xdr:from>
    <xdr:ext cx="405111" cy="259045"/>
    <xdr:sp macro="" textlink="">
      <xdr:nvSpPr>
        <xdr:cNvPr id="74" name="【道路】&#10;有形固定資産減価償却率該当値テキスト"/>
        <xdr:cNvSpPr txBox="1"/>
      </xdr:nvSpPr>
      <xdr:spPr>
        <a:xfrm>
          <a:off x="4229100" y="67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142966</xdr:rowOff>
    </xdr:from>
    <xdr:to>
      <xdr:col>20</xdr:col>
      <xdr:colOff>38100</xdr:colOff>
      <xdr:row>41</xdr:row>
      <xdr:rowOff>73116</xdr:rowOff>
    </xdr:to>
    <xdr:sp macro="" textlink="">
      <xdr:nvSpPr>
        <xdr:cNvPr id="75" name="楕円 74"/>
        <xdr:cNvSpPr/>
      </xdr:nvSpPr>
      <xdr:spPr>
        <a:xfrm>
          <a:off x="3384550" y="67533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15784</xdr:rowOff>
    </xdr:from>
    <xdr:to>
      <xdr:col>24</xdr:col>
      <xdr:colOff>63500</xdr:colOff>
      <xdr:row>41</xdr:row>
      <xdr:rowOff>22316</xdr:rowOff>
    </xdr:to>
    <xdr:cxnSp macro="">
      <xdr:nvCxnSpPr>
        <xdr:cNvPr id="76" name="直線コネクタ 75"/>
        <xdr:cNvCxnSpPr/>
      </xdr:nvCxnSpPr>
      <xdr:spPr>
        <a:xfrm flipV="1">
          <a:off x="3429000" y="6791234"/>
          <a:ext cx="7493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17235</xdr:rowOff>
    </xdr:from>
    <xdr:to>
      <xdr:col>15</xdr:col>
      <xdr:colOff>101600</xdr:colOff>
      <xdr:row>41</xdr:row>
      <xdr:rowOff>118835</xdr:rowOff>
    </xdr:to>
    <xdr:sp macro="" textlink="">
      <xdr:nvSpPr>
        <xdr:cNvPr id="77" name="楕円 76"/>
        <xdr:cNvSpPr/>
      </xdr:nvSpPr>
      <xdr:spPr>
        <a:xfrm>
          <a:off x="2571750" y="67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22316</xdr:rowOff>
    </xdr:from>
    <xdr:to>
      <xdr:col>19</xdr:col>
      <xdr:colOff>177800</xdr:colOff>
      <xdr:row>41</xdr:row>
      <xdr:rowOff>68035</xdr:rowOff>
    </xdr:to>
    <xdr:cxnSp macro="">
      <xdr:nvCxnSpPr>
        <xdr:cNvPr id="78" name="直線コネクタ 77"/>
        <xdr:cNvCxnSpPr/>
      </xdr:nvCxnSpPr>
      <xdr:spPr>
        <a:xfrm flipV="1">
          <a:off x="2622550" y="6797766"/>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2391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25961</xdr:rowOff>
    </xdr:from>
    <xdr:ext cx="405111" cy="259045"/>
    <xdr:sp macro="" textlink="">
      <xdr:nvSpPr>
        <xdr:cNvPr id="80" name="n_2aveValue【道路】&#10;有形固定資産減価償却率"/>
        <xdr:cNvSpPr txBox="1"/>
      </xdr:nvSpPr>
      <xdr:spPr>
        <a:xfrm>
          <a:off x="24390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1" name="n_3aveValue【道路】&#10;有形固定資産減価償却率"/>
        <xdr:cNvSpPr txBox="1"/>
      </xdr:nvSpPr>
      <xdr:spPr>
        <a:xfrm>
          <a:off x="164529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64243</xdr:rowOff>
    </xdr:from>
    <xdr:ext cx="405111" cy="259045"/>
    <xdr:sp macro="" textlink="">
      <xdr:nvSpPr>
        <xdr:cNvPr id="82" name="n_1mainValue【道路】&#10;有形固定資産減価償却率"/>
        <xdr:cNvSpPr txBox="1"/>
      </xdr:nvSpPr>
      <xdr:spPr>
        <a:xfrm>
          <a:off x="3239144" y="683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109962</xdr:rowOff>
    </xdr:from>
    <xdr:ext cx="405111" cy="259045"/>
    <xdr:sp macro="" textlink="">
      <xdr:nvSpPr>
        <xdr:cNvPr id="83" name="n_2mainValue【道路】&#10;有形固定資産減価償却率"/>
        <xdr:cNvSpPr txBox="1"/>
      </xdr:nvSpPr>
      <xdr:spPr>
        <a:xfrm>
          <a:off x="2439044" y="688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3" name="テキスト ボックス 92"/>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7" name="テキスト ボックス 96"/>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148209</xdr:rowOff>
    </xdr:from>
    <xdr:to>
      <xdr:col>54</xdr:col>
      <xdr:colOff>189865</xdr:colOff>
      <xdr:row>40</xdr:row>
      <xdr:rowOff>114491</xdr:rowOff>
    </xdr:to>
    <xdr:cxnSp macro="">
      <xdr:nvCxnSpPr>
        <xdr:cNvPr id="101" name="直線コネクタ 100"/>
        <xdr:cNvCxnSpPr/>
      </xdr:nvCxnSpPr>
      <xdr:spPr>
        <a:xfrm flipV="1">
          <a:off x="9427845" y="5602859"/>
          <a:ext cx="1270" cy="1121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2" name="【道路】&#10;一人当たり延長最小値テキスト"/>
        <xdr:cNvSpPr txBox="1"/>
      </xdr:nvSpPr>
      <xdr:spPr>
        <a:xfrm>
          <a:off x="9480550" y="672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3" name="直線コネクタ 102"/>
        <xdr:cNvCxnSpPr/>
      </xdr:nvCxnSpPr>
      <xdr:spPr>
        <a:xfrm>
          <a:off x="9359900" y="67248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94886</xdr:rowOff>
    </xdr:from>
    <xdr:ext cx="469744" cy="259045"/>
    <xdr:sp macro="" textlink="">
      <xdr:nvSpPr>
        <xdr:cNvPr id="104" name="【道路】&#10;一人当たり延長最大値テキスト"/>
        <xdr:cNvSpPr txBox="1"/>
      </xdr:nvSpPr>
      <xdr:spPr>
        <a:xfrm>
          <a:off x="9480550" y="538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148209</xdr:rowOff>
    </xdr:from>
    <xdr:to>
      <xdr:col>55</xdr:col>
      <xdr:colOff>88900</xdr:colOff>
      <xdr:row>33</xdr:row>
      <xdr:rowOff>148209</xdr:rowOff>
    </xdr:to>
    <xdr:cxnSp macro="">
      <xdr:nvCxnSpPr>
        <xdr:cNvPr id="105" name="直線コネクタ 104"/>
        <xdr:cNvCxnSpPr/>
      </xdr:nvCxnSpPr>
      <xdr:spPr>
        <a:xfrm>
          <a:off x="9359900" y="5602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79265</xdr:rowOff>
    </xdr:from>
    <xdr:ext cx="469744" cy="259045"/>
    <xdr:sp macro="" textlink="">
      <xdr:nvSpPr>
        <xdr:cNvPr id="106" name="【道路】&#10;一人当たり延長平均値テキスト"/>
        <xdr:cNvSpPr txBox="1"/>
      </xdr:nvSpPr>
      <xdr:spPr>
        <a:xfrm>
          <a:off x="9480550" y="6359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100838</xdr:rowOff>
    </xdr:from>
    <xdr:to>
      <xdr:col>55</xdr:col>
      <xdr:colOff>50800</xdr:colOff>
      <xdr:row>39</xdr:row>
      <xdr:rowOff>30988</xdr:rowOff>
    </xdr:to>
    <xdr:sp macro="" textlink="">
      <xdr:nvSpPr>
        <xdr:cNvPr id="107" name="フローチャート: 判断 106"/>
        <xdr:cNvSpPr/>
      </xdr:nvSpPr>
      <xdr:spPr>
        <a:xfrm>
          <a:off x="939800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111696</xdr:rowOff>
    </xdr:from>
    <xdr:to>
      <xdr:col>50</xdr:col>
      <xdr:colOff>165100</xdr:colOff>
      <xdr:row>39</xdr:row>
      <xdr:rowOff>41846</xdr:rowOff>
    </xdr:to>
    <xdr:sp macro="" textlink="">
      <xdr:nvSpPr>
        <xdr:cNvPr id="108" name="フローチャート: 判断 107"/>
        <xdr:cNvSpPr/>
      </xdr:nvSpPr>
      <xdr:spPr>
        <a:xfrm>
          <a:off x="8636000" y="639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101409</xdr:rowOff>
    </xdr:from>
    <xdr:to>
      <xdr:col>46</xdr:col>
      <xdr:colOff>38100</xdr:colOff>
      <xdr:row>39</xdr:row>
      <xdr:rowOff>31559</xdr:rowOff>
    </xdr:to>
    <xdr:sp macro="" textlink="">
      <xdr:nvSpPr>
        <xdr:cNvPr id="109" name="フローチャート: 判断 108"/>
        <xdr:cNvSpPr/>
      </xdr:nvSpPr>
      <xdr:spPr>
        <a:xfrm>
          <a:off x="7842250" y="63815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107696</xdr:rowOff>
    </xdr:from>
    <xdr:to>
      <xdr:col>41</xdr:col>
      <xdr:colOff>101600</xdr:colOff>
      <xdr:row>39</xdr:row>
      <xdr:rowOff>37846</xdr:rowOff>
    </xdr:to>
    <xdr:sp macro="" textlink="">
      <xdr:nvSpPr>
        <xdr:cNvPr id="110" name="フローチャート: 判断 109"/>
        <xdr:cNvSpPr/>
      </xdr:nvSpPr>
      <xdr:spPr>
        <a:xfrm>
          <a:off x="7029450" y="6387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91694</xdr:rowOff>
    </xdr:from>
    <xdr:to>
      <xdr:col>55</xdr:col>
      <xdr:colOff>50800</xdr:colOff>
      <xdr:row>37</xdr:row>
      <xdr:rowOff>21844</xdr:rowOff>
    </xdr:to>
    <xdr:sp macro="" textlink="">
      <xdr:nvSpPr>
        <xdr:cNvPr id="116" name="楕円 115"/>
        <xdr:cNvSpPr/>
      </xdr:nvSpPr>
      <xdr:spPr>
        <a:xfrm>
          <a:off x="9398000" y="60416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114571</xdr:rowOff>
    </xdr:from>
    <xdr:ext cx="469744" cy="259045"/>
    <xdr:sp macro="" textlink="">
      <xdr:nvSpPr>
        <xdr:cNvPr id="117" name="【道路】&#10;一人当たり延長該当値テキスト"/>
        <xdr:cNvSpPr txBox="1"/>
      </xdr:nvSpPr>
      <xdr:spPr>
        <a:xfrm>
          <a:off x="9480550" y="58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91122</xdr:rowOff>
    </xdr:from>
    <xdr:to>
      <xdr:col>50</xdr:col>
      <xdr:colOff>165100</xdr:colOff>
      <xdr:row>37</xdr:row>
      <xdr:rowOff>21272</xdr:rowOff>
    </xdr:to>
    <xdr:sp macro="" textlink="">
      <xdr:nvSpPr>
        <xdr:cNvPr id="118" name="楕円 117"/>
        <xdr:cNvSpPr/>
      </xdr:nvSpPr>
      <xdr:spPr>
        <a:xfrm>
          <a:off x="8636000" y="60410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141922</xdr:rowOff>
    </xdr:from>
    <xdr:to>
      <xdr:col>55</xdr:col>
      <xdr:colOff>0</xdr:colOff>
      <xdr:row>36</xdr:row>
      <xdr:rowOff>142494</xdr:rowOff>
    </xdr:to>
    <xdr:cxnSp macro="">
      <xdr:nvCxnSpPr>
        <xdr:cNvPr id="119" name="直線コネクタ 118"/>
        <xdr:cNvCxnSpPr/>
      </xdr:nvCxnSpPr>
      <xdr:spPr>
        <a:xfrm>
          <a:off x="8686800" y="6091872"/>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95695</xdr:rowOff>
    </xdr:from>
    <xdr:to>
      <xdr:col>46</xdr:col>
      <xdr:colOff>38100</xdr:colOff>
      <xdr:row>37</xdr:row>
      <xdr:rowOff>25845</xdr:rowOff>
    </xdr:to>
    <xdr:sp macro="" textlink="">
      <xdr:nvSpPr>
        <xdr:cNvPr id="120" name="楕円 119"/>
        <xdr:cNvSpPr/>
      </xdr:nvSpPr>
      <xdr:spPr>
        <a:xfrm>
          <a:off x="7842250" y="60456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141922</xdr:rowOff>
    </xdr:from>
    <xdr:to>
      <xdr:col>50</xdr:col>
      <xdr:colOff>114300</xdr:colOff>
      <xdr:row>36</xdr:row>
      <xdr:rowOff>146495</xdr:rowOff>
    </xdr:to>
    <xdr:cxnSp macro="">
      <xdr:nvCxnSpPr>
        <xdr:cNvPr id="121" name="直線コネクタ 120"/>
        <xdr:cNvCxnSpPr/>
      </xdr:nvCxnSpPr>
      <xdr:spPr>
        <a:xfrm flipV="1">
          <a:off x="7886700" y="6091872"/>
          <a:ext cx="8001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32973</xdr:rowOff>
    </xdr:from>
    <xdr:ext cx="469744" cy="259045"/>
    <xdr:sp macro="" textlink="">
      <xdr:nvSpPr>
        <xdr:cNvPr id="122" name="n_1aveValue【道路】&#10;一人当たり延長"/>
        <xdr:cNvSpPr txBox="1"/>
      </xdr:nvSpPr>
      <xdr:spPr>
        <a:xfrm>
          <a:off x="8458277"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22686</xdr:rowOff>
    </xdr:from>
    <xdr:ext cx="469744" cy="259045"/>
    <xdr:sp macro="" textlink="">
      <xdr:nvSpPr>
        <xdr:cNvPr id="123" name="n_2aveValue【道路】&#10;一人当たり延長"/>
        <xdr:cNvSpPr txBox="1"/>
      </xdr:nvSpPr>
      <xdr:spPr>
        <a:xfrm>
          <a:off x="7677227" y="646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54373</xdr:rowOff>
    </xdr:from>
    <xdr:ext cx="469744" cy="259045"/>
    <xdr:sp macro="" textlink="">
      <xdr:nvSpPr>
        <xdr:cNvPr id="124" name="n_3aveValue【道路】&#10;一人当たり延長"/>
        <xdr:cNvSpPr txBox="1"/>
      </xdr:nvSpPr>
      <xdr:spPr>
        <a:xfrm>
          <a:off x="6864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37799</xdr:rowOff>
    </xdr:from>
    <xdr:ext cx="469744" cy="259045"/>
    <xdr:sp macro="" textlink="">
      <xdr:nvSpPr>
        <xdr:cNvPr id="125" name="n_1mainValue【道路】&#10;一人当たり延長"/>
        <xdr:cNvSpPr txBox="1"/>
      </xdr:nvSpPr>
      <xdr:spPr>
        <a:xfrm>
          <a:off x="8458277" y="582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42372</xdr:rowOff>
    </xdr:from>
    <xdr:ext cx="469744" cy="259045"/>
    <xdr:sp macro="" textlink="">
      <xdr:nvSpPr>
        <xdr:cNvPr id="126" name="n_2mainValue【道路】&#10;一人当たり延長"/>
        <xdr:cNvSpPr txBox="1"/>
      </xdr:nvSpPr>
      <xdr:spPr>
        <a:xfrm>
          <a:off x="7677227" y="582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62</xdr:row>
      <xdr:rowOff>91440</xdr:rowOff>
    </xdr:to>
    <xdr:cxnSp macro="">
      <xdr:nvCxnSpPr>
        <xdr:cNvPr id="147" name="直線コネクタ 146"/>
        <xdr:cNvCxnSpPr/>
      </xdr:nvCxnSpPr>
      <xdr:spPr>
        <a:xfrm flipV="1">
          <a:off x="4176395" y="9180576"/>
          <a:ext cx="127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48" name="【橋りょう・トンネル】&#10;有形固定資産減価償却率最小値テキスト"/>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49" name="直線コネクタ 148"/>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0" name="【橋りょう・トンネル】&#10;有形固定資産減価償却率最大値テキスト"/>
        <xdr:cNvSpPr txBox="1"/>
      </xdr:nvSpPr>
      <xdr:spPr>
        <a:xfrm>
          <a:off x="4229100" y="896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51" name="直線コネクタ 150"/>
        <xdr:cNvCxnSpPr/>
      </xdr:nvCxnSpPr>
      <xdr:spPr>
        <a:xfrm>
          <a:off x="4108450" y="9180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405111" cy="259045"/>
    <xdr:sp macro="" textlink="">
      <xdr:nvSpPr>
        <xdr:cNvPr id="152" name="【橋りょう・トンネル】&#10;有形固定資産減価償却率平均値テキスト"/>
        <xdr:cNvSpPr txBox="1"/>
      </xdr:nvSpPr>
      <xdr:spPr>
        <a:xfrm>
          <a:off x="422910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3" name="フローチャート: 判断 152"/>
        <xdr:cNvSpPr/>
      </xdr:nvSpPr>
      <xdr:spPr>
        <a:xfrm>
          <a:off x="4127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42926</xdr:rowOff>
    </xdr:from>
    <xdr:to>
      <xdr:col>20</xdr:col>
      <xdr:colOff>38100</xdr:colOff>
      <xdr:row>59</xdr:row>
      <xdr:rowOff>144526</xdr:rowOff>
    </xdr:to>
    <xdr:sp macro="" textlink="">
      <xdr:nvSpPr>
        <xdr:cNvPr id="154" name="フローチャート: 判断 153"/>
        <xdr:cNvSpPr/>
      </xdr:nvSpPr>
      <xdr:spPr>
        <a:xfrm>
          <a:off x="3384550" y="97901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61214</xdr:rowOff>
    </xdr:from>
    <xdr:to>
      <xdr:col>15</xdr:col>
      <xdr:colOff>101600</xdr:colOff>
      <xdr:row>59</xdr:row>
      <xdr:rowOff>162814</xdr:rowOff>
    </xdr:to>
    <xdr:sp macro="" textlink="">
      <xdr:nvSpPr>
        <xdr:cNvPr id="155" name="フローチャート: 判断 154"/>
        <xdr:cNvSpPr/>
      </xdr:nvSpPr>
      <xdr:spPr>
        <a:xfrm>
          <a:off x="2571750" y="980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56" name="フローチャート: 判断 155"/>
        <xdr:cNvSpPr/>
      </xdr:nvSpPr>
      <xdr:spPr>
        <a:xfrm>
          <a:off x="17780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26924</xdr:rowOff>
    </xdr:from>
    <xdr:to>
      <xdr:col>24</xdr:col>
      <xdr:colOff>114300</xdr:colOff>
      <xdr:row>60</xdr:row>
      <xdr:rowOff>128524</xdr:rowOff>
    </xdr:to>
    <xdr:sp macro="" textlink="">
      <xdr:nvSpPr>
        <xdr:cNvPr id="162" name="楕円 161"/>
        <xdr:cNvSpPr/>
      </xdr:nvSpPr>
      <xdr:spPr>
        <a:xfrm>
          <a:off x="4127500" y="99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5351</xdr:rowOff>
    </xdr:from>
    <xdr:ext cx="405111" cy="259045"/>
    <xdr:sp macro="" textlink="">
      <xdr:nvSpPr>
        <xdr:cNvPr id="163" name="【橋りょう・トンネル】&#10;有形固定資産減価償却率該当値テキスト"/>
        <xdr:cNvSpPr txBox="1"/>
      </xdr:nvSpPr>
      <xdr:spPr>
        <a:xfrm>
          <a:off x="4229100" y="99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68072</xdr:rowOff>
    </xdr:from>
    <xdr:to>
      <xdr:col>20</xdr:col>
      <xdr:colOff>38100</xdr:colOff>
      <xdr:row>60</xdr:row>
      <xdr:rowOff>169672</xdr:rowOff>
    </xdr:to>
    <xdr:sp macro="" textlink="">
      <xdr:nvSpPr>
        <xdr:cNvPr id="164" name="楕円 163"/>
        <xdr:cNvSpPr/>
      </xdr:nvSpPr>
      <xdr:spPr>
        <a:xfrm>
          <a:off x="3384550" y="99804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77724</xdr:rowOff>
    </xdr:from>
    <xdr:to>
      <xdr:col>24</xdr:col>
      <xdr:colOff>63500</xdr:colOff>
      <xdr:row>60</xdr:row>
      <xdr:rowOff>118872</xdr:rowOff>
    </xdr:to>
    <xdr:cxnSp macro="">
      <xdr:nvCxnSpPr>
        <xdr:cNvPr id="165" name="直線コネクタ 164"/>
        <xdr:cNvCxnSpPr/>
      </xdr:nvCxnSpPr>
      <xdr:spPr>
        <a:xfrm flipV="1">
          <a:off x="3429000" y="9990074"/>
          <a:ext cx="7493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66" name="楕円 165"/>
        <xdr:cNvSpPr/>
      </xdr:nvSpPr>
      <xdr:spPr>
        <a:xfrm>
          <a:off x="2571750" y="9998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118872</xdr:rowOff>
    </xdr:from>
    <xdr:to>
      <xdr:col>19</xdr:col>
      <xdr:colOff>177800</xdr:colOff>
      <xdr:row>60</xdr:row>
      <xdr:rowOff>137160</xdr:rowOff>
    </xdr:to>
    <xdr:cxnSp macro="">
      <xdr:nvCxnSpPr>
        <xdr:cNvPr id="167" name="直線コネクタ 166"/>
        <xdr:cNvCxnSpPr/>
      </xdr:nvCxnSpPr>
      <xdr:spPr>
        <a:xfrm flipV="1">
          <a:off x="2622550" y="10031222"/>
          <a:ext cx="8064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161053</xdr:rowOff>
    </xdr:from>
    <xdr:ext cx="405111" cy="259045"/>
    <xdr:sp macro="" textlink="">
      <xdr:nvSpPr>
        <xdr:cNvPr id="168" name="n_1aveValue【橋りょう・トンネル】&#10;有形固定資産減価償却率"/>
        <xdr:cNvSpPr txBox="1"/>
      </xdr:nvSpPr>
      <xdr:spPr>
        <a:xfrm>
          <a:off x="32391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7891</xdr:rowOff>
    </xdr:from>
    <xdr:ext cx="405111" cy="259045"/>
    <xdr:sp macro="" textlink="">
      <xdr:nvSpPr>
        <xdr:cNvPr id="169" name="n_2aveValue【橋りょう・トンネル】&#10;有形固定資産減価償却率"/>
        <xdr:cNvSpPr txBox="1"/>
      </xdr:nvSpPr>
      <xdr:spPr>
        <a:xfrm>
          <a:off x="2439044" y="95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0" name="n_3aveValue【橋りょう・トンネル】&#10;有形固定資産減価償却率"/>
        <xdr:cNvSpPr txBox="1"/>
      </xdr:nvSpPr>
      <xdr:spPr>
        <a:xfrm>
          <a:off x="164529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160799</xdr:rowOff>
    </xdr:from>
    <xdr:ext cx="405111" cy="259045"/>
    <xdr:sp macro="" textlink="">
      <xdr:nvSpPr>
        <xdr:cNvPr id="171" name="n_1mainValue【橋りょう・トンネル】&#10;有形固定資産減価償却率"/>
        <xdr:cNvSpPr txBox="1"/>
      </xdr:nvSpPr>
      <xdr:spPr>
        <a:xfrm>
          <a:off x="3239144"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172" name="n_2mainValue【橋りょう・トンネル】&#10;有形固定資産減価償却率"/>
        <xdr:cNvSpPr txBox="1"/>
      </xdr:nvSpPr>
      <xdr:spPr>
        <a:xfrm>
          <a:off x="24390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171057</xdr:rowOff>
    </xdr:from>
    <xdr:to>
      <xdr:col>54</xdr:col>
      <xdr:colOff>189865</xdr:colOff>
      <xdr:row>62</xdr:row>
      <xdr:rowOff>161666</xdr:rowOff>
    </xdr:to>
    <xdr:cxnSp macro="">
      <xdr:nvCxnSpPr>
        <xdr:cNvPr id="192" name="直線コネクタ 191"/>
        <xdr:cNvCxnSpPr/>
      </xdr:nvCxnSpPr>
      <xdr:spPr>
        <a:xfrm flipV="1">
          <a:off x="9427845" y="9251557"/>
          <a:ext cx="1270" cy="11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165493</xdr:rowOff>
    </xdr:from>
    <xdr:ext cx="534377" cy="259045"/>
    <xdr:sp macro="" textlink="">
      <xdr:nvSpPr>
        <xdr:cNvPr id="193" name="【橋りょう・トンネル】&#10;一人当たり有形固定資産（償却資産）額最小値テキスト"/>
        <xdr:cNvSpPr txBox="1"/>
      </xdr:nvSpPr>
      <xdr:spPr>
        <a:xfrm>
          <a:off x="9480550" y="104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161666</xdr:rowOff>
    </xdr:from>
    <xdr:to>
      <xdr:col>55</xdr:col>
      <xdr:colOff>88900</xdr:colOff>
      <xdr:row>62</xdr:row>
      <xdr:rowOff>161666</xdr:rowOff>
    </xdr:to>
    <xdr:cxnSp macro="">
      <xdr:nvCxnSpPr>
        <xdr:cNvPr id="194" name="直線コネクタ 193"/>
        <xdr:cNvCxnSpPr/>
      </xdr:nvCxnSpPr>
      <xdr:spPr>
        <a:xfrm>
          <a:off x="9359900" y="10404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117734</xdr:rowOff>
    </xdr:from>
    <xdr:ext cx="599010" cy="259045"/>
    <xdr:sp macro="" textlink="">
      <xdr:nvSpPr>
        <xdr:cNvPr id="195" name="【橋りょう・トンネル】&#10;一人当たり有形固定資産（償却資産）額最大値テキスト"/>
        <xdr:cNvSpPr txBox="1"/>
      </xdr:nvSpPr>
      <xdr:spPr>
        <a:xfrm>
          <a:off x="9480550" y="903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171057</xdr:rowOff>
    </xdr:from>
    <xdr:to>
      <xdr:col>55</xdr:col>
      <xdr:colOff>88900</xdr:colOff>
      <xdr:row>55</xdr:row>
      <xdr:rowOff>171057</xdr:rowOff>
    </xdr:to>
    <xdr:cxnSp macro="">
      <xdr:nvCxnSpPr>
        <xdr:cNvPr id="196" name="直線コネクタ 195"/>
        <xdr:cNvCxnSpPr/>
      </xdr:nvCxnSpPr>
      <xdr:spPr>
        <a:xfrm>
          <a:off x="9359900" y="92515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117069</xdr:rowOff>
    </xdr:from>
    <xdr:ext cx="599010" cy="259045"/>
    <xdr:sp macro="" textlink="">
      <xdr:nvSpPr>
        <xdr:cNvPr id="197" name="【橋りょう・トンネル】&#10;一人当たり有形固定資産（償却資産）額平均値テキスト"/>
        <xdr:cNvSpPr txBox="1"/>
      </xdr:nvSpPr>
      <xdr:spPr>
        <a:xfrm>
          <a:off x="9480550" y="98643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94192</xdr:rowOff>
    </xdr:from>
    <xdr:to>
      <xdr:col>55</xdr:col>
      <xdr:colOff>50800</xdr:colOff>
      <xdr:row>61</xdr:row>
      <xdr:rowOff>24342</xdr:rowOff>
    </xdr:to>
    <xdr:sp macro="" textlink="">
      <xdr:nvSpPr>
        <xdr:cNvPr id="198" name="フローチャート: 判断 197"/>
        <xdr:cNvSpPr/>
      </xdr:nvSpPr>
      <xdr:spPr>
        <a:xfrm>
          <a:off x="9398000" y="10006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77074</xdr:rowOff>
    </xdr:from>
    <xdr:to>
      <xdr:col>50</xdr:col>
      <xdr:colOff>165100</xdr:colOff>
      <xdr:row>61</xdr:row>
      <xdr:rowOff>7224</xdr:rowOff>
    </xdr:to>
    <xdr:sp macro="" textlink="">
      <xdr:nvSpPr>
        <xdr:cNvPr id="199" name="フローチャート: 判断 198"/>
        <xdr:cNvSpPr/>
      </xdr:nvSpPr>
      <xdr:spPr>
        <a:xfrm>
          <a:off x="8636000" y="99894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61287</xdr:rowOff>
    </xdr:from>
    <xdr:to>
      <xdr:col>46</xdr:col>
      <xdr:colOff>38100</xdr:colOff>
      <xdr:row>60</xdr:row>
      <xdr:rowOff>162887</xdr:rowOff>
    </xdr:to>
    <xdr:sp macro="" textlink="">
      <xdr:nvSpPr>
        <xdr:cNvPr id="200" name="フローチャート: 判断 199"/>
        <xdr:cNvSpPr/>
      </xdr:nvSpPr>
      <xdr:spPr>
        <a:xfrm>
          <a:off x="7842250" y="9973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167339</xdr:rowOff>
    </xdr:from>
    <xdr:to>
      <xdr:col>41</xdr:col>
      <xdr:colOff>101600</xdr:colOff>
      <xdr:row>60</xdr:row>
      <xdr:rowOff>97489</xdr:rowOff>
    </xdr:to>
    <xdr:sp macro="" textlink="">
      <xdr:nvSpPr>
        <xdr:cNvPr id="201" name="フローチャート: 判断 200"/>
        <xdr:cNvSpPr/>
      </xdr:nvSpPr>
      <xdr:spPr>
        <a:xfrm>
          <a:off x="7029450" y="9914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104236</xdr:rowOff>
    </xdr:from>
    <xdr:to>
      <xdr:col>55</xdr:col>
      <xdr:colOff>50800</xdr:colOff>
      <xdr:row>61</xdr:row>
      <xdr:rowOff>34386</xdr:rowOff>
    </xdr:to>
    <xdr:sp macro="" textlink="">
      <xdr:nvSpPr>
        <xdr:cNvPr id="207" name="楕円 206"/>
        <xdr:cNvSpPr/>
      </xdr:nvSpPr>
      <xdr:spPr>
        <a:xfrm>
          <a:off x="9398000" y="100165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82663</xdr:rowOff>
    </xdr:from>
    <xdr:ext cx="599010" cy="259045"/>
    <xdr:sp macro="" textlink="">
      <xdr:nvSpPr>
        <xdr:cNvPr id="208" name="【橋りょう・トンネル】&#10;一人当たり有形固定資産（償却資産）額該当値テキスト"/>
        <xdr:cNvSpPr txBox="1"/>
      </xdr:nvSpPr>
      <xdr:spPr>
        <a:xfrm>
          <a:off x="9480550" y="999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113061</xdr:rowOff>
    </xdr:from>
    <xdr:to>
      <xdr:col>50</xdr:col>
      <xdr:colOff>165100</xdr:colOff>
      <xdr:row>61</xdr:row>
      <xdr:rowOff>43211</xdr:rowOff>
    </xdr:to>
    <xdr:sp macro="" textlink="">
      <xdr:nvSpPr>
        <xdr:cNvPr id="209" name="楕円 208"/>
        <xdr:cNvSpPr/>
      </xdr:nvSpPr>
      <xdr:spPr>
        <a:xfrm>
          <a:off x="8636000" y="100254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155036</xdr:rowOff>
    </xdr:from>
    <xdr:to>
      <xdr:col>55</xdr:col>
      <xdr:colOff>0</xdr:colOff>
      <xdr:row>60</xdr:row>
      <xdr:rowOff>163861</xdr:rowOff>
    </xdr:to>
    <xdr:cxnSp macro="">
      <xdr:nvCxnSpPr>
        <xdr:cNvPr id="210" name="直線コネクタ 209"/>
        <xdr:cNvCxnSpPr/>
      </xdr:nvCxnSpPr>
      <xdr:spPr>
        <a:xfrm flipV="1">
          <a:off x="8686800" y="10067386"/>
          <a:ext cx="74295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126242</xdr:rowOff>
    </xdr:from>
    <xdr:to>
      <xdr:col>46</xdr:col>
      <xdr:colOff>38100</xdr:colOff>
      <xdr:row>61</xdr:row>
      <xdr:rowOff>56392</xdr:rowOff>
    </xdr:to>
    <xdr:sp macro="" textlink="">
      <xdr:nvSpPr>
        <xdr:cNvPr id="211" name="楕円 210"/>
        <xdr:cNvSpPr/>
      </xdr:nvSpPr>
      <xdr:spPr>
        <a:xfrm>
          <a:off x="7842250" y="100385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163861</xdr:rowOff>
    </xdr:from>
    <xdr:to>
      <xdr:col>50</xdr:col>
      <xdr:colOff>114300</xdr:colOff>
      <xdr:row>61</xdr:row>
      <xdr:rowOff>5592</xdr:rowOff>
    </xdr:to>
    <xdr:cxnSp macro="">
      <xdr:nvCxnSpPr>
        <xdr:cNvPr id="212" name="直線コネクタ 211"/>
        <xdr:cNvCxnSpPr/>
      </xdr:nvCxnSpPr>
      <xdr:spPr>
        <a:xfrm flipV="1">
          <a:off x="7886700" y="10076211"/>
          <a:ext cx="8001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23751</xdr:rowOff>
    </xdr:from>
    <xdr:ext cx="599010" cy="259045"/>
    <xdr:sp macro="" textlink="">
      <xdr:nvSpPr>
        <xdr:cNvPr id="213" name="n_1aveValue【橋りょう・トンネル】&#10;一人当たり有形固定資産（償却資産）額"/>
        <xdr:cNvSpPr txBox="1"/>
      </xdr:nvSpPr>
      <xdr:spPr>
        <a:xfrm>
          <a:off x="8399995" y="977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7964</xdr:rowOff>
    </xdr:from>
    <xdr:ext cx="599010" cy="259045"/>
    <xdr:sp macro="" textlink="">
      <xdr:nvSpPr>
        <xdr:cNvPr id="214" name="n_2aveValue【橋りょう・トンネル】&#10;一人当たり有形固定資産（償却資産）額"/>
        <xdr:cNvSpPr txBox="1"/>
      </xdr:nvSpPr>
      <xdr:spPr>
        <a:xfrm>
          <a:off x="7612595" y="97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114016</xdr:rowOff>
    </xdr:from>
    <xdr:ext cx="599010" cy="259045"/>
    <xdr:sp macro="" textlink="">
      <xdr:nvSpPr>
        <xdr:cNvPr id="215" name="n_3aveValue【橋りょう・トンネル】&#10;一人当たり有形固定資産（償却資産）額"/>
        <xdr:cNvSpPr txBox="1"/>
      </xdr:nvSpPr>
      <xdr:spPr>
        <a:xfrm>
          <a:off x="6818845" y="96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34338</xdr:rowOff>
    </xdr:from>
    <xdr:ext cx="599010" cy="259045"/>
    <xdr:sp macro="" textlink="">
      <xdr:nvSpPr>
        <xdr:cNvPr id="216" name="n_1mainValue【橋りょう・トンネル】&#10;一人当たり有形固定資産（償却資産）額"/>
        <xdr:cNvSpPr txBox="1"/>
      </xdr:nvSpPr>
      <xdr:spPr>
        <a:xfrm>
          <a:off x="8399995" y="1011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47519</xdr:rowOff>
    </xdr:from>
    <xdr:ext cx="599010" cy="259045"/>
    <xdr:sp macro="" textlink="">
      <xdr:nvSpPr>
        <xdr:cNvPr id="217" name="n_2mainValue【橋りょう・トンネル】&#10;一人当たり有形固定資産（償却資産）額"/>
        <xdr:cNvSpPr txBox="1"/>
      </xdr:nvSpPr>
      <xdr:spPr>
        <a:xfrm>
          <a:off x="7612595" y="1012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19" name="正方形/長方形 218"/>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0" name="正方形/長方形 219"/>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1" name="正方形/長方形 220"/>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2" name="正方形/長方形 221"/>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6" name="テキスト ボックス 225"/>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7" name="直線コネクタ 226"/>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8" name="テキスト ボックス 227"/>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9" name="直線コネクタ 228"/>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0" name="テキスト ボックス 229"/>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1" name="直線コネクタ 230"/>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2" name="テキスト ボックス 231"/>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3" name="直線コネクタ 232"/>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4" name="テキスト ボックス 233"/>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5" name="直線コネクタ 234"/>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6" name="テキスト ボックス 235"/>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7" name="直線コネクタ 236"/>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8" name="テキスト ボックス 237"/>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0" name="テキスト ボックス 23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65858</xdr:rowOff>
    </xdr:from>
    <xdr:to>
      <xdr:col>24</xdr:col>
      <xdr:colOff>62865</xdr:colOff>
      <xdr:row>85</xdr:row>
      <xdr:rowOff>134438</xdr:rowOff>
    </xdr:to>
    <xdr:cxnSp macro="">
      <xdr:nvCxnSpPr>
        <xdr:cNvPr id="242" name="直線コネクタ 241"/>
        <xdr:cNvCxnSpPr/>
      </xdr:nvCxnSpPr>
      <xdr:spPr>
        <a:xfrm flipV="1">
          <a:off x="4176395" y="12784908"/>
          <a:ext cx="127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43" name="【公営住宅】&#10;有形固定資産減価償却率最小値テキスト"/>
        <xdr:cNvSpPr txBox="1"/>
      </xdr:nvSpPr>
      <xdr:spPr>
        <a:xfrm>
          <a:off x="4229100"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44" name="直線コネクタ 243"/>
        <xdr:cNvCxnSpPr/>
      </xdr:nvCxnSpPr>
      <xdr:spPr>
        <a:xfrm>
          <a:off x="4108450" y="14174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12535</xdr:rowOff>
    </xdr:from>
    <xdr:ext cx="405111" cy="259045"/>
    <xdr:sp macro="" textlink="">
      <xdr:nvSpPr>
        <xdr:cNvPr id="245" name="【公営住宅】&#10;有形固定資産減価償却率最大値テキスト"/>
        <xdr:cNvSpPr txBox="1"/>
      </xdr:nvSpPr>
      <xdr:spPr>
        <a:xfrm>
          <a:off x="4229100" y="1256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65858</xdr:rowOff>
    </xdr:from>
    <xdr:to>
      <xdr:col>24</xdr:col>
      <xdr:colOff>152400</xdr:colOff>
      <xdr:row>77</xdr:row>
      <xdr:rowOff>65858</xdr:rowOff>
    </xdr:to>
    <xdr:cxnSp macro="">
      <xdr:nvCxnSpPr>
        <xdr:cNvPr id="246" name="直線コネクタ 245"/>
        <xdr:cNvCxnSpPr/>
      </xdr:nvCxnSpPr>
      <xdr:spPr>
        <a:xfrm>
          <a:off x="4108450" y="12784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142076</xdr:rowOff>
    </xdr:from>
    <xdr:ext cx="405111" cy="259045"/>
    <xdr:sp macro="" textlink="">
      <xdr:nvSpPr>
        <xdr:cNvPr id="247" name="【公営住宅】&#10;有形固定資産減価償却率平均値テキスト"/>
        <xdr:cNvSpPr txBox="1"/>
      </xdr:nvSpPr>
      <xdr:spPr>
        <a:xfrm>
          <a:off x="4229100" y="13356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163649</xdr:rowOff>
    </xdr:from>
    <xdr:to>
      <xdr:col>24</xdr:col>
      <xdr:colOff>114300</xdr:colOff>
      <xdr:row>81</xdr:row>
      <xdr:rowOff>93799</xdr:rowOff>
    </xdr:to>
    <xdr:sp macro="" textlink="">
      <xdr:nvSpPr>
        <xdr:cNvPr id="248" name="フローチャート: 判断 247"/>
        <xdr:cNvSpPr/>
      </xdr:nvSpPr>
      <xdr:spPr>
        <a:xfrm>
          <a:off x="4127500" y="133779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249" name="フローチャート: 判断 248"/>
        <xdr:cNvSpPr/>
      </xdr:nvSpPr>
      <xdr:spPr>
        <a:xfrm>
          <a:off x="3384550" y="133388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60779</xdr:rowOff>
    </xdr:from>
    <xdr:to>
      <xdr:col>15</xdr:col>
      <xdr:colOff>101600</xdr:colOff>
      <xdr:row>81</xdr:row>
      <xdr:rowOff>162379</xdr:rowOff>
    </xdr:to>
    <xdr:sp macro="" textlink="">
      <xdr:nvSpPr>
        <xdr:cNvPr id="250" name="フローチャート: 判断 249"/>
        <xdr:cNvSpPr/>
      </xdr:nvSpPr>
      <xdr:spPr>
        <a:xfrm>
          <a:off x="257175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72208</xdr:rowOff>
    </xdr:from>
    <xdr:to>
      <xdr:col>10</xdr:col>
      <xdr:colOff>165100</xdr:colOff>
      <xdr:row>81</xdr:row>
      <xdr:rowOff>2358</xdr:rowOff>
    </xdr:to>
    <xdr:sp macro="" textlink="">
      <xdr:nvSpPr>
        <xdr:cNvPr id="251" name="フローチャート: 判断 250"/>
        <xdr:cNvSpPr/>
      </xdr:nvSpPr>
      <xdr:spPr>
        <a:xfrm>
          <a:off x="1778000" y="13286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126093</xdr:rowOff>
    </xdr:from>
    <xdr:to>
      <xdr:col>24</xdr:col>
      <xdr:colOff>114300</xdr:colOff>
      <xdr:row>78</xdr:row>
      <xdr:rowOff>56243</xdr:rowOff>
    </xdr:to>
    <xdr:sp macro="" textlink="">
      <xdr:nvSpPr>
        <xdr:cNvPr id="257" name="楕円 256"/>
        <xdr:cNvSpPr/>
      </xdr:nvSpPr>
      <xdr:spPr>
        <a:xfrm>
          <a:off x="4127500" y="128451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41020</xdr:rowOff>
    </xdr:from>
    <xdr:ext cx="405111" cy="259045"/>
    <xdr:sp macro="" textlink="">
      <xdr:nvSpPr>
        <xdr:cNvPr id="258" name="【公営住宅】&#10;有形固定資産減価償却率該当値テキスト"/>
        <xdr:cNvSpPr txBox="1"/>
      </xdr:nvSpPr>
      <xdr:spPr>
        <a:xfrm>
          <a:off x="4229100" y="1276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xdr:rowOff>
    </xdr:from>
    <xdr:to>
      <xdr:col>20</xdr:col>
      <xdr:colOff>38100</xdr:colOff>
      <xdr:row>78</xdr:row>
      <xdr:rowOff>101963</xdr:rowOff>
    </xdr:to>
    <xdr:sp macro="" textlink="">
      <xdr:nvSpPr>
        <xdr:cNvPr id="259" name="楕円 258"/>
        <xdr:cNvSpPr/>
      </xdr:nvSpPr>
      <xdr:spPr>
        <a:xfrm>
          <a:off x="3384550" y="12884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5443</xdr:rowOff>
    </xdr:from>
    <xdr:to>
      <xdr:col>24</xdr:col>
      <xdr:colOff>63500</xdr:colOff>
      <xdr:row>78</xdr:row>
      <xdr:rowOff>51163</xdr:rowOff>
    </xdr:to>
    <xdr:cxnSp macro="">
      <xdr:nvCxnSpPr>
        <xdr:cNvPr id="260" name="直線コネクタ 259"/>
        <xdr:cNvCxnSpPr/>
      </xdr:nvCxnSpPr>
      <xdr:spPr>
        <a:xfrm flipV="1">
          <a:off x="3429000" y="12889593"/>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49349</xdr:rowOff>
    </xdr:from>
    <xdr:to>
      <xdr:col>15</xdr:col>
      <xdr:colOff>101600</xdr:colOff>
      <xdr:row>78</xdr:row>
      <xdr:rowOff>150949</xdr:rowOff>
    </xdr:to>
    <xdr:sp macro="" textlink="">
      <xdr:nvSpPr>
        <xdr:cNvPr id="261" name="楕円 260"/>
        <xdr:cNvSpPr/>
      </xdr:nvSpPr>
      <xdr:spPr>
        <a:xfrm>
          <a:off x="2571750" y="1293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51163</xdr:rowOff>
    </xdr:from>
    <xdr:to>
      <xdr:col>19</xdr:col>
      <xdr:colOff>177800</xdr:colOff>
      <xdr:row>78</xdr:row>
      <xdr:rowOff>100149</xdr:rowOff>
    </xdr:to>
    <xdr:cxnSp macro="">
      <xdr:nvCxnSpPr>
        <xdr:cNvPr id="262" name="直線コネクタ 261"/>
        <xdr:cNvCxnSpPr/>
      </xdr:nvCxnSpPr>
      <xdr:spPr>
        <a:xfrm flipV="1">
          <a:off x="2622550" y="12935313"/>
          <a:ext cx="8064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45738</xdr:rowOff>
    </xdr:from>
    <xdr:ext cx="405111" cy="259045"/>
    <xdr:sp macro="" textlink="">
      <xdr:nvSpPr>
        <xdr:cNvPr id="263" name="n_1aveValue【公営住宅】&#10;有形固定資産減価償却率"/>
        <xdr:cNvSpPr txBox="1"/>
      </xdr:nvSpPr>
      <xdr:spPr>
        <a:xfrm>
          <a:off x="32391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153506</xdr:rowOff>
    </xdr:from>
    <xdr:ext cx="405111" cy="259045"/>
    <xdr:sp macro="" textlink="">
      <xdr:nvSpPr>
        <xdr:cNvPr id="264" name="n_2aveValue【公営住宅】&#10;有形固定資産減価償却率"/>
        <xdr:cNvSpPr txBox="1"/>
      </xdr:nvSpPr>
      <xdr:spPr>
        <a:xfrm>
          <a:off x="24390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18885</xdr:rowOff>
    </xdr:from>
    <xdr:ext cx="405111" cy="259045"/>
    <xdr:sp macro="" textlink="">
      <xdr:nvSpPr>
        <xdr:cNvPr id="265" name="n_3aveValue【公営住宅】&#10;有形固定資産減価償却率"/>
        <xdr:cNvSpPr txBox="1"/>
      </xdr:nvSpPr>
      <xdr:spPr>
        <a:xfrm>
          <a:off x="1645294" y="1306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118490</xdr:rowOff>
    </xdr:from>
    <xdr:ext cx="405111" cy="259045"/>
    <xdr:sp macro="" textlink="">
      <xdr:nvSpPr>
        <xdr:cNvPr id="266" name="n_1mainValue【公営住宅】&#10;有形固定資産減価償却率"/>
        <xdr:cNvSpPr txBox="1"/>
      </xdr:nvSpPr>
      <xdr:spPr>
        <a:xfrm>
          <a:off x="3239144" y="1267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167476</xdr:rowOff>
    </xdr:from>
    <xdr:ext cx="405111" cy="259045"/>
    <xdr:sp macro="" textlink="">
      <xdr:nvSpPr>
        <xdr:cNvPr id="267" name="n_2mainValue【公営住宅】&#10;有形固定資産減価償却率"/>
        <xdr:cNvSpPr txBox="1"/>
      </xdr:nvSpPr>
      <xdr:spPr>
        <a:xfrm>
          <a:off x="2439044" y="1272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69" name="正方形/長方形 268"/>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0" name="正方形/長方形 269"/>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1" name="正方形/長方形 270"/>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2" name="正方形/長方形 271"/>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21771</xdr:rowOff>
    </xdr:from>
    <xdr:to>
      <xdr:col>54</xdr:col>
      <xdr:colOff>189865</xdr:colOff>
      <xdr:row>85</xdr:row>
      <xdr:rowOff>129539</xdr:rowOff>
    </xdr:to>
    <xdr:cxnSp macro="">
      <xdr:nvCxnSpPr>
        <xdr:cNvPr id="291" name="直線コネクタ 290"/>
        <xdr:cNvCxnSpPr/>
      </xdr:nvCxnSpPr>
      <xdr:spPr>
        <a:xfrm flipV="1">
          <a:off x="9427845" y="12905921"/>
          <a:ext cx="1270" cy="1263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292" name="【公営住宅】&#10;一人当たり面積最小値テキスト"/>
        <xdr:cNvSpPr txBox="1"/>
      </xdr:nvSpPr>
      <xdr:spPr>
        <a:xfrm>
          <a:off x="9480550"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293" name="直線コネクタ 292"/>
        <xdr:cNvCxnSpPr/>
      </xdr:nvCxnSpPr>
      <xdr:spPr>
        <a:xfrm>
          <a:off x="9359900" y="1416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139898</xdr:rowOff>
    </xdr:from>
    <xdr:ext cx="469744" cy="259045"/>
    <xdr:sp macro="" textlink="">
      <xdr:nvSpPr>
        <xdr:cNvPr id="294" name="【公営住宅】&#10;一人当たり面積最大値テキスト"/>
        <xdr:cNvSpPr txBox="1"/>
      </xdr:nvSpPr>
      <xdr:spPr>
        <a:xfrm>
          <a:off x="948055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295" name="直線コネクタ 294"/>
        <xdr:cNvCxnSpPr/>
      </xdr:nvCxnSpPr>
      <xdr:spPr>
        <a:xfrm>
          <a:off x="935990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163665</xdr:rowOff>
    </xdr:from>
    <xdr:ext cx="469744" cy="259045"/>
    <xdr:sp macro="" textlink="">
      <xdr:nvSpPr>
        <xdr:cNvPr id="296" name="【公営住宅】&#10;一人当たり面積平均値テキスト"/>
        <xdr:cNvSpPr txBox="1"/>
      </xdr:nvSpPr>
      <xdr:spPr>
        <a:xfrm>
          <a:off x="9480550" y="1354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297" name="フローチャート: 判断 296"/>
        <xdr:cNvSpPr/>
      </xdr:nvSpPr>
      <xdr:spPr>
        <a:xfrm>
          <a:off x="939800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139156</xdr:rowOff>
    </xdr:from>
    <xdr:to>
      <xdr:col>50</xdr:col>
      <xdr:colOff>165100</xdr:colOff>
      <xdr:row>83</xdr:row>
      <xdr:rowOff>69306</xdr:rowOff>
    </xdr:to>
    <xdr:sp macro="" textlink="">
      <xdr:nvSpPr>
        <xdr:cNvPr id="298" name="フローチャート: 判断 297"/>
        <xdr:cNvSpPr/>
      </xdr:nvSpPr>
      <xdr:spPr>
        <a:xfrm>
          <a:off x="8636000" y="136837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114663</xdr:rowOff>
    </xdr:from>
    <xdr:to>
      <xdr:col>46</xdr:col>
      <xdr:colOff>38100</xdr:colOff>
      <xdr:row>83</xdr:row>
      <xdr:rowOff>44813</xdr:rowOff>
    </xdr:to>
    <xdr:sp macro="" textlink="">
      <xdr:nvSpPr>
        <xdr:cNvPr id="299" name="フローチャート: 判断 298"/>
        <xdr:cNvSpPr/>
      </xdr:nvSpPr>
      <xdr:spPr>
        <a:xfrm>
          <a:off x="7842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126093</xdr:rowOff>
    </xdr:from>
    <xdr:to>
      <xdr:col>41</xdr:col>
      <xdr:colOff>101600</xdr:colOff>
      <xdr:row>81</xdr:row>
      <xdr:rowOff>56243</xdr:rowOff>
    </xdr:to>
    <xdr:sp macro="" textlink="">
      <xdr:nvSpPr>
        <xdr:cNvPr id="300" name="フローチャート: 判断 299"/>
        <xdr:cNvSpPr/>
      </xdr:nvSpPr>
      <xdr:spPr>
        <a:xfrm>
          <a:off x="7029450" y="13340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06" name="楕円 305"/>
        <xdr:cNvSpPr/>
      </xdr:nvSpPr>
      <xdr:spPr>
        <a:xfrm>
          <a:off x="9398000" y="139110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14713</xdr:rowOff>
    </xdr:from>
    <xdr:ext cx="469744" cy="259045"/>
    <xdr:sp macro="" textlink="">
      <xdr:nvSpPr>
        <xdr:cNvPr id="307" name="【公営住宅】&#10;一人当たり面積該当値テキスト"/>
        <xdr:cNvSpPr txBox="1"/>
      </xdr:nvSpPr>
      <xdr:spPr>
        <a:xfrm>
          <a:off x="9480550" y="138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37919</xdr:rowOff>
    </xdr:from>
    <xdr:to>
      <xdr:col>50</xdr:col>
      <xdr:colOff>165100</xdr:colOff>
      <xdr:row>84</xdr:row>
      <xdr:rowOff>139519</xdr:rowOff>
    </xdr:to>
    <xdr:sp macro="" textlink="">
      <xdr:nvSpPr>
        <xdr:cNvPr id="308" name="楕円 307"/>
        <xdr:cNvSpPr/>
      </xdr:nvSpPr>
      <xdr:spPr>
        <a:xfrm>
          <a:off x="8636000" y="139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87086</xdr:rowOff>
    </xdr:from>
    <xdr:to>
      <xdr:col>55</xdr:col>
      <xdr:colOff>0</xdr:colOff>
      <xdr:row>84</xdr:row>
      <xdr:rowOff>88719</xdr:rowOff>
    </xdr:to>
    <xdr:cxnSp macro="">
      <xdr:nvCxnSpPr>
        <xdr:cNvPr id="309" name="直線コネクタ 308"/>
        <xdr:cNvCxnSpPr/>
      </xdr:nvCxnSpPr>
      <xdr:spPr>
        <a:xfrm flipV="1">
          <a:off x="8686800" y="13961836"/>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37919</xdr:rowOff>
    </xdr:from>
    <xdr:to>
      <xdr:col>46</xdr:col>
      <xdr:colOff>38100</xdr:colOff>
      <xdr:row>84</xdr:row>
      <xdr:rowOff>139519</xdr:rowOff>
    </xdr:to>
    <xdr:sp macro="" textlink="">
      <xdr:nvSpPr>
        <xdr:cNvPr id="310" name="楕円 309"/>
        <xdr:cNvSpPr/>
      </xdr:nvSpPr>
      <xdr:spPr>
        <a:xfrm>
          <a:off x="7842250" y="139126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88719</xdr:rowOff>
    </xdr:from>
    <xdr:to>
      <xdr:col>50</xdr:col>
      <xdr:colOff>114300</xdr:colOff>
      <xdr:row>84</xdr:row>
      <xdr:rowOff>88719</xdr:rowOff>
    </xdr:to>
    <xdr:cxnSp macro="">
      <xdr:nvCxnSpPr>
        <xdr:cNvPr id="311" name="直線コネクタ 310"/>
        <xdr:cNvCxnSpPr/>
      </xdr:nvCxnSpPr>
      <xdr:spPr>
        <a:xfrm>
          <a:off x="7886700" y="1396346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85833</xdr:rowOff>
    </xdr:from>
    <xdr:ext cx="469744" cy="259045"/>
    <xdr:sp macro="" textlink="">
      <xdr:nvSpPr>
        <xdr:cNvPr id="312" name="n_1aveValue【公営住宅】&#10;一人当たり面積"/>
        <xdr:cNvSpPr txBox="1"/>
      </xdr:nvSpPr>
      <xdr:spPr>
        <a:xfrm>
          <a:off x="8458277" y="134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61340</xdr:rowOff>
    </xdr:from>
    <xdr:ext cx="469744" cy="259045"/>
    <xdr:sp macro="" textlink="">
      <xdr:nvSpPr>
        <xdr:cNvPr id="313" name="n_2aveValue【公営住宅】&#10;一人当たり面積"/>
        <xdr:cNvSpPr txBox="1"/>
      </xdr:nvSpPr>
      <xdr:spPr>
        <a:xfrm>
          <a:off x="7677227" y="134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72770</xdr:rowOff>
    </xdr:from>
    <xdr:ext cx="469744" cy="259045"/>
    <xdr:sp macro="" textlink="">
      <xdr:nvSpPr>
        <xdr:cNvPr id="314" name="n_3aveValue【公営住宅】&#10;一人当たり面積"/>
        <xdr:cNvSpPr txBox="1"/>
      </xdr:nvSpPr>
      <xdr:spPr>
        <a:xfrm>
          <a:off x="6864427" y="1312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130646</xdr:rowOff>
    </xdr:from>
    <xdr:ext cx="469744" cy="259045"/>
    <xdr:sp macro="" textlink="">
      <xdr:nvSpPr>
        <xdr:cNvPr id="315" name="n_1mainValue【公営住宅】&#10;一人当たり面積"/>
        <xdr:cNvSpPr txBox="1"/>
      </xdr:nvSpPr>
      <xdr:spPr>
        <a:xfrm>
          <a:off x="8458277" y="1400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130646</xdr:rowOff>
    </xdr:from>
    <xdr:ext cx="469744" cy="259045"/>
    <xdr:sp macro="" textlink="">
      <xdr:nvSpPr>
        <xdr:cNvPr id="316" name="n_2mainValue【公営住宅】&#10;一人当たり面積"/>
        <xdr:cNvSpPr txBox="1"/>
      </xdr:nvSpPr>
      <xdr:spPr>
        <a:xfrm>
          <a:off x="7677227" y="1400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107</xdr:row>
      <xdr:rowOff>163830</xdr:rowOff>
    </xdr:to>
    <xdr:cxnSp macro="">
      <xdr:nvCxnSpPr>
        <xdr:cNvPr id="339" name="直線コネクタ 338"/>
        <xdr:cNvCxnSpPr/>
      </xdr:nvCxnSpPr>
      <xdr:spPr>
        <a:xfrm flipV="1">
          <a:off x="4176395" y="166649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167657</xdr:rowOff>
    </xdr:from>
    <xdr:ext cx="405111" cy="259045"/>
    <xdr:sp macro="" textlink="">
      <xdr:nvSpPr>
        <xdr:cNvPr id="340" name="【港湾・漁港】&#10;有形固定資産減価償却率最小値テキスト"/>
        <xdr:cNvSpPr txBox="1"/>
      </xdr:nvSpPr>
      <xdr:spPr>
        <a:xfrm>
          <a:off x="42291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163830</xdr:rowOff>
    </xdr:from>
    <xdr:to>
      <xdr:col>24</xdr:col>
      <xdr:colOff>152400</xdr:colOff>
      <xdr:row>107</xdr:row>
      <xdr:rowOff>163830</xdr:rowOff>
    </xdr:to>
    <xdr:cxnSp macro="">
      <xdr:nvCxnSpPr>
        <xdr:cNvPr id="341" name="直線コネクタ 340"/>
        <xdr:cNvCxnSpPr/>
      </xdr:nvCxnSpPr>
      <xdr:spPr>
        <a:xfrm>
          <a:off x="4108450" y="17937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港湾・漁港】&#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151147</xdr:rowOff>
    </xdr:from>
    <xdr:ext cx="405111" cy="259045"/>
    <xdr:sp macro="" textlink="">
      <xdr:nvSpPr>
        <xdr:cNvPr id="344" name="【港湾・漁港】&#10;有形固定資産減価償却率平均値テキスト"/>
        <xdr:cNvSpPr txBox="1"/>
      </xdr:nvSpPr>
      <xdr:spPr>
        <a:xfrm>
          <a:off x="4229100" y="1706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45" name="フローチャート: 判断 344"/>
        <xdr:cNvSpPr/>
      </xdr:nvSpPr>
      <xdr:spPr>
        <a:xfrm>
          <a:off x="41275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46" name="フローチャート: 判断 345"/>
        <xdr:cNvSpPr/>
      </xdr:nvSpPr>
      <xdr:spPr>
        <a:xfrm>
          <a:off x="3384550" y="17246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162561</xdr:rowOff>
    </xdr:from>
    <xdr:to>
      <xdr:col>15</xdr:col>
      <xdr:colOff>101600</xdr:colOff>
      <xdr:row>104</xdr:row>
      <xdr:rowOff>92711</xdr:rowOff>
    </xdr:to>
    <xdr:sp macro="" textlink="">
      <xdr:nvSpPr>
        <xdr:cNvPr id="347" name="フローチャート: 判断 346"/>
        <xdr:cNvSpPr/>
      </xdr:nvSpPr>
      <xdr:spPr>
        <a:xfrm>
          <a:off x="25717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48" name="フローチャート: 判断 347"/>
        <xdr:cNvSpPr/>
      </xdr:nvSpPr>
      <xdr:spPr>
        <a:xfrm>
          <a:off x="17780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113030</xdr:rowOff>
    </xdr:from>
    <xdr:to>
      <xdr:col>24</xdr:col>
      <xdr:colOff>114300</xdr:colOff>
      <xdr:row>108</xdr:row>
      <xdr:rowOff>43180</xdr:rowOff>
    </xdr:to>
    <xdr:sp macro="" textlink="">
      <xdr:nvSpPr>
        <xdr:cNvPr id="354" name="楕円 353"/>
        <xdr:cNvSpPr/>
      </xdr:nvSpPr>
      <xdr:spPr>
        <a:xfrm>
          <a:off x="412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27957</xdr:rowOff>
    </xdr:from>
    <xdr:ext cx="405111" cy="259045"/>
    <xdr:sp macro="" textlink="">
      <xdr:nvSpPr>
        <xdr:cNvPr id="355" name="【港湾・漁港】&#10;有形固定資産減価償却率該当値テキスト"/>
        <xdr:cNvSpPr txBox="1"/>
      </xdr:nvSpPr>
      <xdr:spPr>
        <a:xfrm>
          <a:off x="4229100" y="1780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120650</xdr:rowOff>
    </xdr:from>
    <xdr:to>
      <xdr:col>20</xdr:col>
      <xdr:colOff>38100</xdr:colOff>
      <xdr:row>108</xdr:row>
      <xdr:rowOff>50800</xdr:rowOff>
    </xdr:to>
    <xdr:sp macro="" textlink="">
      <xdr:nvSpPr>
        <xdr:cNvPr id="356" name="楕円 355"/>
        <xdr:cNvSpPr/>
      </xdr:nvSpPr>
      <xdr:spPr>
        <a:xfrm>
          <a:off x="3384550" y="1789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163830</xdr:rowOff>
    </xdr:from>
    <xdr:to>
      <xdr:col>24</xdr:col>
      <xdr:colOff>63500</xdr:colOff>
      <xdr:row>108</xdr:row>
      <xdr:rowOff>0</xdr:rowOff>
    </xdr:to>
    <xdr:cxnSp macro="">
      <xdr:nvCxnSpPr>
        <xdr:cNvPr id="357" name="直線コネクタ 356"/>
        <xdr:cNvCxnSpPr/>
      </xdr:nvCxnSpPr>
      <xdr:spPr>
        <a:xfrm flipV="1">
          <a:off x="3429000" y="1793748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113030</xdr:rowOff>
    </xdr:from>
    <xdr:to>
      <xdr:col>15</xdr:col>
      <xdr:colOff>101600</xdr:colOff>
      <xdr:row>108</xdr:row>
      <xdr:rowOff>43180</xdr:rowOff>
    </xdr:to>
    <xdr:sp macro="" textlink="">
      <xdr:nvSpPr>
        <xdr:cNvPr id="358" name="楕円 357"/>
        <xdr:cNvSpPr/>
      </xdr:nvSpPr>
      <xdr:spPr>
        <a:xfrm>
          <a:off x="257175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163830</xdr:rowOff>
    </xdr:from>
    <xdr:to>
      <xdr:col>19</xdr:col>
      <xdr:colOff>177800</xdr:colOff>
      <xdr:row>108</xdr:row>
      <xdr:rowOff>0</xdr:rowOff>
    </xdr:to>
    <xdr:cxnSp macro="">
      <xdr:nvCxnSpPr>
        <xdr:cNvPr id="359" name="直線コネクタ 358"/>
        <xdr:cNvCxnSpPr/>
      </xdr:nvCxnSpPr>
      <xdr:spPr>
        <a:xfrm>
          <a:off x="2622550" y="179374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60" name="n_1aveValue【港湾・漁港】&#10;有形固定資産減価償却率"/>
        <xdr:cNvSpPr txBox="1"/>
      </xdr:nvSpPr>
      <xdr:spPr>
        <a:xfrm>
          <a:off x="32391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361" name="n_2aveValue【港湾・漁港】&#10;有形固定資産減価償却率"/>
        <xdr:cNvSpPr txBox="1"/>
      </xdr:nvSpPr>
      <xdr:spPr>
        <a:xfrm>
          <a:off x="2439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2" name="n_3aveValue【港湾・漁港】&#10;有形固定資産減価償却率"/>
        <xdr:cNvSpPr txBox="1"/>
      </xdr:nvSpPr>
      <xdr:spPr>
        <a:xfrm>
          <a:off x="164529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41927</xdr:rowOff>
    </xdr:from>
    <xdr:ext cx="405111" cy="259045"/>
    <xdr:sp macro="" textlink="">
      <xdr:nvSpPr>
        <xdr:cNvPr id="363" name="n_1mainValue【港湾・漁港】&#10;有形固定資産減価償却率"/>
        <xdr:cNvSpPr txBox="1"/>
      </xdr:nvSpPr>
      <xdr:spPr>
        <a:xfrm>
          <a:off x="32391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34307</xdr:rowOff>
    </xdr:from>
    <xdr:ext cx="405111" cy="259045"/>
    <xdr:sp macro="" textlink="">
      <xdr:nvSpPr>
        <xdr:cNvPr id="364" name="n_2mainValue【港湾・漁港】&#10;有形固定資産減価償却率"/>
        <xdr:cNvSpPr txBox="1"/>
      </xdr:nvSpPr>
      <xdr:spPr>
        <a:xfrm>
          <a:off x="24390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4" name="テキスト ボックス 373"/>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76" name="テキスト ボックス 375"/>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8" name="テキスト ボックス 377"/>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0" name="テキスト ボックス 379"/>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2" name="テキスト ボックス 381"/>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71793</xdr:rowOff>
    </xdr:from>
    <xdr:to>
      <xdr:col>54</xdr:col>
      <xdr:colOff>189865</xdr:colOff>
      <xdr:row>108</xdr:row>
      <xdr:rowOff>22831</xdr:rowOff>
    </xdr:to>
    <xdr:cxnSp macro="">
      <xdr:nvCxnSpPr>
        <xdr:cNvPr id="384" name="直線コネクタ 383"/>
        <xdr:cNvCxnSpPr/>
      </xdr:nvCxnSpPr>
      <xdr:spPr>
        <a:xfrm flipV="1">
          <a:off x="9427845" y="16645293"/>
          <a:ext cx="1270" cy="132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26658</xdr:rowOff>
    </xdr:from>
    <xdr:ext cx="534377" cy="259045"/>
    <xdr:sp macro="" textlink="">
      <xdr:nvSpPr>
        <xdr:cNvPr id="385" name="【港湾・漁港】&#10;一人当たり有形固定資産（償却資産）額最小値テキスト"/>
        <xdr:cNvSpPr txBox="1"/>
      </xdr:nvSpPr>
      <xdr:spPr>
        <a:xfrm>
          <a:off x="9480550" y="1797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22831</xdr:rowOff>
    </xdr:from>
    <xdr:to>
      <xdr:col>55</xdr:col>
      <xdr:colOff>88900</xdr:colOff>
      <xdr:row>108</xdr:row>
      <xdr:rowOff>22831</xdr:rowOff>
    </xdr:to>
    <xdr:cxnSp macro="">
      <xdr:nvCxnSpPr>
        <xdr:cNvPr id="386" name="直線コネクタ 385"/>
        <xdr:cNvCxnSpPr/>
      </xdr:nvCxnSpPr>
      <xdr:spPr>
        <a:xfrm>
          <a:off x="9359900" y="17967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18470</xdr:rowOff>
    </xdr:from>
    <xdr:ext cx="599010" cy="259045"/>
    <xdr:sp macro="" textlink="">
      <xdr:nvSpPr>
        <xdr:cNvPr id="387" name="【港湾・漁港】&#10;一人当たり有形固定資産（償却資産）額最大値テキスト"/>
        <xdr:cNvSpPr txBox="1"/>
      </xdr:nvSpPr>
      <xdr:spPr>
        <a:xfrm>
          <a:off x="9480550" y="164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71793</xdr:rowOff>
    </xdr:from>
    <xdr:to>
      <xdr:col>55</xdr:col>
      <xdr:colOff>88900</xdr:colOff>
      <xdr:row>100</xdr:row>
      <xdr:rowOff>71793</xdr:rowOff>
    </xdr:to>
    <xdr:cxnSp macro="">
      <xdr:nvCxnSpPr>
        <xdr:cNvPr id="388" name="直線コネクタ 387"/>
        <xdr:cNvCxnSpPr/>
      </xdr:nvCxnSpPr>
      <xdr:spPr>
        <a:xfrm>
          <a:off x="9359900" y="16645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169777</xdr:rowOff>
    </xdr:from>
    <xdr:ext cx="534377" cy="259045"/>
    <xdr:sp macro="" textlink="">
      <xdr:nvSpPr>
        <xdr:cNvPr id="389" name="【港湾・漁港】&#10;一人当たり有形固定資産（償却資産）額平均値テキスト"/>
        <xdr:cNvSpPr txBox="1"/>
      </xdr:nvSpPr>
      <xdr:spPr>
        <a:xfrm>
          <a:off x="9480550" y="1760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19900</xdr:rowOff>
    </xdr:from>
    <xdr:to>
      <xdr:col>55</xdr:col>
      <xdr:colOff>50800</xdr:colOff>
      <xdr:row>106</xdr:row>
      <xdr:rowOff>121500</xdr:rowOff>
    </xdr:to>
    <xdr:sp macro="" textlink="">
      <xdr:nvSpPr>
        <xdr:cNvPr id="390" name="フローチャート: 判断 389"/>
        <xdr:cNvSpPr/>
      </xdr:nvSpPr>
      <xdr:spPr>
        <a:xfrm>
          <a:off x="9398000" y="17622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153760</xdr:rowOff>
    </xdr:from>
    <xdr:to>
      <xdr:col>50</xdr:col>
      <xdr:colOff>165100</xdr:colOff>
      <xdr:row>106</xdr:row>
      <xdr:rowOff>83910</xdr:rowOff>
    </xdr:to>
    <xdr:sp macro="" textlink="">
      <xdr:nvSpPr>
        <xdr:cNvPr id="391" name="フローチャート: 判断 390"/>
        <xdr:cNvSpPr/>
      </xdr:nvSpPr>
      <xdr:spPr>
        <a:xfrm>
          <a:off x="8636000" y="175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105437</xdr:rowOff>
    </xdr:from>
    <xdr:to>
      <xdr:col>46</xdr:col>
      <xdr:colOff>38100</xdr:colOff>
      <xdr:row>106</xdr:row>
      <xdr:rowOff>35587</xdr:rowOff>
    </xdr:to>
    <xdr:sp macro="" textlink="">
      <xdr:nvSpPr>
        <xdr:cNvPr id="392" name="フローチャート: 判断 391"/>
        <xdr:cNvSpPr/>
      </xdr:nvSpPr>
      <xdr:spPr>
        <a:xfrm>
          <a:off x="7842250" y="175361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44576</xdr:rowOff>
    </xdr:from>
    <xdr:to>
      <xdr:col>41</xdr:col>
      <xdr:colOff>101600</xdr:colOff>
      <xdr:row>106</xdr:row>
      <xdr:rowOff>146176</xdr:rowOff>
    </xdr:to>
    <xdr:sp macro="" textlink="">
      <xdr:nvSpPr>
        <xdr:cNvPr id="393" name="フローチャート: 判断 392"/>
        <xdr:cNvSpPr/>
      </xdr:nvSpPr>
      <xdr:spPr>
        <a:xfrm>
          <a:off x="7029450" y="176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108538</xdr:rowOff>
    </xdr:from>
    <xdr:to>
      <xdr:col>55</xdr:col>
      <xdr:colOff>50800</xdr:colOff>
      <xdr:row>103</xdr:row>
      <xdr:rowOff>38688</xdr:rowOff>
    </xdr:to>
    <xdr:sp macro="" textlink="">
      <xdr:nvSpPr>
        <xdr:cNvPr id="399" name="楕円 398"/>
        <xdr:cNvSpPr/>
      </xdr:nvSpPr>
      <xdr:spPr>
        <a:xfrm>
          <a:off x="9398000" y="170249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131415</xdr:rowOff>
    </xdr:from>
    <xdr:ext cx="599010" cy="259045"/>
    <xdr:sp macro="" textlink="">
      <xdr:nvSpPr>
        <xdr:cNvPr id="400" name="【港湾・漁港】&#10;一人当たり有形固定資産（償却資産）額該当値テキスト"/>
        <xdr:cNvSpPr txBox="1"/>
      </xdr:nvSpPr>
      <xdr:spPr>
        <a:xfrm>
          <a:off x="9480550" y="1687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139733</xdr:rowOff>
    </xdr:from>
    <xdr:to>
      <xdr:col>50</xdr:col>
      <xdr:colOff>165100</xdr:colOff>
      <xdr:row>103</xdr:row>
      <xdr:rowOff>69883</xdr:rowOff>
    </xdr:to>
    <xdr:sp macro="" textlink="">
      <xdr:nvSpPr>
        <xdr:cNvPr id="401" name="楕円 400"/>
        <xdr:cNvSpPr/>
      </xdr:nvSpPr>
      <xdr:spPr>
        <a:xfrm>
          <a:off x="8636000" y="1705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159338</xdr:rowOff>
    </xdr:from>
    <xdr:to>
      <xdr:col>55</xdr:col>
      <xdr:colOff>0</xdr:colOff>
      <xdr:row>103</xdr:row>
      <xdr:rowOff>19083</xdr:rowOff>
    </xdr:to>
    <xdr:cxnSp macro="">
      <xdr:nvCxnSpPr>
        <xdr:cNvPr id="402" name="直線コネクタ 401"/>
        <xdr:cNvCxnSpPr/>
      </xdr:nvCxnSpPr>
      <xdr:spPr>
        <a:xfrm flipV="1">
          <a:off x="8686800" y="17075738"/>
          <a:ext cx="742950" cy="3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168847</xdr:rowOff>
    </xdr:from>
    <xdr:to>
      <xdr:col>46</xdr:col>
      <xdr:colOff>38100</xdr:colOff>
      <xdr:row>103</xdr:row>
      <xdr:rowOff>98997</xdr:rowOff>
    </xdr:to>
    <xdr:sp macro="" textlink="">
      <xdr:nvSpPr>
        <xdr:cNvPr id="403" name="楕円 402"/>
        <xdr:cNvSpPr/>
      </xdr:nvSpPr>
      <xdr:spPr>
        <a:xfrm>
          <a:off x="7842250" y="170852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19083</xdr:rowOff>
    </xdr:from>
    <xdr:to>
      <xdr:col>50</xdr:col>
      <xdr:colOff>114300</xdr:colOff>
      <xdr:row>103</xdr:row>
      <xdr:rowOff>48197</xdr:rowOff>
    </xdr:to>
    <xdr:cxnSp macro="">
      <xdr:nvCxnSpPr>
        <xdr:cNvPr id="404" name="直線コネクタ 403"/>
        <xdr:cNvCxnSpPr/>
      </xdr:nvCxnSpPr>
      <xdr:spPr>
        <a:xfrm flipV="1">
          <a:off x="7886700" y="17106933"/>
          <a:ext cx="8001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75037</xdr:rowOff>
    </xdr:from>
    <xdr:ext cx="534377" cy="259045"/>
    <xdr:sp macro="" textlink="">
      <xdr:nvSpPr>
        <xdr:cNvPr id="405" name="n_1aveValue【港湾・漁港】&#10;一人当たり有形固定資産（償却資産）額"/>
        <xdr:cNvSpPr txBox="1"/>
      </xdr:nvSpPr>
      <xdr:spPr>
        <a:xfrm>
          <a:off x="8425961" y="176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26714</xdr:rowOff>
    </xdr:from>
    <xdr:ext cx="534377" cy="259045"/>
    <xdr:sp macro="" textlink="">
      <xdr:nvSpPr>
        <xdr:cNvPr id="406" name="n_2aveValue【港湾・漁港】&#10;一人当たり有形固定資産（償却資産）額"/>
        <xdr:cNvSpPr txBox="1"/>
      </xdr:nvSpPr>
      <xdr:spPr>
        <a:xfrm>
          <a:off x="7644911" y="1762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162703</xdr:rowOff>
    </xdr:from>
    <xdr:ext cx="534377" cy="259045"/>
    <xdr:sp macro="" textlink="">
      <xdr:nvSpPr>
        <xdr:cNvPr id="407" name="n_3aveValue【港湾・漁港】&#10;一人当たり有形固定資産（償却資産）額"/>
        <xdr:cNvSpPr txBox="1"/>
      </xdr:nvSpPr>
      <xdr:spPr>
        <a:xfrm>
          <a:off x="6851161" y="1742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86410</xdr:rowOff>
    </xdr:from>
    <xdr:ext cx="599010" cy="259045"/>
    <xdr:sp macro="" textlink="">
      <xdr:nvSpPr>
        <xdr:cNvPr id="408" name="n_1mainValue【港湾・漁港】&#10;一人当たり有形固定資産（償却資産）額"/>
        <xdr:cNvSpPr txBox="1"/>
      </xdr:nvSpPr>
      <xdr:spPr>
        <a:xfrm>
          <a:off x="8399995" y="1683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115524</xdr:rowOff>
    </xdr:from>
    <xdr:ext cx="599010" cy="259045"/>
    <xdr:sp macro="" textlink="">
      <xdr:nvSpPr>
        <xdr:cNvPr id="409" name="n_2mainValue【港湾・漁港】&#10;一人当たり有形固定資産（償却資産）額"/>
        <xdr:cNvSpPr txBox="1"/>
      </xdr:nvSpPr>
      <xdr:spPr>
        <a:xfrm>
          <a:off x="7612595" y="168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1" name="正方形/長方形 410"/>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2" name="正方形/長方形 411"/>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3" name="正方形/長方形 412"/>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4" name="正方形/長方形 413"/>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7" name="正方形/長方形 416"/>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8" name="正方形/長方形 417"/>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9" name="正方形/長方形 418"/>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0" name="正方形/長方形 419"/>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23" name="正方形/長方形 422"/>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24" name="正方形/長方形 423"/>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25" name="正方形/長方形 424"/>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26" name="正方形/長方形 425"/>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0" name="テキスト ボックス 42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1" name="直線コネクタ 430"/>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2" name="テキスト ボックス 431"/>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3" name="直線コネクタ 432"/>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4" name="テキスト ボックス 433"/>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5" name="直線コネクタ 434"/>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6" name="テキスト ボックス 435"/>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7" name="直線コネクタ 436"/>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8" name="テキスト ボックス 437"/>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96012</xdr:rowOff>
    </xdr:from>
    <xdr:to>
      <xdr:col>85</xdr:col>
      <xdr:colOff>126364</xdr:colOff>
      <xdr:row>62</xdr:row>
      <xdr:rowOff>22860</xdr:rowOff>
    </xdr:to>
    <xdr:cxnSp macro="">
      <xdr:nvCxnSpPr>
        <xdr:cNvPr id="442" name="直線コネクタ 441"/>
        <xdr:cNvCxnSpPr/>
      </xdr:nvCxnSpPr>
      <xdr:spPr>
        <a:xfrm flipV="1">
          <a:off x="14698345" y="9347962"/>
          <a:ext cx="1269" cy="91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26687</xdr:rowOff>
    </xdr:from>
    <xdr:ext cx="405111" cy="259045"/>
    <xdr:sp macro="" textlink="">
      <xdr:nvSpPr>
        <xdr:cNvPr id="443" name="【学校施設】&#10;有形固定資産減価償却率最小値テキスト"/>
        <xdr:cNvSpPr txBox="1"/>
      </xdr:nvSpPr>
      <xdr:spPr>
        <a:xfrm>
          <a:off x="147447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444" name="直線コネクタ 443"/>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42689</xdr:rowOff>
    </xdr:from>
    <xdr:ext cx="405111" cy="259045"/>
    <xdr:sp macro="" textlink="">
      <xdr:nvSpPr>
        <xdr:cNvPr id="445" name="【学校施設】&#10;有形固定資産減価償却率最大値テキスト"/>
        <xdr:cNvSpPr txBox="1"/>
      </xdr:nvSpPr>
      <xdr:spPr>
        <a:xfrm>
          <a:off x="14744700" y="9129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96012</xdr:rowOff>
    </xdr:from>
    <xdr:to>
      <xdr:col>86</xdr:col>
      <xdr:colOff>25400</xdr:colOff>
      <xdr:row>56</xdr:row>
      <xdr:rowOff>96012</xdr:rowOff>
    </xdr:to>
    <xdr:cxnSp macro="">
      <xdr:nvCxnSpPr>
        <xdr:cNvPr id="446" name="直線コネクタ 445"/>
        <xdr:cNvCxnSpPr/>
      </xdr:nvCxnSpPr>
      <xdr:spPr>
        <a:xfrm>
          <a:off x="14611350" y="93479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77233</xdr:rowOff>
    </xdr:from>
    <xdr:ext cx="405111" cy="259045"/>
    <xdr:sp macro="" textlink="">
      <xdr:nvSpPr>
        <xdr:cNvPr id="447" name="【学校施設】&#10;有形固定資産減価償却率平均値テキスト"/>
        <xdr:cNvSpPr txBox="1"/>
      </xdr:nvSpPr>
      <xdr:spPr>
        <a:xfrm>
          <a:off x="14744700" y="9494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54356</xdr:rowOff>
    </xdr:from>
    <xdr:to>
      <xdr:col>85</xdr:col>
      <xdr:colOff>177800</xdr:colOff>
      <xdr:row>58</xdr:row>
      <xdr:rowOff>155956</xdr:rowOff>
    </xdr:to>
    <xdr:sp macro="" textlink="">
      <xdr:nvSpPr>
        <xdr:cNvPr id="448" name="フローチャート: 判断 447"/>
        <xdr:cNvSpPr/>
      </xdr:nvSpPr>
      <xdr:spPr>
        <a:xfrm>
          <a:off x="14649450" y="963650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449" name="フローチャート: 判断 448"/>
        <xdr:cNvSpPr/>
      </xdr:nvSpPr>
      <xdr:spPr>
        <a:xfrm>
          <a:off x="138874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136652</xdr:rowOff>
    </xdr:from>
    <xdr:to>
      <xdr:col>76</xdr:col>
      <xdr:colOff>165100</xdr:colOff>
      <xdr:row>59</xdr:row>
      <xdr:rowOff>66802</xdr:rowOff>
    </xdr:to>
    <xdr:sp macro="" textlink="">
      <xdr:nvSpPr>
        <xdr:cNvPr id="450" name="フローチャート: 判断 449"/>
        <xdr:cNvSpPr/>
      </xdr:nvSpPr>
      <xdr:spPr>
        <a:xfrm>
          <a:off x="13093700" y="97188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49784</xdr:rowOff>
    </xdr:from>
    <xdr:to>
      <xdr:col>72</xdr:col>
      <xdr:colOff>38100</xdr:colOff>
      <xdr:row>58</xdr:row>
      <xdr:rowOff>151384</xdr:rowOff>
    </xdr:to>
    <xdr:sp macro="" textlink="">
      <xdr:nvSpPr>
        <xdr:cNvPr id="451" name="フローチャート: 判断 450"/>
        <xdr:cNvSpPr/>
      </xdr:nvSpPr>
      <xdr:spPr>
        <a:xfrm>
          <a:off x="12299950" y="963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457" name="楕円 456"/>
        <xdr:cNvSpPr/>
      </xdr:nvSpPr>
      <xdr:spPr>
        <a:xfrm>
          <a:off x="14649450" y="102209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58437</xdr:rowOff>
    </xdr:from>
    <xdr:ext cx="405111" cy="259045"/>
    <xdr:sp macro="" textlink="">
      <xdr:nvSpPr>
        <xdr:cNvPr id="458" name="【学校施設】&#10;有形固定資産減価償却率該当値テキスト"/>
        <xdr:cNvSpPr txBox="1"/>
      </xdr:nvSpPr>
      <xdr:spPr>
        <a:xfrm>
          <a:off x="14744700" y="1013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106934</xdr:rowOff>
    </xdr:from>
    <xdr:to>
      <xdr:col>81</xdr:col>
      <xdr:colOff>101600</xdr:colOff>
      <xdr:row>62</xdr:row>
      <xdr:rowOff>37084</xdr:rowOff>
    </xdr:to>
    <xdr:sp macro="" textlink="">
      <xdr:nvSpPr>
        <xdr:cNvPr id="459" name="楕円 458"/>
        <xdr:cNvSpPr/>
      </xdr:nvSpPr>
      <xdr:spPr>
        <a:xfrm>
          <a:off x="13887450" y="10184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157734</xdr:rowOff>
    </xdr:from>
    <xdr:to>
      <xdr:col>85</xdr:col>
      <xdr:colOff>127000</xdr:colOff>
      <xdr:row>62</xdr:row>
      <xdr:rowOff>22860</xdr:rowOff>
    </xdr:to>
    <xdr:cxnSp macro="">
      <xdr:nvCxnSpPr>
        <xdr:cNvPr id="460" name="直線コネクタ 459"/>
        <xdr:cNvCxnSpPr/>
      </xdr:nvCxnSpPr>
      <xdr:spPr>
        <a:xfrm>
          <a:off x="13938250" y="1023518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148082</xdr:rowOff>
    </xdr:from>
    <xdr:to>
      <xdr:col>76</xdr:col>
      <xdr:colOff>165100</xdr:colOff>
      <xdr:row>62</xdr:row>
      <xdr:rowOff>78232</xdr:rowOff>
    </xdr:to>
    <xdr:sp macro="" textlink="">
      <xdr:nvSpPr>
        <xdr:cNvPr id="461" name="楕円 460"/>
        <xdr:cNvSpPr/>
      </xdr:nvSpPr>
      <xdr:spPr>
        <a:xfrm>
          <a:off x="13093700" y="102255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157734</xdr:rowOff>
    </xdr:from>
    <xdr:to>
      <xdr:col>81</xdr:col>
      <xdr:colOff>50800</xdr:colOff>
      <xdr:row>62</xdr:row>
      <xdr:rowOff>27432</xdr:rowOff>
    </xdr:to>
    <xdr:cxnSp macro="">
      <xdr:nvCxnSpPr>
        <xdr:cNvPr id="462" name="直線コネクタ 461"/>
        <xdr:cNvCxnSpPr/>
      </xdr:nvCxnSpPr>
      <xdr:spPr>
        <a:xfrm flipV="1">
          <a:off x="13144500" y="10235184"/>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463" name="n_1aveValue【学校施設】&#10;有形固定資産減価償却率"/>
        <xdr:cNvSpPr txBox="1"/>
      </xdr:nvSpPr>
      <xdr:spPr>
        <a:xfrm>
          <a:off x="13742044" y="9431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83329</xdr:rowOff>
    </xdr:from>
    <xdr:ext cx="405111" cy="259045"/>
    <xdr:sp macro="" textlink="">
      <xdr:nvSpPr>
        <xdr:cNvPr id="464" name="n_2aveValue【学校施設】&#10;有形固定資産減価償却率"/>
        <xdr:cNvSpPr txBox="1"/>
      </xdr:nvSpPr>
      <xdr:spPr>
        <a:xfrm>
          <a:off x="12960994" y="9500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465" name="n_3aveValue【学校施設】&#10;有形固定資産減価償却率"/>
        <xdr:cNvSpPr txBox="1"/>
      </xdr:nvSpPr>
      <xdr:spPr>
        <a:xfrm>
          <a:off x="12167244" y="941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28211</xdr:rowOff>
    </xdr:from>
    <xdr:ext cx="405111" cy="259045"/>
    <xdr:sp macro="" textlink="">
      <xdr:nvSpPr>
        <xdr:cNvPr id="466" name="n_1mainValue【学校施設】&#10;有形固定資産減価償却率"/>
        <xdr:cNvSpPr txBox="1"/>
      </xdr:nvSpPr>
      <xdr:spPr>
        <a:xfrm>
          <a:off x="13742044" y="10270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69359</xdr:rowOff>
    </xdr:from>
    <xdr:ext cx="405111" cy="259045"/>
    <xdr:sp macro="" textlink="">
      <xdr:nvSpPr>
        <xdr:cNvPr id="467" name="n_2mainValue【学校施設】&#10;有形固定資産減価償却率"/>
        <xdr:cNvSpPr txBox="1"/>
      </xdr:nvSpPr>
      <xdr:spPr>
        <a:xfrm>
          <a:off x="12960994" y="1031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69" name="正方形/長方形 468"/>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0" name="正方形/長方形 469"/>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1" name="正方形/長方形 470"/>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2" name="正方形/長方形 471"/>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55517</xdr:rowOff>
    </xdr:from>
    <xdr:to>
      <xdr:col>116</xdr:col>
      <xdr:colOff>62864</xdr:colOff>
      <xdr:row>63</xdr:row>
      <xdr:rowOff>102870</xdr:rowOff>
    </xdr:to>
    <xdr:cxnSp macro="">
      <xdr:nvCxnSpPr>
        <xdr:cNvPr id="492" name="直線コネクタ 491"/>
        <xdr:cNvCxnSpPr/>
      </xdr:nvCxnSpPr>
      <xdr:spPr>
        <a:xfrm flipV="1">
          <a:off x="19949795" y="9307467"/>
          <a:ext cx="1269" cy="120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106697</xdr:rowOff>
    </xdr:from>
    <xdr:ext cx="469744" cy="259045"/>
    <xdr:sp macro="" textlink="">
      <xdr:nvSpPr>
        <xdr:cNvPr id="493" name="【学校施設】&#10;一人当たり面積最小値テキスト"/>
        <xdr:cNvSpPr txBox="1"/>
      </xdr:nvSpPr>
      <xdr:spPr>
        <a:xfrm>
          <a:off x="20002500"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494" name="直線コネクタ 493"/>
        <xdr:cNvCxnSpPr/>
      </xdr:nvCxnSpPr>
      <xdr:spPr>
        <a:xfrm>
          <a:off x="19881850" y="10510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2194</xdr:rowOff>
    </xdr:from>
    <xdr:ext cx="469744" cy="259045"/>
    <xdr:sp macro="" textlink="">
      <xdr:nvSpPr>
        <xdr:cNvPr id="495" name="【学校施設】&#10;一人当たり面積最大値テキスト"/>
        <xdr:cNvSpPr txBox="1"/>
      </xdr:nvSpPr>
      <xdr:spPr>
        <a:xfrm>
          <a:off x="20002500" y="90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55517</xdr:rowOff>
    </xdr:from>
    <xdr:to>
      <xdr:col>116</xdr:col>
      <xdr:colOff>152400</xdr:colOff>
      <xdr:row>56</xdr:row>
      <xdr:rowOff>55517</xdr:rowOff>
    </xdr:to>
    <xdr:cxnSp macro="">
      <xdr:nvCxnSpPr>
        <xdr:cNvPr id="496" name="直線コネクタ 495"/>
        <xdr:cNvCxnSpPr/>
      </xdr:nvCxnSpPr>
      <xdr:spPr>
        <a:xfrm>
          <a:off x="19881850" y="93074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497" name="【学校施設】&#10;一人当たり面積平均値テキスト"/>
        <xdr:cNvSpPr txBox="1"/>
      </xdr:nvSpPr>
      <xdr:spPr>
        <a:xfrm>
          <a:off x="20002500" y="1006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498" name="フローチャート: 判断 497"/>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151674</xdr:rowOff>
    </xdr:from>
    <xdr:to>
      <xdr:col>112</xdr:col>
      <xdr:colOff>38100</xdr:colOff>
      <xdr:row>61</xdr:row>
      <xdr:rowOff>81824</xdr:rowOff>
    </xdr:to>
    <xdr:sp macro="" textlink="">
      <xdr:nvSpPr>
        <xdr:cNvPr id="499" name="フローチャート: 判断 498"/>
        <xdr:cNvSpPr/>
      </xdr:nvSpPr>
      <xdr:spPr>
        <a:xfrm>
          <a:off x="19157950" y="100640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125549</xdr:rowOff>
    </xdr:from>
    <xdr:to>
      <xdr:col>107</xdr:col>
      <xdr:colOff>101600</xdr:colOff>
      <xdr:row>61</xdr:row>
      <xdr:rowOff>55699</xdr:rowOff>
    </xdr:to>
    <xdr:sp macro="" textlink="">
      <xdr:nvSpPr>
        <xdr:cNvPr id="500" name="フローチャート: 判断 499"/>
        <xdr:cNvSpPr/>
      </xdr:nvSpPr>
      <xdr:spPr>
        <a:xfrm>
          <a:off x="18345150" y="100378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158206</xdr:rowOff>
    </xdr:from>
    <xdr:to>
      <xdr:col>102</xdr:col>
      <xdr:colOff>165100</xdr:colOff>
      <xdr:row>61</xdr:row>
      <xdr:rowOff>88356</xdr:rowOff>
    </xdr:to>
    <xdr:sp macro="" textlink="">
      <xdr:nvSpPr>
        <xdr:cNvPr id="501" name="フローチャート: 判断 500"/>
        <xdr:cNvSpPr/>
      </xdr:nvSpPr>
      <xdr:spPr>
        <a:xfrm>
          <a:off x="17551400" y="10070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168003</xdr:rowOff>
    </xdr:from>
    <xdr:to>
      <xdr:col>116</xdr:col>
      <xdr:colOff>114300</xdr:colOff>
      <xdr:row>59</xdr:row>
      <xdr:rowOff>98153</xdr:rowOff>
    </xdr:to>
    <xdr:sp macro="" textlink="">
      <xdr:nvSpPr>
        <xdr:cNvPr id="507" name="楕円 506"/>
        <xdr:cNvSpPr/>
      </xdr:nvSpPr>
      <xdr:spPr>
        <a:xfrm>
          <a:off x="19900900" y="9750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19430</xdr:rowOff>
    </xdr:from>
    <xdr:ext cx="469744" cy="259045"/>
    <xdr:sp macro="" textlink="">
      <xdr:nvSpPr>
        <xdr:cNvPr id="508" name="【学校施設】&#10;一人当たり面積該当値テキスト"/>
        <xdr:cNvSpPr txBox="1"/>
      </xdr:nvSpPr>
      <xdr:spPr>
        <a:xfrm>
          <a:off x="20002500" y="960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12881</xdr:rowOff>
    </xdr:from>
    <xdr:to>
      <xdr:col>112</xdr:col>
      <xdr:colOff>38100</xdr:colOff>
      <xdr:row>59</xdr:row>
      <xdr:rowOff>114481</xdr:rowOff>
    </xdr:to>
    <xdr:sp macro="" textlink="">
      <xdr:nvSpPr>
        <xdr:cNvPr id="509" name="楕円 508"/>
        <xdr:cNvSpPr/>
      </xdr:nvSpPr>
      <xdr:spPr>
        <a:xfrm>
          <a:off x="19157950" y="97601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47353</xdr:rowOff>
    </xdr:from>
    <xdr:to>
      <xdr:col>116</xdr:col>
      <xdr:colOff>63500</xdr:colOff>
      <xdr:row>59</xdr:row>
      <xdr:rowOff>63681</xdr:rowOff>
    </xdr:to>
    <xdr:cxnSp macro="">
      <xdr:nvCxnSpPr>
        <xdr:cNvPr id="510" name="直線コネクタ 509"/>
        <xdr:cNvCxnSpPr/>
      </xdr:nvCxnSpPr>
      <xdr:spPr>
        <a:xfrm flipV="1">
          <a:off x="19202400" y="9794603"/>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511" name="楕円 510"/>
        <xdr:cNvSpPr/>
      </xdr:nvSpPr>
      <xdr:spPr>
        <a:xfrm>
          <a:off x="1834515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63681</xdr:rowOff>
    </xdr:from>
    <xdr:to>
      <xdr:col>111</xdr:col>
      <xdr:colOff>177800</xdr:colOff>
      <xdr:row>59</xdr:row>
      <xdr:rowOff>73478</xdr:rowOff>
    </xdr:to>
    <xdr:cxnSp macro="">
      <xdr:nvCxnSpPr>
        <xdr:cNvPr id="512" name="直線コネクタ 511"/>
        <xdr:cNvCxnSpPr/>
      </xdr:nvCxnSpPr>
      <xdr:spPr>
        <a:xfrm flipV="1">
          <a:off x="18395950" y="9810931"/>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72951</xdr:rowOff>
    </xdr:from>
    <xdr:ext cx="469744" cy="259045"/>
    <xdr:sp macro="" textlink="">
      <xdr:nvSpPr>
        <xdr:cNvPr id="513" name="n_1aveValue【学校施設】&#10;一人当たり面積"/>
        <xdr:cNvSpPr txBox="1"/>
      </xdr:nvSpPr>
      <xdr:spPr>
        <a:xfrm>
          <a:off x="18980227" y="1015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46826</xdr:rowOff>
    </xdr:from>
    <xdr:ext cx="469744" cy="259045"/>
    <xdr:sp macro="" textlink="">
      <xdr:nvSpPr>
        <xdr:cNvPr id="514" name="n_2aveValue【学校施設】&#10;一人当たり面積"/>
        <xdr:cNvSpPr txBox="1"/>
      </xdr:nvSpPr>
      <xdr:spPr>
        <a:xfrm>
          <a:off x="18180127" y="1012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104883</xdr:rowOff>
    </xdr:from>
    <xdr:ext cx="469744" cy="259045"/>
    <xdr:sp macro="" textlink="">
      <xdr:nvSpPr>
        <xdr:cNvPr id="515" name="n_3aveValue【学校施設】&#10;一人当たり面積"/>
        <xdr:cNvSpPr txBox="1"/>
      </xdr:nvSpPr>
      <xdr:spPr>
        <a:xfrm>
          <a:off x="17386377" y="98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131008</xdr:rowOff>
    </xdr:from>
    <xdr:ext cx="469744" cy="259045"/>
    <xdr:sp macro="" textlink="">
      <xdr:nvSpPr>
        <xdr:cNvPr id="516" name="n_1mainValue【学校施設】&#10;一人当たり面積"/>
        <xdr:cNvSpPr txBox="1"/>
      </xdr:nvSpPr>
      <xdr:spPr>
        <a:xfrm>
          <a:off x="18980227" y="954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517" name="n_2mainValue【学校施設】&#10;一人当たり面積"/>
        <xdr:cNvSpPr txBox="1"/>
      </xdr:nvSpPr>
      <xdr:spPr>
        <a:xfrm>
          <a:off x="18180127" y="955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9" name="正方形/長方形 518"/>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20" name="正方形/長方形 519"/>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21" name="正方形/長方形 520"/>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22" name="正方形/長方形 521"/>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6" name="テキスト ボックス 525"/>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27" name="直線コネクタ 526"/>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28" name="テキスト ボックス 527"/>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29" name="直線コネクタ 528"/>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0" name="テキスト ボックス 529"/>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1" name="直線コネクタ 530"/>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32" name="テキスト ボックス 531"/>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33" name="直線コネクタ 532"/>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34" name="テキスト ボックス 533"/>
        <xdr:cNvSpPr txBox="1"/>
      </xdr:nvSpPr>
      <xdr:spPr>
        <a:xfrm>
          <a:off x="107977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図書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49530</xdr:rowOff>
    </xdr:to>
    <xdr:cxnSp macro="">
      <xdr:nvCxnSpPr>
        <xdr:cNvPr id="538" name="直線コネクタ 537"/>
        <xdr:cNvCxnSpPr/>
      </xdr:nvCxnSpPr>
      <xdr:spPr>
        <a:xfrm flipV="1">
          <a:off x="14698345" y="12922250"/>
          <a:ext cx="1269"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539" name="【図書館】&#10;有形固定資産減価償却率最小値テキスト"/>
        <xdr:cNvSpPr txBox="1"/>
      </xdr:nvSpPr>
      <xdr:spPr>
        <a:xfrm>
          <a:off x="14744700" y="1425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540" name="直線コネクタ 539"/>
        <xdr:cNvCxnSpPr/>
      </xdr:nvCxnSpPr>
      <xdr:spPr>
        <a:xfrm>
          <a:off x="1461135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541" name="【図書館】&#10;有形固定資産減価償却率最大値テキスト"/>
        <xdr:cNvSpPr txBox="1"/>
      </xdr:nvSpPr>
      <xdr:spPr>
        <a:xfrm>
          <a:off x="147447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2" name="直線コネクタ 541"/>
        <xdr:cNvCxnSpPr/>
      </xdr:nvCxnSpPr>
      <xdr:spPr>
        <a:xfrm>
          <a:off x="1461135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161053</xdr:rowOff>
    </xdr:from>
    <xdr:ext cx="405111" cy="259045"/>
    <xdr:sp macro="" textlink="">
      <xdr:nvSpPr>
        <xdr:cNvPr id="543" name="【図書館】&#10;有形固定資産減価償却率平均値テキスト"/>
        <xdr:cNvSpPr txBox="1"/>
      </xdr:nvSpPr>
      <xdr:spPr>
        <a:xfrm>
          <a:off x="14744700" y="1370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138176</xdr:rowOff>
    </xdr:from>
    <xdr:to>
      <xdr:col>85</xdr:col>
      <xdr:colOff>177800</xdr:colOff>
      <xdr:row>84</xdr:row>
      <xdr:rowOff>68326</xdr:rowOff>
    </xdr:to>
    <xdr:sp macro="" textlink="">
      <xdr:nvSpPr>
        <xdr:cNvPr id="544" name="フローチャート: 判断 543"/>
        <xdr:cNvSpPr/>
      </xdr:nvSpPr>
      <xdr:spPr>
        <a:xfrm>
          <a:off x="14649450" y="1384782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110744</xdr:rowOff>
    </xdr:from>
    <xdr:to>
      <xdr:col>81</xdr:col>
      <xdr:colOff>101600</xdr:colOff>
      <xdr:row>84</xdr:row>
      <xdr:rowOff>40894</xdr:rowOff>
    </xdr:to>
    <xdr:sp macro="" textlink="">
      <xdr:nvSpPr>
        <xdr:cNvPr id="545" name="フローチャート: 判断 544"/>
        <xdr:cNvSpPr/>
      </xdr:nvSpPr>
      <xdr:spPr>
        <a:xfrm>
          <a:off x="13887450" y="13820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28448</xdr:rowOff>
    </xdr:from>
    <xdr:to>
      <xdr:col>76</xdr:col>
      <xdr:colOff>165100</xdr:colOff>
      <xdr:row>84</xdr:row>
      <xdr:rowOff>130048</xdr:rowOff>
    </xdr:to>
    <xdr:sp macro="" textlink="">
      <xdr:nvSpPr>
        <xdr:cNvPr id="546" name="フローチャート: 判断 545"/>
        <xdr:cNvSpPr/>
      </xdr:nvSpPr>
      <xdr:spPr>
        <a:xfrm>
          <a:off x="13093700" y="1390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119887</xdr:rowOff>
    </xdr:from>
    <xdr:to>
      <xdr:col>72</xdr:col>
      <xdr:colOff>38100</xdr:colOff>
      <xdr:row>84</xdr:row>
      <xdr:rowOff>50037</xdr:rowOff>
    </xdr:to>
    <xdr:sp macro="" textlink="">
      <xdr:nvSpPr>
        <xdr:cNvPr id="547" name="フローチャート: 判断 546"/>
        <xdr:cNvSpPr/>
      </xdr:nvSpPr>
      <xdr:spPr>
        <a:xfrm>
          <a:off x="12299950" y="138295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28448</xdr:rowOff>
    </xdr:from>
    <xdr:to>
      <xdr:col>85</xdr:col>
      <xdr:colOff>177800</xdr:colOff>
      <xdr:row>85</xdr:row>
      <xdr:rowOff>130048</xdr:rowOff>
    </xdr:to>
    <xdr:sp macro="" textlink="">
      <xdr:nvSpPr>
        <xdr:cNvPr id="553" name="楕円 552"/>
        <xdr:cNvSpPr/>
      </xdr:nvSpPr>
      <xdr:spPr>
        <a:xfrm>
          <a:off x="14649450" y="1406829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6875</xdr:rowOff>
    </xdr:from>
    <xdr:ext cx="405111" cy="259045"/>
    <xdr:sp macro="" textlink="">
      <xdr:nvSpPr>
        <xdr:cNvPr id="554" name="【図書館】&#10;有形固定資産減価償却率該当値テキスト"/>
        <xdr:cNvSpPr txBox="1"/>
      </xdr:nvSpPr>
      <xdr:spPr>
        <a:xfrm>
          <a:off x="14744700" y="1404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74168</xdr:rowOff>
    </xdr:from>
    <xdr:to>
      <xdr:col>81</xdr:col>
      <xdr:colOff>101600</xdr:colOff>
      <xdr:row>86</xdr:row>
      <xdr:rowOff>4318</xdr:rowOff>
    </xdr:to>
    <xdr:sp macro="" textlink="">
      <xdr:nvSpPr>
        <xdr:cNvPr id="555" name="楕円 554"/>
        <xdr:cNvSpPr/>
      </xdr:nvSpPr>
      <xdr:spPr>
        <a:xfrm>
          <a:off x="13887450" y="141140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79248</xdr:rowOff>
    </xdr:from>
    <xdr:to>
      <xdr:col>85</xdr:col>
      <xdr:colOff>127000</xdr:colOff>
      <xdr:row>85</xdr:row>
      <xdr:rowOff>124968</xdr:rowOff>
    </xdr:to>
    <xdr:cxnSp macro="">
      <xdr:nvCxnSpPr>
        <xdr:cNvPr id="556" name="直線コネクタ 555"/>
        <xdr:cNvCxnSpPr/>
      </xdr:nvCxnSpPr>
      <xdr:spPr>
        <a:xfrm flipV="1">
          <a:off x="13938250" y="14119098"/>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106172</xdr:rowOff>
    </xdr:from>
    <xdr:to>
      <xdr:col>76</xdr:col>
      <xdr:colOff>165100</xdr:colOff>
      <xdr:row>86</xdr:row>
      <xdr:rowOff>36322</xdr:rowOff>
    </xdr:to>
    <xdr:sp macro="" textlink="">
      <xdr:nvSpPr>
        <xdr:cNvPr id="557" name="楕円 556"/>
        <xdr:cNvSpPr/>
      </xdr:nvSpPr>
      <xdr:spPr>
        <a:xfrm>
          <a:off x="13093700" y="14146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124968</xdr:rowOff>
    </xdr:from>
    <xdr:to>
      <xdr:col>81</xdr:col>
      <xdr:colOff>50800</xdr:colOff>
      <xdr:row>85</xdr:row>
      <xdr:rowOff>156972</xdr:rowOff>
    </xdr:to>
    <xdr:cxnSp macro="">
      <xdr:nvCxnSpPr>
        <xdr:cNvPr id="558" name="直線コネクタ 557"/>
        <xdr:cNvCxnSpPr/>
      </xdr:nvCxnSpPr>
      <xdr:spPr>
        <a:xfrm flipV="1">
          <a:off x="13144500" y="14164818"/>
          <a:ext cx="7937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57421</xdr:rowOff>
    </xdr:from>
    <xdr:ext cx="405111" cy="259045"/>
    <xdr:sp macro="" textlink="">
      <xdr:nvSpPr>
        <xdr:cNvPr id="559" name="n_1aveValue【図書館】&#10;有形固定資産減価償却率"/>
        <xdr:cNvSpPr txBox="1"/>
      </xdr:nvSpPr>
      <xdr:spPr>
        <a:xfrm>
          <a:off x="13742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146575</xdr:rowOff>
    </xdr:from>
    <xdr:ext cx="405111" cy="259045"/>
    <xdr:sp macro="" textlink="">
      <xdr:nvSpPr>
        <xdr:cNvPr id="560" name="n_2aveValue【図書館】&#10;有形固定資産減価償却率"/>
        <xdr:cNvSpPr txBox="1"/>
      </xdr:nvSpPr>
      <xdr:spPr>
        <a:xfrm>
          <a:off x="1296099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66564</xdr:rowOff>
    </xdr:from>
    <xdr:ext cx="405111" cy="259045"/>
    <xdr:sp macro="" textlink="">
      <xdr:nvSpPr>
        <xdr:cNvPr id="561" name="n_3aveValue【図書館】&#10;有形固定資産減価償却率"/>
        <xdr:cNvSpPr txBox="1"/>
      </xdr:nvSpPr>
      <xdr:spPr>
        <a:xfrm>
          <a:off x="121672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166895</xdr:rowOff>
    </xdr:from>
    <xdr:ext cx="405111" cy="259045"/>
    <xdr:sp macro="" textlink="">
      <xdr:nvSpPr>
        <xdr:cNvPr id="562" name="n_1mainValue【図書館】&#10;有形固定資産減価償却率"/>
        <xdr:cNvSpPr txBox="1"/>
      </xdr:nvSpPr>
      <xdr:spPr>
        <a:xfrm>
          <a:off x="13742044" y="1420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27449</xdr:rowOff>
    </xdr:from>
    <xdr:ext cx="405111" cy="259045"/>
    <xdr:sp macro="" textlink="">
      <xdr:nvSpPr>
        <xdr:cNvPr id="563" name="n_2mainValue【図書館】&#10;有形固定資産減価償却率"/>
        <xdr:cNvSpPr txBox="1"/>
      </xdr:nvSpPr>
      <xdr:spPr>
        <a:xfrm>
          <a:off x="12960994" y="1423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65" name="正方形/長方形 564"/>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66" name="正方形/長方形 565"/>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67" name="正方形/長方形 566"/>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68" name="正方形/長方形 567"/>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図書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85" name="直線コネクタ 584"/>
        <xdr:cNvCxnSpPr/>
      </xdr:nvCxnSpPr>
      <xdr:spPr>
        <a:xfrm flipV="1">
          <a:off x="19949795" y="12852400"/>
          <a:ext cx="1269"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86" name="【図書館】&#10;一人当たり面積最小値テキスト"/>
        <xdr:cNvSpPr txBox="1"/>
      </xdr:nvSpPr>
      <xdr:spPr>
        <a:xfrm>
          <a:off x="200025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87" name="直線コネクタ 586"/>
        <xdr:cNvCxnSpPr/>
      </xdr:nvCxnSpPr>
      <xdr:spPr>
        <a:xfrm>
          <a:off x="19881850" y="14198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88" name="【図書館】&#10;一人当たり面積最大値テキスト"/>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89" name="直線コネクタ 588"/>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590" name="【図書館】&#10;一人当たり面積平均値テキスト"/>
        <xdr:cNvSpPr txBox="1"/>
      </xdr:nvSpPr>
      <xdr:spPr>
        <a:xfrm>
          <a:off x="20002500" y="13878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91" name="フローチャート: 判断 590"/>
        <xdr:cNvSpPr/>
      </xdr:nvSpPr>
      <xdr:spPr>
        <a:xfrm>
          <a:off x="199009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592" name="フローチャート: 判断 591"/>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69850</xdr:rowOff>
    </xdr:from>
    <xdr:to>
      <xdr:col>107</xdr:col>
      <xdr:colOff>101600</xdr:colOff>
      <xdr:row>84</xdr:row>
      <xdr:rowOff>0</xdr:rowOff>
    </xdr:to>
    <xdr:sp macro="" textlink="">
      <xdr:nvSpPr>
        <xdr:cNvPr id="593" name="フローチャート: 判断 592"/>
        <xdr:cNvSpPr/>
      </xdr:nvSpPr>
      <xdr:spPr>
        <a:xfrm>
          <a:off x="18345150" y="13779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114300</xdr:rowOff>
    </xdr:from>
    <xdr:to>
      <xdr:col>102</xdr:col>
      <xdr:colOff>165100</xdr:colOff>
      <xdr:row>83</xdr:row>
      <xdr:rowOff>44450</xdr:rowOff>
    </xdr:to>
    <xdr:sp macro="" textlink="">
      <xdr:nvSpPr>
        <xdr:cNvPr id="594" name="フローチャート: 判断 593"/>
        <xdr:cNvSpPr/>
      </xdr:nvSpPr>
      <xdr:spPr>
        <a:xfrm>
          <a:off x="17551400" y="1365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5" name="テキスト ボックス 594"/>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6" name="テキスト ボックス 595"/>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7" name="テキスト ボックス 596"/>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8" name="テキスト ボックス 597"/>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9" name="テキスト ボックス 598"/>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76200</xdr:rowOff>
    </xdr:from>
    <xdr:to>
      <xdr:col>116</xdr:col>
      <xdr:colOff>114300</xdr:colOff>
      <xdr:row>81</xdr:row>
      <xdr:rowOff>6350</xdr:rowOff>
    </xdr:to>
    <xdr:sp macro="" textlink="">
      <xdr:nvSpPr>
        <xdr:cNvPr id="600" name="楕円 599"/>
        <xdr:cNvSpPr/>
      </xdr:nvSpPr>
      <xdr:spPr>
        <a:xfrm>
          <a:off x="19900900" y="13290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99077</xdr:rowOff>
    </xdr:from>
    <xdr:ext cx="469744" cy="259045"/>
    <xdr:sp macro="" textlink="">
      <xdr:nvSpPr>
        <xdr:cNvPr id="601" name="【図書館】&#10;一人当たり面積該当値テキスト"/>
        <xdr:cNvSpPr txBox="1"/>
      </xdr:nvSpPr>
      <xdr:spPr>
        <a:xfrm>
          <a:off x="200025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76200</xdr:rowOff>
    </xdr:from>
    <xdr:to>
      <xdr:col>112</xdr:col>
      <xdr:colOff>38100</xdr:colOff>
      <xdr:row>81</xdr:row>
      <xdr:rowOff>6350</xdr:rowOff>
    </xdr:to>
    <xdr:sp macro="" textlink="">
      <xdr:nvSpPr>
        <xdr:cNvPr id="602" name="楕円 601"/>
        <xdr:cNvSpPr/>
      </xdr:nvSpPr>
      <xdr:spPr>
        <a:xfrm>
          <a:off x="19157950" y="132905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127000</xdr:rowOff>
    </xdr:from>
    <xdr:to>
      <xdr:col>116</xdr:col>
      <xdr:colOff>63500</xdr:colOff>
      <xdr:row>80</xdr:row>
      <xdr:rowOff>127000</xdr:rowOff>
    </xdr:to>
    <xdr:cxnSp macro="">
      <xdr:nvCxnSpPr>
        <xdr:cNvPr id="603" name="直線コネクタ 602"/>
        <xdr:cNvCxnSpPr/>
      </xdr:nvCxnSpPr>
      <xdr:spPr>
        <a:xfrm>
          <a:off x="19202400" y="133413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76200</xdr:rowOff>
    </xdr:from>
    <xdr:to>
      <xdr:col>107</xdr:col>
      <xdr:colOff>101600</xdr:colOff>
      <xdr:row>81</xdr:row>
      <xdr:rowOff>6350</xdr:rowOff>
    </xdr:to>
    <xdr:sp macro="" textlink="">
      <xdr:nvSpPr>
        <xdr:cNvPr id="604" name="楕円 603"/>
        <xdr:cNvSpPr/>
      </xdr:nvSpPr>
      <xdr:spPr>
        <a:xfrm>
          <a:off x="18345150" y="13290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127000</xdr:rowOff>
    </xdr:from>
    <xdr:to>
      <xdr:col>111</xdr:col>
      <xdr:colOff>177800</xdr:colOff>
      <xdr:row>80</xdr:row>
      <xdr:rowOff>127000</xdr:rowOff>
    </xdr:to>
    <xdr:cxnSp macro="">
      <xdr:nvCxnSpPr>
        <xdr:cNvPr id="605" name="直線コネクタ 604"/>
        <xdr:cNvCxnSpPr/>
      </xdr:nvCxnSpPr>
      <xdr:spPr>
        <a:xfrm>
          <a:off x="18395950" y="133413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118127</xdr:rowOff>
    </xdr:from>
    <xdr:ext cx="469744" cy="259045"/>
    <xdr:sp macro="" textlink="">
      <xdr:nvSpPr>
        <xdr:cNvPr id="606" name="n_1aveValue【図書館】&#10;一人当たり面積"/>
        <xdr:cNvSpPr txBox="1"/>
      </xdr:nvSpPr>
      <xdr:spPr>
        <a:xfrm>
          <a:off x="189802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07" name="n_2aveValue【図書館】&#10;一人当たり面積"/>
        <xdr:cNvSpPr txBox="1"/>
      </xdr:nvSpPr>
      <xdr:spPr>
        <a:xfrm>
          <a:off x="18180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60977</xdr:rowOff>
    </xdr:from>
    <xdr:ext cx="469744" cy="259045"/>
    <xdr:sp macro="" textlink="">
      <xdr:nvSpPr>
        <xdr:cNvPr id="608" name="n_3aveValue【図書館】&#10;一人当たり面積"/>
        <xdr:cNvSpPr txBox="1"/>
      </xdr:nvSpPr>
      <xdr:spPr>
        <a:xfrm>
          <a:off x="1738637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22877</xdr:rowOff>
    </xdr:from>
    <xdr:ext cx="469744" cy="259045"/>
    <xdr:sp macro="" textlink="">
      <xdr:nvSpPr>
        <xdr:cNvPr id="609" name="n_1mainValue【図書館】&#10;一人当たり面積"/>
        <xdr:cNvSpPr txBox="1"/>
      </xdr:nvSpPr>
      <xdr:spPr>
        <a:xfrm>
          <a:off x="18980227"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22877</xdr:rowOff>
    </xdr:from>
    <xdr:ext cx="469744" cy="259045"/>
    <xdr:sp macro="" textlink="">
      <xdr:nvSpPr>
        <xdr:cNvPr id="610" name="n_2mainValue【図書館】&#10;一人当たり面積"/>
        <xdr:cNvSpPr txBox="1"/>
      </xdr:nvSpPr>
      <xdr:spPr>
        <a:xfrm>
          <a:off x="18180127"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12" name="正方形/長方形 611"/>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13" name="正方形/長方形 612"/>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14" name="正方形/長方形 613"/>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15" name="正方形/長方形 614"/>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19" name="直線コネクタ 618"/>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0" name="テキスト ボックス 619"/>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1" name="直線コネクタ 620"/>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2" name="テキスト ボックス 621"/>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3" name="直線コネクタ 622"/>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4" name="テキスト ボックス 623"/>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5" name="直線コネクタ 624"/>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6" name="テキスト ボックス 625"/>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7" name="直線コネクタ 626"/>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8" name="テキスト ボックス 627"/>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9" name="直線コネクタ 628"/>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0" name="テキスト ボックス 629"/>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1" name="【博物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20955</xdr:rowOff>
    </xdr:from>
    <xdr:to>
      <xdr:col>85</xdr:col>
      <xdr:colOff>126364</xdr:colOff>
      <xdr:row>107</xdr:row>
      <xdr:rowOff>133350</xdr:rowOff>
    </xdr:to>
    <xdr:cxnSp macro="">
      <xdr:nvCxnSpPr>
        <xdr:cNvPr id="632" name="直線コネクタ 631"/>
        <xdr:cNvCxnSpPr/>
      </xdr:nvCxnSpPr>
      <xdr:spPr>
        <a:xfrm flipV="1">
          <a:off x="14698345" y="16594455"/>
          <a:ext cx="1269"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137177</xdr:rowOff>
    </xdr:from>
    <xdr:ext cx="405111" cy="259045"/>
    <xdr:sp macro="" textlink="">
      <xdr:nvSpPr>
        <xdr:cNvPr id="633" name="【博物館】&#10;有形固定資産減価償却率最小値テキスト"/>
        <xdr:cNvSpPr txBox="1"/>
      </xdr:nvSpPr>
      <xdr:spPr>
        <a:xfrm>
          <a:off x="147447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34" name="直線コネクタ 633"/>
        <xdr:cNvCxnSpPr/>
      </xdr:nvCxnSpPr>
      <xdr:spPr>
        <a:xfrm>
          <a:off x="146113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139082</xdr:rowOff>
    </xdr:from>
    <xdr:ext cx="405111" cy="259045"/>
    <xdr:sp macro="" textlink="">
      <xdr:nvSpPr>
        <xdr:cNvPr id="635" name="【博物館】&#10;有形固定資産減価償却率最大値テキスト"/>
        <xdr:cNvSpPr txBox="1"/>
      </xdr:nvSpPr>
      <xdr:spPr>
        <a:xfrm>
          <a:off x="147447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20955</xdr:rowOff>
    </xdr:from>
    <xdr:to>
      <xdr:col>86</xdr:col>
      <xdr:colOff>25400</xdr:colOff>
      <xdr:row>100</xdr:row>
      <xdr:rowOff>20955</xdr:rowOff>
    </xdr:to>
    <xdr:cxnSp macro="">
      <xdr:nvCxnSpPr>
        <xdr:cNvPr id="636" name="直線コネクタ 635"/>
        <xdr:cNvCxnSpPr/>
      </xdr:nvCxnSpPr>
      <xdr:spPr>
        <a:xfrm>
          <a:off x="146113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108602</xdr:rowOff>
    </xdr:from>
    <xdr:ext cx="405111" cy="259045"/>
    <xdr:sp macro="" textlink="">
      <xdr:nvSpPr>
        <xdr:cNvPr id="637" name="【博物館】&#10;有形固定資産減価償却率平均値テキスト"/>
        <xdr:cNvSpPr txBox="1"/>
      </xdr:nvSpPr>
      <xdr:spPr>
        <a:xfrm>
          <a:off x="14744700" y="17025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38" name="フローチャート: 判断 637"/>
        <xdr:cNvSpPr/>
      </xdr:nvSpPr>
      <xdr:spPr>
        <a:xfrm>
          <a:off x="14649450" y="17046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122555</xdr:rowOff>
    </xdr:from>
    <xdr:to>
      <xdr:col>81</xdr:col>
      <xdr:colOff>101600</xdr:colOff>
      <xdr:row>103</xdr:row>
      <xdr:rowOff>52705</xdr:rowOff>
    </xdr:to>
    <xdr:sp macro="" textlink="">
      <xdr:nvSpPr>
        <xdr:cNvPr id="639" name="フローチャート: 判断 638"/>
        <xdr:cNvSpPr/>
      </xdr:nvSpPr>
      <xdr:spPr>
        <a:xfrm>
          <a:off x="13887450" y="1703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640" name="フローチャート: 判断 639"/>
        <xdr:cNvSpPr/>
      </xdr:nvSpPr>
      <xdr:spPr>
        <a:xfrm>
          <a:off x="13093700" y="1707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158750</xdr:rowOff>
    </xdr:from>
    <xdr:to>
      <xdr:col>72</xdr:col>
      <xdr:colOff>38100</xdr:colOff>
      <xdr:row>103</xdr:row>
      <xdr:rowOff>88900</xdr:rowOff>
    </xdr:to>
    <xdr:sp macro="" textlink="">
      <xdr:nvSpPr>
        <xdr:cNvPr id="641" name="フローチャート: 判断 640"/>
        <xdr:cNvSpPr/>
      </xdr:nvSpPr>
      <xdr:spPr>
        <a:xfrm>
          <a:off x="12299950" y="17075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78739</xdr:rowOff>
    </xdr:from>
    <xdr:to>
      <xdr:col>85</xdr:col>
      <xdr:colOff>177800</xdr:colOff>
      <xdr:row>103</xdr:row>
      <xdr:rowOff>8889</xdr:rowOff>
    </xdr:to>
    <xdr:sp macro="" textlink="">
      <xdr:nvSpPr>
        <xdr:cNvPr id="647" name="楕円 646"/>
        <xdr:cNvSpPr/>
      </xdr:nvSpPr>
      <xdr:spPr>
        <a:xfrm>
          <a:off x="14649450" y="169951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101616</xdr:rowOff>
    </xdr:from>
    <xdr:ext cx="405111" cy="259045"/>
    <xdr:sp macro="" textlink="">
      <xdr:nvSpPr>
        <xdr:cNvPr id="648" name="【博物館】&#10;有形固定資産減価償却率該当値テキスト"/>
        <xdr:cNvSpPr txBox="1"/>
      </xdr:nvSpPr>
      <xdr:spPr>
        <a:xfrm>
          <a:off x="14744700"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113030</xdr:rowOff>
    </xdr:from>
    <xdr:to>
      <xdr:col>81</xdr:col>
      <xdr:colOff>101600</xdr:colOff>
      <xdr:row>103</xdr:row>
      <xdr:rowOff>43180</xdr:rowOff>
    </xdr:to>
    <xdr:sp macro="" textlink="">
      <xdr:nvSpPr>
        <xdr:cNvPr id="649" name="楕円 648"/>
        <xdr:cNvSpPr/>
      </xdr:nvSpPr>
      <xdr:spPr>
        <a:xfrm>
          <a:off x="13887450" y="170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129539</xdr:rowOff>
    </xdr:from>
    <xdr:to>
      <xdr:col>85</xdr:col>
      <xdr:colOff>127000</xdr:colOff>
      <xdr:row>102</xdr:row>
      <xdr:rowOff>163830</xdr:rowOff>
    </xdr:to>
    <xdr:cxnSp macro="">
      <xdr:nvCxnSpPr>
        <xdr:cNvPr id="650" name="直線コネクタ 649"/>
        <xdr:cNvCxnSpPr/>
      </xdr:nvCxnSpPr>
      <xdr:spPr>
        <a:xfrm flipV="1">
          <a:off x="13938250" y="17045939"/>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651" name="楕円 650"/>
        <xdr:cNvSpPr/>
      </xdr:nvSpPr>
      <xdr:spPr>
        <a:xfrm>
          <a:off x="1309370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163830</xdr:rowOff>
    </xdr:from>
    <xdr:to>
      <xdr:col>81</xdr:col>
      <xdr:colOff>50800</xdr:colOff>
      <xdr:row>103</xdr:row>
      <xdr:rowOff>15239</xdr:rowOff>
    </xdr:to>
    <xdr:cxnSp macro="">
      <xdr:nvCxnSpPr>
        <xdr:cNvPr id="652" name="直線コネクタ 651"/>
        <xdr:cNvCxnSpPr/>
      </xdr:nvCxnSpPr>
      <xdr:spPr>
        <a:xfrm flipV="1">
          <a:off x="13144500" y="17080230"/>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43832</xdr:rowOff>
    </xdr:from>
    <xdr:ext cx="405111" cy="259045"/>
    <xdr:sp macro="" textlink="">
      <xdr:nvSpPr>
        <xdr:cNvPr id="653" name="n_1aveValue【博物館】&#10;有形固定資産減価償却率"/>
        <xdr:cNvSpPr txBox="1"/>
      </xdr:nvSpPr>
      <xdr:spPr>
        <a:xfrm>
          <a:off x="13742044" y="171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654" name="n_2aveValue【博物館】&#10;有形固定資産減価償却率"/>
        <xdr:cNvSpPr txBox="1"/>
      </xdr:nvSpPr>
      <xdr:spPr>
        <a:xfrm>
          <a:off x="12960994"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105427</xdr:rowOff>
    </xdr:from>
    <xdr:ext cx="405111" cy="259045"/>
    <xdr:sp macro="" textlink="">
      <xdr:nvSpPr>
        <xdr:cNvPr id="655" name="n_3aveValue【博物館】&#10;有形固定資産減価償却率"/>
        <xdr:cNvSpPr txBox="1"/>
      </xdr:nvSpPr>
      <xdr:spPr>
        <a:xfrm>
          <a:off x="121672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59707</xdr:rowOff>
    </xdr:from>
    <xdr:ext cx="405111" cy="259045"/>
    <xdr:sp macro="" textlink="">
      <xdr:nvSpPr>
        <xdr:cNvPr id="656" name="n_1mainValue【博物館】&#10;有形固定資産減価償却率"/>
        <xdr:cNvSpPr txBox="1"/>
      </xdr:nvSpPr>
      <xdr:spPr>
        <a:xfrm>
          <a:off x="13742044" y="1680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657" name="n_2mainValue【博物館】&#10;有形固定資産減価償却率"/>
        <xdr:cNvSpPr txBox="1"/>
      </xdr:nvSpPr>
      <xdr:spPr>
        <a:xfrm>
          <a:off x="1296099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59" name="正方形/長方形 658"/>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0" name="正方形/長方形 659"/>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1" name="正方形/長方形 660"/>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2" name="正方形/長方形 661"/>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6" name="直線コネクタ 665"/>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7" name="テキスト ボックス 666"/>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8" name="直線コネクタ 667"/>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9" name="テキスト ボックス 668"/>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0" name="直線コネクタ 669"/>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1" name="テキスト ボックス 670"/>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2" name="直線コネクタ 671"/>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3" name="テキスト ボックス 672"/>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博物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77" name="直線コネクタ 676"/>
        <xdr:cNvCxnSpPr/>
      </xdr:nvCxnSpPr>
      <xdr:spPr>
        <a:xfrm flipV="1">
          <a:off x="19949795" y="166954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78" name="【博物館】&#10;一人当たり面積最小値テキスト"/>
        <xdr:cNvSpPr txBox="1"/>
      </xdr:nvSpPr>
      <xdr:spPr>
        <a:xfrm>
          <a:off x="20002500"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79" name="直線コネクタ 678"/>
        <xdr:cNvCxnSpPr/>
      </xdr:nvCxnSpPr>
      <xdr:spPr>
        <a:xfrm>
          <a:off x="19881850" y="17975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80" name="【博物館】&#10;一人当たり面積最大値テキスト"/>
        <xdr:cNvSpPr txBox="1"/>
      </xdr:nvSpPr>
      <xdr:spPr>
        <a:xfrm>
          <a:off x="200025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81" name="直線コネクタ 680"/>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82" name="【博物館】&#10;一人当たり面積平均値テキスト"/>
        <xdr:cNvSpPr txBox="1"/>
      </xdr:nvSpPr>
      <xdr:spPr>
        <a:xfrm>
          <a:off x="20002500" y="17583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83" name="フローチャート: 判断 682"/>
        <xdr:cNvSpPr/>
      </xdr:nvSpPr>
      <xdr:spPr>
        <a:xfrm>
          <a:off x="199009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84" name="フローチャート: 判断 683"/>
        <xdr:cNvSpPr/>
      </xdr:nvSpPr>
      <xdr:spPr>
        <a:xfrm>
          <a:off x="19157950" y="17604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85" name="フローチャート: 判断 684"/>
        <xdr:cNvSpPr/>
      </xdr:nvSpPr>
      <xdr:spPr>
        <a:xfrm>
          <a:off x="1834515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86" name="フローチャート: 判断 685"/>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692" name="楕円 691"/>
        <xdr:cNvSpPr/>
      </xdr:nvSpPr>
      <xdr:spPr>
        <a:xfrm>
          <a:off x="199009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36847</xdr:rowOff>
    </xdr:from>
    <xdr:ext cx="469744" cy="259045"/>
    <xdr:sp macro="" textlink="">
      <xdr:nvSpPr>
        <xdr:cNvPr id="693" name="【博物館】&#10;一人当たり面積該当値テキスト"/>
        <xdr:cNvSpPr txBox="1"/>
      </xdr:nvSpPr>
      <xdr:spPr>
        <a:xfrm>
          <a:off x="20002500"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694" name="楕円 693"/>
        <xdr:cNvSpPr/>
      </xdr:nvSpPr>
      <xdr:spPr>
        <a:xfrm>
          <a:off x="19157950" y="17147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64770</xdr:rowOff>
    </xdr:from>
    <xdr:to>
      <xdr:col>116</xdr:col>
      <xdr:colOff>63500</xdr:colOff>
      <xdr:row>103</xdr:row>
      <xdr:rowOff>110489</xdr:rowOff>
    </xdr:to>
    <xdr:cxnSp macro="">
      <xdr:nvCxnSpPr>
        <xdr:cNvPr id="695" name="直線コネクタ 694"/>
        <xdr:cNvCxnSpPr/>
      </xdr:nvCxnSpPr>
      <xdr:spPr>
        <a:xfrm flipV="1">
          <a:off x="19202400" y="17152620"/>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59689</xdr:rowOff>
    </xdr:from>
    <xdr:to>
      <xdr:col>107</xdr:col>
      <xdr:colOff>101600</xdr:colOff>
      <xdr:row>103</xdr:row>
      <xdr:rowOff>161289</xdr:rowOff>
    </xdr:to>
    <xdr:sp macro="" textlink="">
      <xdr:nvSpPr>
        <xdr:cNvPr id="696" name="楕円 695"/>
        <xdr:cNvSpPr/>
      </xdr:nvSpPr>
      <xdr:spPr>
        <a:xfrm>
          <a:off x="1834515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110489</xdr:rowOff>
    </xdr:from>
    <xdr:to>
      <xdr:col>111</xdr:col>
      <xdr:colOff>177800</xdr:colOff>
      <xdr:row>103</xdr:row>
      <xdr:rowOff>110489</xdr:rowOff>
    </xdr:to>
    <xdr:cxnSp macro="">
      <xdr:nvCxnSpPr>
        <xdr:cNvPr id="697" name="直線コネクタ 696"/>
        <xdr:cNvCxnSpPr/>
      </xdr:nvCxnSpPr>
      <xdr:spPr>
        <a:xfrm>
          <a:off x="18395950" y="171983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698" name="n_1aveValue【博物館】&#10;一人当たり面積"/>
        <xdr:cNvSpPr txBox="1"/>
      </xdr:nvSpPr>
      <xdr:spPr>
        <a:xfrm>
          <a:off x="189802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699" name="n_2aveValue【博物館】&#10;一人当たり面積"/>
        <xdr:cNvSpPr txBox="1"/>
      </xdr:nvSpPr>
      <xdr:spPr>
        <a:xfrm>
          <a:off x="181801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700" name="n_3aveValue【博物館】&#10;一人当たり面積"/>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701" name="n_1mainValue【博物館】&#10;一人当たり面積"/>
        <xdr:cNvSpPr txBox="1"/>
      </xdr:nvSpPr>
      <xdr:spPr>
        <a:xfrm>
          <a:off x="189802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702" name="n_2mainValue【博物館】&#10;一人当たり面積"/>
        <xdr:cNvSpPr txBox="1"/>
      </xdr:nvSpPr>
      <xdr:spPr>
        <a:xfrm>
          <a:off x="181801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・類似団体に比し，道路，港湾・漁港，学校施設，図書館の有形固定資産減価償却率が特に低くなっており，東日本大震災で被災した施設等を移転・建替等したことによるものと考えられる。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で，公営住宅の有形固定資産減価償却率が特に高く，東日本大震災以前からある公営住宅の老朽化が進んでいる状況にあるが，「宮城県県営住宅ストック総合活用計画（宮城県公営住宅等長寿命化計画）」に基づき，既存ストックの適切な維持保全や改善等による耐久性や住宅性能水準の向上により，県営住宅の長期的活用を図るとともに，耐用年限までの期間が短い住宅や老朽化の著しい住宅などについては，入居者の安心・安全を確保するための適切な維持管理を実施することとし，将来的には用途廃止なども視野に入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2,303,098
2,281,915
7,282.23
1,174,600,211
1,083,058,659
19,072,960
469,783,353
1,525,636,531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9906</xdr:rowOff>
    </xdr:from>
    <xdr:to>
      <xdr:col>24</xdr:col>
      <xdr:colOff>62865</xdr:colOff>
      <xdr:row>41</xdr:row>
      <xdr:rowOff>110490</xdr:rowOff>
    </xdr:to>
    <xdr:cxnSp macro="">
      <xdr:nvCxnSpPr>
        <xdr:cNvPr id="54" name="直線コネクタ 53"/>
        <xdr:cNvCxnSpPr/>
      </xdr:nvCxnSpPr>
      <xdr:spPr>
        <a:xfrm flipV="1">
          <a:off x="4176395" y="5464556"/>
          <a:ext cx="1270" cy="142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114317</xdr:rowOff>
    </xdr:from>
    <xdr:ext cx="405111" cy="259045"/>
    <xdr:sp macro="" textlink="">
      <xdr:nvSpPr>
        <xdr:cNvPr id="55" name="【体育館・プール】&#10;有形固定資産減価償却率最小値テキスト"/>
        <xdr:cNvSpPr txBox="1"/>
      </xdr:nvSpPr>
      <xdr:spPr>
        <a:xfrm>
          <a:off x="42291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128033</xdr:rowOff>
    </xdr:from>
    <xdr:ext cx="405111" cy="259045"/>
    <xdr:sp macro="" textlink="">
      <xdr:nvSpPr>
        <xdr:cNvPr id="57" name="【体育館・プール】&#10;有形固定資産減価償却率最大値テキスト"/>
        <xdr:cNvSpPr txBox="1"/>
      </xdr:nvSpPr>
      <xdr:spPr>
        <a:xfrm>
          <a:off x="4229100" y="5252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xdr:rowOff>
    </xdr:from>
    <xdr:to>
      <xdr:col>24</xdr:col>
      <xdr:colOff>152400</xdr:colOff>
      <xdr:row>33</xdr:row>
      <xdr:rowOff>9906</xdr:rowOff>
    </xdr:to>
    <xdr:cxnSp macro="">
      <xdr:nvCxnSpPr>
        <xdr:cNvPr id="58" name="直線コネクタ 57"/>
        <xdr:cNvCxnSpPr/>
      </xdr:nvCxnSpPr>
      <xdr:spPr>
        <a:xfrm>
          <a:off x="4108450" y="5464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405111" cy="259045"/>
    <xdr:sp macro="" textlink="">
      <xdr:nvSpPr>
        <xdr:cNvPr id="59" name="【体育館・プール】&#10;有形固定資産減価償却率平均値テキスト"/>
        <xdr:cNvSpPr txBox="1"/>
      </xdr:nvSpPr>
      <xdr:spPr>
        <a:xfrm>
          <a:off x="4229100" y="6071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98552</xdr:rowOff>
    </xdr:from>
    <xdr:to>
      <xdr:col>24</xdr:col>
      <xdr:colOff>114300</xdr:colOff>
      <xdr:row>38</xdr:row>
      <xdr:rowOff>28702</xdr:rowOff>
    </xdr:to>
    <xdr:sp macro="" textlink="">
      <xdr:nvSpPr>
        <xdr:cNvPr id="60" name="フローチャート: 判断 59"/>
        <xdr:cNvSpPr/>
      </xdr:nvSpPr>
      <xdr:spPr>
        <a:xfrm>
          <a:off x="4127500" y="6213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116840</xdr:rowOff>
    </xdr:from>
    <xdr:to>
      <xdr:col>20</xdr:col>
      <xdr:colOff>38100</xdr:colOff>
      <xdr:row>38</xdr:row>
      <xdr:rowOff>46990</xdr:rowOff>
    </xdr:to>
    <xdr:sp macro="" textlink="">
      <xdr:nvSpPr>
        <xdr:cNvPr id="61" name="フローチャート: 判断 60"/>
        <xdr:cNvSpPr/>
      </xdr:nvSpPr>
      <xdr:spPr>
        <a:xfrm>
          <a:off x="3384550" y="6231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2" name="フローチャート: 判断 61"/>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125984</xdr:rowOff>
    </xdr:from>
    <xdr:to>
      <xdr:col>10</xdr:col>
      <xdr:colOff>165100</xdr:colOff>
      <xdr:row>36</xdr:row>
      <xdr:rowOff>56134</xdr:rowOff>
    </xdr:to>
    <xdr:sp macro="" textlink="">
      <xdr:nvSpPr>
        <xdr:cNvPr id="63" name="フローチャート: 判断 62"/>
        <xdr:cNvSpPr/>
      </xdr:nvSpPr>
      <xdr:spPr>
        <a:xfrm>
          <a:off x="1778000" y="5910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103124</xdr:rowOff>
    </xdr:from>
    <xdr:to>
      <xdr:col>24</xdr:col>
      <xdr:colOff>114300</xdr:colOff>
      <xdr:row>38</xdr:row>
      <xdr:rowOff>33274</xdr:rowOff>
    </xdr:to>
    <xdr:sp macro="" textlink="">
      <xdr:nvSpPr>
        <xdr:cNvPr id="69" name="楕円 68"/>
        <xdr:cNvSpPr/>
      </xdr:nvSpPr>
      <xdr:spPr>
        <a:xfrm>
          <a:off x="4127500" y="6218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81551</xdr:rowOff>
    </xdr:from>
    <xdr:ext cx="405111" cy="259045"/>
    <xdr:sp macro="" textlink="">
      <xdr:nvSpPr>
        <xdr:cNvPr id="70" name="【体育館・プール】&#10;有形固定資産減価償却率該当値テキスト"/>
        <xdr:cNvSpPr txBox="1"/>
      </xdr:nvSpPr>
      <xdr:spPr>
        <a:xfrm>
          <a:off x="4229100" y="619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153416</xdr:rowOff>
    </xdr:from>
    <xdr:to>
      <xdr:col>20</xdr:col>
      <xdr:colOff>38100</xdr:colOff>
      <xdr:row>38</xdr:row>
      <xdr:rowOff>83565</xdr:rowOff>
    </xdr:to>
    <xdr:sp macro="" textlink="">
      <xdr:nvSpPr>
        <xdr:cNvPr id="71" name="楕円 70"/>
        <xdr:cNvSpPr/>
      </xdr:nvSpPr>
      <xdr:spPr>
        <a:xfrm>
          <a:off x="3384550" y="6268466"/>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153924</xdr:rowOff>
    </xdr:from>
    <xdr:to>
      <xdr:col>24</xdr:col>
      <xdr:colOff>63500</xdr:colOff>
      <xdr:row>38</xdr:row>
      <xdr:rowOff>32766</xdr:rowOff>
    </xdr:to>
    <xdr:cxnSp macro="">
      <xdr:nvCxnSpPr>
        <xdr:cNvPr id="72" name="直線コネクタ 71"/>
        <xdr:cNvCxnSpPr/>
      </xdr:nvCxnSpPr>
      <xdr:spPr>
        <a:xfrm flipV="1">
          <a:off x="3429000" y="6268974"/>
          <a:ext cx="7493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34544</xdr:rowOff>
    </xdr:from>
    <xdr:to>
      <xdr:col>15</xdr:col>
      <xdr:colOff>101600</xdr:colOff>
      <xdr:row>38</xdr:row>
      <xdr:rowOff>136144</xdr:rowOff>
    </xdr:to>
    <xdr:sp macro="" textlink="">
      <xdr:nvSpPr>
        <xdr:cNvPr id="73" name="楕円 72"/>
        <xdr:cNvSpPr/>
      </xdr:nvSpPr>
      <xdr:spPr>
        <a:xfrm>
          <a:off x="2571750" y="63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32766</xdr:rowOff>
    </xdr:from>
    <xdr:to>
      <xdr:col>19</xdr:col>
      <xdr:colOff>177800</xdr:colOff>
      <xdr:row>38</xdr:row>
      <xdr:rowOff>85344</xdr:rowOff>
    </xdr:to>
    <xdr:cxnSp macro="">
      <xdr:nvCxnSpPr>
        <xdr:cNvPr id="74" name="直線コネクタ 73"/>
        <xdr:cNvCxnSpPr/>
      </xdr:nvCxnSpPr>
      <xdr:spPr>
        <a:xfrm flipV="1">
          <a:off x="2622550" y="6312916"/>
          <a:ext cx="8064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63517</xdr:rowOff>
    </xdr:from>
    <xdr:ext cx="405111" cy="259045"/>
    <xdr:sp macro="" textlink="">
      <xdr:nvSpPr>
        <xdr:cNvPr id="75" name="n_1aveValue【体育館・プール】&#10;有形固定資産減価償却率"/>
        <xdr:cNvSpPr txBox="1"/>
      </xdr:nvSpPr>
      <xdr:spPr>
        <a:xfrm>
          <a:off x="32391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76" name="n_2aveValue【体育館・プール】&#10;有形固定資産減価償却率"/>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72661</xdr:rowOff>
    </xdr:from>
    <xdr:ext cx="405111" cy="259045"/>
    <xdr:sp macro="" textlink="">
      <xdr:nvSpPr>
        <xdr:cNvPr id="77" name="n_3aveValue【体育館・プール】&#10;有形固定資産減価償却率"/>
        <xdr:cNvSpPr txBox="1"/>
      </xdr:nvSpPr>
      <xdr:spPr>
        <a:xfrm>
          <a:off x="1645294" y="569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74693</xdr:rowOff>
    </xdr:from>
    <xdr:ext cx="405111" cy="259045"/>
    <xdr:sp macro="" textlink="">
      <xdr:nvSpPr>
        <xdr:cNvPr id="78" name="n_1mainValue【体育館・プール】&#10;有形固定資産減価償却率"/>
        <xdr:cNvSpPr txBox="1"/>
      </xdr:nvSpPr>
      <xdr:spPr>
        <a:xfrm>
          <a:off x="3239144" y="6354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127271</xdr:rowOff>
    </xdr:from>
    <xdr:ext cx="405111" cy="259045"/>
    <xdr:sp macro="" textlink="">
      <xdr:nvSpPr>
        <xdr:cNvPr id="79" name="n_2mainValue【体育館・プール】&#10;有形固定資産減価償却率"/>
        <xdr:cNvSpPr txBox="1"/>
      </xdr:nvSpPr>
      <xdr:spPr>
        <a:xfrm>
          <a:off x="2439044" y="640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1" name="正方形/長方形 80"/>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2" name="正方形/長方形 81"/>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3" name="正方形/長方形 82"/>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4" name="正方形/長方形 83"/>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体育館・プール】&#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133350</xdr:rowOff>
    </xdr:from>
    <xdr:to>
      <xdr:col>54</xdr:col>
      <xdr:colOff>189865</xdr:colOff>
      <xdr:row>41</xdr:row>
      <xdr:rowOff>152400</xdr:rowOff>
    </xdr:to>
    <xdr:cxnSp macro="">
      <xdr:nvCxnSpPr>
        <xdr:cNvPr id="101" name="直線コネクタ 100"/>
        <xdr:cNvCxnSpPr/>
      </xdr:nvCxnSpPr>
      <xdr:spPr>
        <a:xfrm flipV="1">
          <a:off x="9427845" y="5753100"/>
          <a:ext cx="1270"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2" name="【体育館・プール】&#10;一人当たり面積最小値テキスト"/>
        <xdr:cNvSpPr txBox="1"/>
      </xdr:nvSpPr>
      <xdr:spPr>
        <a:xfrm>
          <a:off x="9480550"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3" name="直線コネクタ 102"/>
        <xdr:cNvCxnSpPr/>
      </xdr:nvCxnSpPr>
      <xdr:spPr>
        <a:xfrm>
          <a:off x="9359900" y="6927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80027</xdr:rowOff>
    </xdr:from>
    <xdr:ext cx="469744" cy="259045"/>
    <xdr:sp macro="" textlink="">
      <xdr:nvSpPr>
        <xdr:cNvPr id="104" name="【体育館・プール】&#10;一人当たり面積最大値テキスト"/>
        <xdr:cNvSpPr txBox="1"/>
      </xdr:nvSpPr>
      <xdr:spPr>
        <a:xfrm>
          <a:off x="948055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133350</xdr:rowOff>
    </xdr:from>
    <xdr:to>
      <xdr:col>55</xdr:col>
      <xdr:colOff>88900</xdr:colOff>
      <xdr:row>34</xdr:row>
      <xdr:rowOff>133350</xdr:rowOff>
    </xdr:to>
    <xdr:cxnSp macro="">
      <xdr:nvCxnSpPr>
        <xdr:cNvPr id="105" name="直線コネクタ 104"/>
        <xdr:cNvCxnSpPr/>
      </xdr:nvCxnSpPr>
      <xdr:spPr>
        <a:xfrm>
          <a:off x="9359900" y="575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06" name="【体育館・プール】&#10;一人当たり面積平均値テキスト"/>
        <xdr:cNvSpPr txBox="1"/>
      </xdr:nvSpPr>
      <xdr:spPr>
        <a:xfrm>
          <a:off x="948055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07" name="フローチャート: 判断 106"/>
        <xdr:cNvSpPr/>
      </xdr:nvSpPr>
      <xdr:spPr>
        <a:xfrm>
          <a:off x="9398000" y="6711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08" name="フローチャート: 判断 107"/>
        <xdr:cNvSpPr/>
      </xdr:nvSpPr>
      <xdr:spPr>
        <a:xfrm>
          <a:off x="86360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09" name="フローチャート: 判断 108"/>
        <xdr:cNvSpPr/>
      </xdr:nvSpPr>
      <xdr:spPr>
        <a:xfrm>
          <a:off x="7842250" y="6584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158750</xdr:rowOff>
    </xdr:from>
    <xdr:to>
      <xdr:col>41</xdr:col>
      <xdr:colOff>101600</xdr:colOff>
      <xdr:row>41</xdr:row>
      <xdr:rowOff>88900</xdr:rowOff>
    </xdr:to>
    <xdr:sp macro="" textlink="">
      <xdr:nvSpPr>
        <xdr:cNvPr id="110" name="フローチャート: 判断 109"/>
        <xdr:cNvSpPr/>
      </xdr:nvSpPr>
      <xdr:spPr>
        <a:xfrm>
          <a:off x="7029450" y="6769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6" name="楕円 115"/>
        <xdr:cNvSpPr/>
      </xdr:nvSpPr>
      <xdr:spPr>
        <a:xfrm>
          <a:off x="939800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10177</xdr:rowOff>
    </xdr:from>
    <xdr:ext cx="469744" cy="259045"/>
    <xdr:sp macro="" textlink="">
      <xdr:nvSpPr>
        <xdr:cNvPr id="117" name="【体育館・プール】&#10;一人当たり面積該当値テキスト"/>
        <xdr:cNvSpPr txBox="1"/>
      </xdr:nvSpPr>
      <xdr:spPr>
        <a:xfrm>
          <a:off x="9480550"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18" name="楕円 117"/>
        <xdr:cNvSpPr/>
      </xdr:nvSpPr>
      <xdr:spPr>
        <a:xfrm>
          <a:off x="8636000" y="660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19" name="直線コネクタ 118"/>
        <xdr:cNvCxnSpPr/>
      </xdr:nvCxnSpPr>
      <xdr:spPr>
        <a:xfrm>
          <a:off x="8686800" y="6648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0" name="楕円 119"/>
        <xdr:cNvSpPr/>
      </xdr:nvSpPr>
      <xdr:spPr>
        <a:xfrm>
          <a:off x="784225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21" name="直線コネクタ 120"/>
        <xdr:cNvCxnSpPr/>
      </xdr:nvCxnSpPr>
      <xdr:spPr>
        <a:xfrm>
          <a:off x="7886700" y="6648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22" name="n_1aveValue【体育館・プール】&#10;一人当たり面積"/>
        <xdr:cNvSpPr txBox="1"/>
      </xdr:nvSpPr>
      <xdr:spPr>
        <a:xfrm>
          <a:off x="84582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23" name="n_2aveValue【体育館・プール】&#10;一人当たり面積"/>
        <xdr:cNvSpPr txBox="1"/>
      </xdr:nvSpPr>
      <xdr:spPr>
        <a:xfrm>
          <a:off x="76772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105427</xdr:rowOff>
    </xdr:from>
    <xdr:ext cx="469744" cy="259045"/>
    <xdr:sp macro="" textlink="">
      <xdr:nvSpPr>
        <xdr:cNvPr id="124" name="n_3aveValue【体育館・プール】&#10;一人当たり面積"/>
        <xdr:cNvSpPr txBox="1"/>
      </xdr:nvSpPr>
      <xdr:spPr>
        <a:xfrm>
          <a:off x="6864427" y="655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105427</xdr:rowOff>
    </xdr:from>
    <xdr:ext cx="469744" cy="259045"/>
    <xdr:sp macro="" textlink="">
      <xdr:nvSpPr>
        <xdr:cNvPr id="125" name="n_1mainValue【体育館・プール】&#10;一人当たり面積"/>
        <xdr:cNvSpPr txBox="1"/>
      </xdr:nvSpPr>
      <xdr:spPr>
        <a:xfrm>
          <a:off x="845827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26" name="n_2mainValue【体育館・プール】&#10;一人当たり面積"/>
        <xdr:cNvSpPr txBox="1"/>
      </xdr:nvSpPr>
      <xdr:spPr>
        <a:xfrm>
          <a:off x="76772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8" name="正方形/長方形 127"/>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9" name="正方形/長方形 128"/>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0" name="正方形/長方形 129"/>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1" name="正方形/長方形 130"/>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7" name="テキスト ボックス 13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陸上競技場・野球場・球技場】&#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82296</xdr:rowOff>
    </xdr:from>
    <xdr:to>
      <xdr:col>24</xdr:col>
      <xdr:colOff>62865</xdr:colOff>
      <xdr:row>62</xdr:row>
      <xdr:rowOff>148590</xdr:rowOff>
    </xdr:to>
    <xdr:cxnSp macro="">
      <xdr:nvCxnSpPr>
        <xdr:cNvPr id="147" name="直線コネクタ 146"/>
        <xdr:cNvCxnSpPr/>
      </xdr:nvCxnSpPr>
      <xdr:spPr>
        <a:xfrm flipV="1">
          <a:off x="4176395" y="9169146"/>
          <a:ext cx="1270" cy="12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152417</xdr:rowOff>
    </xdr:from>
    <xdr:ext cx="405111" cy="259045"/>
    <xdr:sp macro="" textlink="">
      <xdr:nvSpPr>
        <xdr:cNvPr id="148" name="【陸上競技場・野球場・球技場】&#10;有形固定資産減価償却率最小値テキスト"/>
        <xdr:cNvSpPr txBox="1"/>
      </xdr:nvSpPr>
      <xdr:spPr>
        <a:xfrm>
          <a:off x="4229100" y="1039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149" name="直線コネクタ 148"/>
        <xdr:cNvCxnSpPr/>
      </xdr:nvCxnSpPr>
      <xdr:spPr>
        <a:xfrm>
          <a:off x="4108450" y="1039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28973</xdr:rowOff>
    </xdr:from>
    <xdr:ext cx="405111" cy="259045"/>
    <xdr:sp macro="" textlink="">
      <xdr:nvSpPr>
        <xdr:cNvPr id="150" name="【陸上競技場・野球場・球技場】&#10;有形固定資産減価償却率最大値テキスト"/>
        <xdr:cNvSpPr txBox="1"/>
      </xdr:nvSpPr>
      <xdr:spPr>
        <a:xfrm>
          <a:off x="4229100" y="895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82296</xdr:rowOff>
    </xdr:from>
    <xdr:to>
      <xdr:col>24</xdr:col>
      <xdr:colOff>152400</xdr:colOff>
      <xdr:row>55</xdr:row>
      <xdr:rowOff>82296</xdr:rowOff>
    </xdr:to>
    <xdr:cxnSp macro="">
      <xdr:nvCxnSpPr>
        <xdr:cNvPr id="151" name="直線コネクタ 150"/>
        <xdr:cNvCxnSpPr/>
      </xdr:nvCxnSpPr>
      <xdr:spPr>
        <a:xfrm>
          <a:off x="4108450" y="9169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138955</xdr:rowOff>
    </xdr:from>
    <xdr:ext cx="405111" cy="259045"/>
    <xdr:sp macro="" textlink="">
      <xdr:nvSpPr>
        <xdr:cNvPr id="152" name="【陸上競技場・野球場・球技場】&#10;有形固定資産減価償却率平均値テキスト"/>
        <xdr:cNvSpPr txBox="1"/>
      </xdr:nvSpPr>
      <xdr:spPr>
        <a:xfrm>
          <a:off x="4229100" y="972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53" name="フローチャート: 判断 152"/>
        <xdr:cNvSpPr/>
      </xdr:nvSpPr>
      <xdr:spPr>
        <a:xfrm>
          <a:off x="4127500" y="98633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136652</xdr:rowOff>
    </xdr:from>
    <xdr:to>
      <xdr:col>20</xdr:col>
      <xdr:colOff>38100</xdr:colOff>
      <xdr:row>60</xdr:row>
      <xdr:rowOff>66802</xdr:rowOff>
    </xdr:to>
    <xdr:sp macro="" textlink="">
      <xdr:nvSpPr>
        <xdr:cNvPr id="154" name="フローチャート: 判断 153"/>
        <xdr:cNvSpPr/>
      </xdr:nvSpPr>
      <xdr:spPr>
        <a:xfrm>
          <a:off x="3384550" y="9883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xdr:rowOff>
    </xdr:from>
    <xdr:to>
      <xdr:col>15</xdr:col>
      <xdr:colOff>101600</xdr:colOff>
      <xdr:row>60</xdr:row>
      <xdr:rowOff>114808</xdr:rowOff>
    </xdr:to>
    <xdr:sp macro="" textlink="">
      <xdr:nvSpPr>
        <xdr:cNvPr id="155" name="フローチャート: 判断 154"/>
        <xdr:cNvSpPr/>
      </xdr:nvSpPr>
      <xdr:spPr>
        <a:xfrm>
          <a:off x="257175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47498</xdr:rowOff>
    </xdr:from>
    <xdr:to>
      <xdr:col>10</xdr:col>
      <xdr:colOff>165100</xdr:colOff>
      <xdr:row>59</xdr:row>
      <xdr:rowOff>149098</xdr:rowOff>
    </xdr:to>
    <xdr:sp macro="" textlink="">
      <xdr:nvSpPr>
        <xdr:cNvPr id="156" name="フローチャート: 判断 155"/>
        <xdr:cNvSpPr/>
      </xdr:nvSpPr>
      <xdr:spPr>
        <a:xfrm>
          <a:off x="1778000" y="979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62" name="楕円 161"/>
        <xdr:cNvSpPr/>
      </xdr:nvSpPr>
      <xdr:spPr>
        <a:xfrm>
          <a:off x="4127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156227</xdr:rowOff>
    </xdr:from>
    <xdr:ext cx="405111" cy="259045"/>
    <xdr:sp macro="" textlink="">
      <xdr:nvSpPr>
        <xdr:cNvPr id="163" name="【陸上競技場・野球場・球技場】&#10;有形固定資産減価償却率該当値テキスト"/>
        <xdr:cNvSpPr txBox="1"/>
      </xdr:nvSpPr>
      <xdr:spPr>
        <a:xfrm>
          <a:off x="4229100"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54356</xdr:rowOff>
    </xdr:from>
    <xdr:to>
      <xdr:col>20</xdr:col>
      <xdr:colOff>38100</xdr:colOff>
      <xdr:row>60</xdr:row>
      <xdr:rowOff>155956</xdr:rowOff>
    </xdr:to>
    <xdr:sp macro="" textlink="">
      <xdr:nvSpPr>
        <xdr:cNvPr id="164" name="楕円 163"/>
        <xdr:cNvSpPr/>
      </xdr:nvSpPr>
      <xdr:spPr>
        <a:xfrm>
          <a:off x="3384550" y="99667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105156</xdr:rowOff>
    </xdr:to>
    <xdr:cxnSp macro="">
      <xdr:nvCxnSpPr>
        <xdr:cNvPr id="165" name="直線コネクタ 164"/>
        <xdr:cNvCxnSpPr/>
      </xdr:nvCxnSpPr>
      <xdr:spPr>
        <a:xfrm flipV="1">
          <a:off x="3429000" y="9969500"/>
          <a:ext cx="7493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102362</xdr:rowOff>
    </xdr:from>
    <xdr:to>
      <xdr:col>15</xdr:col>
      <xdr:colOff>101600</xdr:colOff>
      <xdr:row>61</xdr:row>
      <xdr:rowOff>32512</xdr:rowOff>
    </xdr:to>
    <xdr:sp macro="" textlink="">
      <xdr:nvSpPr>
        <xdr:cNvPr id="166" name="楕円 165"/>
        <xdr:cNvSpPr/>
      </xdr:nvSpPr>
      <xdr:spPr>
        <a:xfrm>
          <a:off x="2571750" y="10014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105156</xdr:rowOff>
    </xdr:from>
    <xdr:to>
      <xdr:col>19</xdr:col>
      <xdr:colOff>177800</xdr:colOff>
      <xdr:row>60</xdr:row>
      <xdr:rowOff>153162</xdr:rowOff>
    </xdr:to>
    <xdr:cxnSp macro="">
      <xdr:nvCxnSpPr>
        <xdr:cNvPr id="167" name="直線コネクタ 166"/>
        <xdr:cNvCxnSpPr/>
      </xdr:nvCxnSpPr>
      <xdr:spPr>
        <a:xfrm flipV="1">
          <a:off x="2622550" y="10017506"/>
          <a:ext cx="8064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83329</xdr:rowOff>
    </xdr:from>
    <xdr:ext cx="405111" cy="259045"/>
    <xdr:sp macro="" textlink="">
      <xdr:nvSpPr>
        <xdr:cNvPr id="168" name="n_1aveValue【陸上競技場・野球場・球技場】&#10;有形固定資産減価償却率"/>
        <xdr:cNvSpPr txBox="1"/>
      </xdr:nvSpPr>
      <xdr:spPr>
        <a:xfrm>
          <a:off x="3239144" y="966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131335</xdr:rowOff>
    </xdr:from>
    <xdr:ext cx="405111" cy="259045"/>
    <xdr:sp macro="" textlink="">
      <xdr:nvSpPr>
        <xdr:cNvPr id="169" name="n_2aveValue【陸上競技場・野球場・球技場】&#10;有形固定資産減価償却率"/>
        <xdr:cNvSpPr txBox="1"/>
      </xdr:nvSpPr>
      <xdr:spPr>
        <a:xfrm>
          <a:off x="2439044" y="971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165625</xdr:rowOff>
    </xdr:from>
    <xdr:ext cx="405111" cy="259045"/>
    <xdr:sp macro="" textlink="">
      <xdr:nvSpPr>
        <xdr:cNvPr id="170" name="n_3aveValue【陸上競技場・野球場・球技場】&#10;有形固定資産減価償却率"/>
        <xdr:cNvSpPr txBox="1"/>
      </xdr:nvSpPr>
      <xdr:spPr>
        <a:xfrm>
          <a:off x="1645294" y="958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147083</xdr:rowOff>
    </xdr:from>
    <xdr:ext cx="405111" cy="259045"/>
    <xdr:sp macro="" textlink="">
      <xdr:nvSpPr>
        <xdr:cNvPr id="171" name="n_1mainValue【陸上競技場・野球場・球技場】&#10;有形固定資産減価償却率"/>
        <xdr:cNvSpPr txBox="1"/>
      </xdr:nvSpPr>
      <xdr:spPr>
        <a:xfrm>
          <a:off x="3239144" y="100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23639</xdr:rowOff>
    </xdr:from>
    <xdr:ext cx="405111" cy="259045"/>
    <xdr:sp macro="" textlink="">
      <xdr:nvSpPr>
        <xdr:cNvPr id="172" name="n_2mainValue【陸上競技場・野球場・球技場】&#10;有形固定資産減価償却率"/>
        <xdr:cNvSpPr txBox="1"/>
      </xdr:nvSpPr>
      <xdr:spPr>
        <a:xfrm>
          <a:off x="2439044" y="10101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74" name="正方形/長方形 173"/>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75" name="正方形/長方形 174"/>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76" name="正方形/長方形 175"/>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77" name="正方形/長方形 176"/>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2" name="テキスト ボックス 18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4" name="テキスト ボックス 18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6" name="テキスト ボックス 18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8" name="テキスト ボックス 18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0" name="テキスト ボックス 18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2" name="テキスト ボックス 19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陸上競技場・野球場・球技場】&#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196" name="直線コネクタ 195"/>
        <xdr:cNvCxnSpPr/>
      </xdr:nvCxnSpPr>
      <xdr:spPr>
        <a:xfrm flipV="1">
          <a:off x="9427845" y="9295493"/>
          <a:ext cx="127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197" name="【陸上競技場・野球場・球技場】&#10;一人当たり面積最小値テキスト"/>
        <xdr:cNvSpPr txBox="1"/>
      </xdr:nvSpPr>
      <xdr:spPr>
        <a:xfrm>
          <a:off x="948055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98" name="直線コネクタ 197"/>
        <xdr:cNvCxnSpPr/>
      </xdr:nvCxnSpPr>
      <xdr:spPr>
        <a:xfrm>
          <a:off x="935990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199" name="【陸上競技場・野球場・球技場】&#10;一人当たり面積最大値テキスト"/>
        <xdr:cNvSpPr txBox="1"/>
      </xdr:nvSpPr>
      <xdr:spPr>
        <a:xfrm>
          <a:off x="9480550" y="908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00" name="直線コネクタ 199"/>
        <xdr:cNvCxnSpPr/>
      </xdr:nvCxnSpPr>
      <xdr:spPr>
        <a:xfrm>
          <a:off x="9359900" y="92954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74584</xdr:rowOff>
    </xdr:from>
    <xdr:ext cx="469744" cy="259045"/>
    <xdr:sp macro="" textlink="">
      <xdr:nvSpPr>
        <xdr:cNvPr id="201" name="【陸上競技場・野球場・球技場】&#10;一人当たり面積平均値テキスト"/>
        <xdr:cNvSpPr txBox="1"/>
      </xdr:nvSpPr>
      <xdr:spPr>
        <a:xfrm>
          <a:off x="9480550" y="10317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02" name="フローチャート: 判断 201"/>
        <xdr:cNvSpPr/>
      </xdr:nvSpPr>
      <xdr:spPr>
        <a:xfrm>
          <a:off x="939800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03" name="フローチャート: 判断 202"/>
        <xdr:cNvSpPr/>
      </xdr:nvSpPr>
      <xdr:spPr>
        <a:xfrm>
          <a:off x="8636000" y="10327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19957</xdr:rowOff>
    </xdr:from>
    <xdr:to>
      <xdr:col>46</xdr:col>
      <xdr:colOff>38100</xdr:colOff>
      <xdr:row>62</xdr:row>
      <xdr:rowOff>121557</xdr:rowOff>
    </xdr:to>
    <xdr:sp macro="" textlink="">
      <xdr:nvSpPr>
        <xdr:cNvPr id="204" name="フローチャート: 判断 203"/>
        <xdr:cNvSpPr/>
      </xdr:nvSpPr>
      <xdr:spPr>
        <a:xfrm>
          <a:off x="7842250" y="10262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33565</xdr:rowOff>
    </xdr:from>
    <xdr:to>
      <xdr:col>41</xdr:col>
      <xdr:colOff>101600</xdr:colOff>
      <xdr:row>63</xdr:row>
      <xdr:rowOff>135165</xdr:rowOff>
    </xdr:to>
    <xdr:sp macro="" textlink="">
      <xdr:nvSpPr>
        <xdr:cNvPr id="205" name="フローチャート: 判断 204"/>
        <xdr:cNvSpPr/>
      </xdr:nvSpPr>
      <xdr:spPr>
        <a:xfrm>
          <a:off x="7029450" y="1044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33565</xdr:rowOff>
    </xdr:from>
    <xdr:to>
      <xdr:col>55</xdr:col>
      <xdr:colOff>50800</xdr:colOff>
      <xdr:row>59</xdr:row>
      <xdr:rowOff>135165</xdr:rowOff>
    </xdr:to>
    <xdr:sp macro="" textlink="">
      <xdr:nvSpPr>
        <xdr:cNvPr id="211" name="楕円 210"/>
        <xdr:cNvSpPr/>
      </xdr:nvSpPr>
      <xdr:spPr>
        <a:xfrm>
          <a:off x="9398000" y="97808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56442</xdr:rowOff>
    </xdr:from>
    <xdr:ext cx="469744" cy="259045"/>
    <xdr:sp macro="" textlink="">
      <xdr:nvSpPr>
        <xdr:cNvPr id="212" name="【陸上競技場・野球場・球技場】&#10;一人当たり面積該当値テキスト"/>
        <xdr:cNvSpPr txBox="1"/>
      </xdr:nvSpPr>
      <xdr:spPr>
        <a:xfrm>
          <a:off x="9480550" y="963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33565</xdr:rowOff>
    </xdr:from>
    <xdr:to>
      <xdr:col>50</xdr:col>
      <xdr:colOff>165100</xdr:colOff>
      <xdr:row>59</xdr:row>
      <xdr:rowOff>135165</xdr:rowOff>
    </xdr:to>
    <xdr:sp macro="" textlink="">
      <xdr:nvSpPr>
        <xdr:cNvPr id="213" name="楕円 212"/>
        <xdr:cNvSpPr/>
      </xdr:nvSpPr>
      <xdr:spPr>
        <a:xfrm>
          <a:off x="8636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84365</xdr:rowOff>
    </xdr:from>
    <xdr:to>
      <xdr:col>55</xdr:col>
      <xdr:colOff>0</xdr:colOff>
      <xdr:row>59</xdr:row>
      <xdr:rowOff>84365</xdr:rowOff>
    </xdr:to>
    <xdr:cxnSp macro="">
      <xdr:nvCxnSpPr>
        <xdr:cNvPr id="214" name="直線コネクタ 213"/>
        <xdr:cNvCxnSpPr/>
      </xdr:nvCxnSpPr>
      <xdr:spPr>
        <a:xfrm>
          <a:off x="8686800" y="98316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44450</xdr:rowOff>
    </xdr:from>
    <xdr:to>
      <xdr:col>46</xdr:col>
      <xdr:colOff>38100</xdr:colOff>
      <xdr:row>59</xdr:row>
      <xdr:rowOff>146050</xdr:rowOff>
    </xdr:to>
    <xdr:sp macro="" textlink="">
      <xdr:nvSpPr>
        <xdr:cNvPr id="215" name="楕円 214"/>
        <xdr:cNvSpPr/>
      </xdr:nvSpPr>
      <xdr:spPr>
        <a:xfrm>
          <a:off x="7842250" y="9791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84365</xdr:rowOff>
    </xdr:from>
    <xdr:to>
      <xdr:col>50</xdr:col>
      <xdr:colOff>114300</xdr:colOff>
      <xdr:row>59</xdr:row>
      <xdr:rowOff>95250</xdr:rowOff>
    </xdr:to>
    <xdr:cxnSp macro="">
      <xdr:nvCxnSpPr>
        <xdr:cNvPr id="216" name="直線コネクタ 215"/>
        <xdr:cNvCxnSpPr/>
      </xdr:nvCxnSpPr>
      <xdr:spPr>
        <a:xfrm flipV="1">
          <a:off x="7886700" y="9831615"/>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17" name="n_1aveValue【陸上競技場・野球場・球技場】&#10;一人当たり面積"/>
        <xdr:cNvSpPr txBox="1"/>
      </xdr:nvSpPr>
      <xdr:spPr>
        <a:xfrm>
          <a:off x="8458277" y="104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112684</xdr:rowOff>
    </xdr:from>
    <xdr:ext cx="469744" cy="259045"/>
    <xdr:sp macro="" textlink="">
      <xdr:nvSpPr>
        <xdr:cNvPr id="218" name="n_2aveValue【陸上競技場・野球場・球技場】&#10;一人当たり面積"/>
        <xdr:cNvSpPr txBox="1"/>
      </xdr:nvSpPr>
      <xdr:spPr>
        <a:xfrm>
          <a:off x="7677227" y="103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151692</xdr:rowOff>
    </xdr:from>
    <xdr:ext cx="469744" cy="259045"/>
    <xdr:sp macro="" textlink="">
      <xdr:nvSpPr>
        <xdr:cNvPr id="219" name="n_3aveValue【陸上競技場・野球場・球技場】&#10;一人当たり面積"/>
        <xdr:cNvSpPr txBox="1"/>
      </xdr:nvSpPr>
      <xdr:spPr>
        <a:xfrm>
          <a:off x="6864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151692</xdr:rowOff>
    </xdr:from>
    <xdr:ext cx="469744" cy="259045"/>
    <xdr:sp macro="" textlink="">
      <xdr:nvSpPr>
        <xdr:cNvPr id="220" name="n_1mainValue【陸上競技場・野球場・球技場】&#10;一人当たり面積"/>
        <xdr:cNvSpPr txBox="1"/>
      </xdr:nvSpPr>
      <xdr:spPr>
        <a:xfrm>
          <a:off x="8458277" y="95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162577</xdr:rowOff>
    </xdr:from>
    <xdr:ext cx="469744" cy="259045"/>
    <xdr:sp macro="" textlink="">
      <xdr:nvSpPr>
        <xdr:cNvPr id="221" name="n_2mainValue【陸上競技場・野球場・球技場】&#10;一人当たり面積"/>
        <xdr:cNvSpPr txBox="1"/>
      </xdr:nvSpPr>
      <xdr:spPr>
        <a:xfrm>
          <a:off x="76772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23" name="正方形/長方形 222"/>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24" name="正方形/長方形 223"/>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25" name="正方形/長方形 224"/>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26" name="正方形/長方形 225"/>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0" name="テキスト ボックス 239"/>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県民会館】&#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110489</xdr:rowOff>
    </xdr:from>
    <xdr:to>
      <xdr:col>24</xdr:col>
      <xdr:colOff>62865</xdr:colOff>
      <xdr:row>85</xdr:row>
      <xdr:rowOff>15239</xdr:rowOff>
    </xdr:to>
    <xdr:cxnSp macro="">
      <xdr:nvCxnSpPr>
        <xdr:cNvPr id="244" name="直線コネクタ 243"/>
        <xdr:cNvCxnSpPr/>
      </xdr:nvCxnSpPr>
      <xdr:spPr>
        <a:xfrm flipV="1">
          <a:off x="4176395" y="12829539"/>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45" name="【県民会館】&#10;有形固定資産減価償却率最小値テキスト"/>
        <xdr:cNvSpPr txBox="1"/>
      </xdr:nvSpPr>
      <xdr:spPr>
        <a:xfrm>
          <a:off x="4229100"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6" name="直線コネクタ 245"/>
        <xdr:cNvCxnSpPr/>
      </xdr:nvCxnSpPr>
      <xdr:spPr>
        <a:xfrm>
          <a:off x="4108450" y="14055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57166</xdr:rowOff>
    </xdr:from>
    <xdr:ext cx="405111" cy="259045"/>
    <xdr:sp macro="" textlink="">
      <xdr:nvSpPr>
        <xdr:cNvPr id="247" name="【県民会館】&#10;有形固定資産減価償却率最大値テキスト"/>
        <xdr:cNvSpPr txBox="1"/>
      </xdr:nvSpPr>
      <xdr:spPr>
        <a:xfrm>
          <a:off x="4229100"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110489</xdr:rowOff>
    </xdr:from>
    <xdr:to>
      <xdr:col>24</xdr:col>
      <xdr:colOff>152400</xdr:colOff>
      <xdr:row>77</xdr:row>
      <xdr:rowOff>110489</xdr:rowOff>
    </xdr:to>
    <xdr:cxnSp macro="">
      <xdr:nvCxnSpPr>
        <xdr:cNvPr id="248" name="直線コネクタ 247"/>
        <xdr:cNvCxnSpPr/>
      </xdr:nvCxnSpPr>
      <xdr:spPr>
        <a:xfrm>
          <a:off x="4108450" y="12829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405111" cy="259045"/>
    <xdr:sp macro="" textlink="">
      <xdr:nvSpPr>
        <xdr:cNvPr id="249" name="【県民会館】&#10;有形固定資産減価償却率平均値テキスト"/>
        <xdr:cNvSpPr txBox="1"/>
      </xdr:nvSpPr>
      <xdr:spPr>
        <a:xfrm>
          <a:off x="4229100" y="1350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151130</xdr:rowOff>
    </xdr:from>
    <xdr:to>
      <xdr:col>24</xdr:col>
      <xdr:colOff>114300</xdr:colOff>
      <xdr:row>82</xdr:row>
      <xdr:rowOff>81280</xdr:rowOff>
    </xdr:to>
    <xdr:sp macro="" textlink="">
      <xdr:nvSpPr>
        <xdr:cNvPr id="250" name="フローチャート: 判断 249"/>
        <xdr:cNvSpPr/>
      </xdr:nvSpPr>
      <xdr:spPr>
        <a:xfrm>
          <a:off x="412750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51" name="フローチャート: 判断 250"/>
        <xdr:cNvSpPr/>
      </xdr:nvSpPr>
      <xdr:spPr>
        <a:xfrm>
          <a:off x="33845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52" name="フローチャート: 判断 251"/>
        <xdr:cNvSpPr/>
      </xdr:nvSpPr>
      <xdr:spPr>
        <a:xfrm>
          <a:off x="257175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53" name="フローチャート: 判断 252"/>
        <xdr:cNvSpPr/>
      </xdr:nvSpPr>
      <xdr:spPr>
        <a:xfrm>
          <a:off x="177800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109220</xdr:rowOff>
    </xdr:from>
    <xdr:to>
      <xdr:col>24</xdr:col>
      <xdr:colOff>114300</xdr:colOff>
      <xdr:row>81</xdr:row>
      <xdr:rowOff>39370</xdr:rowOff>
    </xdr:to>
    <xdr:sp macro="" textlink="">
      <xdr:nvSpPr>
        <xdr:cNvPr id="259" name="楕円 258"/>
        <xdr:cNvSpPr/>
      </xdr:nvSpPr>
      <xdr:spPr>
        <a:xfrm>
          <a:off x="4127500" y="13323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132097</xdr:rowOff>
    </xdr:from>
    <xdr:ext cx="405111" cy="259045"/>
    <xdr:sp macro="" textlink="">
      <xdr:nvSpPr>
        <xdr:cNvPr id="260" name="【県民会館】&#10;有形固定資産減価償却率該当値テキスト"/>
        <xdr:cNvSpPr txBox="1"/>
      </xdr:nvSpPr>
      <xdr:spPr>
        <a:xfrm>
          <a:off x="4229100"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61" name="楕円 260"/>
        <xdr:cNvSpPr/>
      </xdr:nvSpPr>
      <xdr:spPr>
        <a:xfrm>
          <a:off x="3384550" y="13389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60961</xdr:rowOff>
    </xdr:to>
    <xdr:cxnSp macro="">
      <xdr:nvCxnSpPr>
        <xdr:cNvPr id="262" name="直線コネクタ 261"/>
        <xdr:cNvCxnSpPr/>
      </xdr:nvCxnSpPr>
      <xdr:spPr>
        <a:xfrm flipV="1">
          <a:off x="3429000" y="13374370"/>
          <a:ext cx="7493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63" name="楕円 262"/>
        <xdr:cNvSpPr/>
      </xdr:nvSpPr>
      <xdr:spPr>
        <a:xfrm>
          <a:off x="257175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60961</xdr:rowOff>
    </xdr:to>
    <xdr:cxnSp macro="">
      <xdr:nvCxnSpPr>
        <xdr:cNvPr id="264" name="直線コネクタ 263"/>
        <xdr:cNvCxnSpPr/>
      </xdr:nvCxnSpPr>
      <xdr:spPr>
        <a:xfrm>
          <a:off x="2622550" y="13436600"/>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65" name="n_1aveValue【県民会館】&#10;有形固定資産減価償却率"/>
        <xdr:cNvSpPr txBox="1"/>
      </xdr:nvSpPr>
      <xdr:spPr>
        <a:xfrm>
          <a:off x="323914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144797</xdr:rowOff>
    </xdr:from>
    <xdr:ext cx="405111" cy="259045"/>
    <xdr:sp macro="" textlink="">
      <xdr:nvSpPr>
        <xdr:cNvPr id="266" name="n_2aveValue【県民会館】&#10;有形固定資産減価償却率"/>
        <xdr:cNvSpPr txBox="1"/>
      </xdr:nvSpPr>
      <xdr:spPr>
        <a:xfrm>
          <a:off x="2439044" y="1368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267" name="n_3aveValue【県民会館】&#10;有形固定資産減価償却率"/>
        <xdr:cNvSpPr txBox="1"/>
      </xdr:nvSpPr>
      <xdr:spPr>
        <a:xfrm>
          <a:off x="164529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268" name="n_1mainValue【県民会館】&#10;有形固定資産減価償却率"/>
        <xdr:cNvSpPr txBox="1"/>
      </xdr:nvSpPr>
      <xdr:spPr>
        <a:xfrm>
          <a:off x="32391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69" name="n_2mainValue【県民会館】&#10;有形固定資産減価償却率"/>
        <xdr:cNvSpPr txBox="1"/>
      </xdr:nvSpPr>
      <xdr:spPr>
        <a:xfrm>
          <a:off x="2439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1" name="正方形/長方形 270"/>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72" name="正方形/長方形 271"/>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73" name="正方形/長方形 272"/>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74" name="正方形/長方形 273"/>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県民会館】&#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291" name="直線コネクタ 290"/>
        <xdr:cNvCxnSpPr/>
      </xdr:nvCxnSpPr>
      <xdr:spPr>
        <a:xfrm flipV="1">
          <a:off x="9427845" y="12884150"/>
          <a:ext cx="127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92" name="【県民会館】&#10;一人当たり面積最小値テキスト"/>
        <xdr:cNvSpPr txBox="1"/>
      </xdr:nvSpPr>
      <xdr:spPr>
        <a:xfrm>
          <a:off x="9480550"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93" name="直線コネクタ 292"/>
        <xdr:cNvCxnSpPr/>
      </xdr:nvCxnSpPr>
      <xdr:spPr>
        <a:xfrm>
          <a:off x="9359900" y="1419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294" name="【県民会館】&#10;一人当たり面積最大値テキスト"/>
        <xdr:cNvSpPr txBox="1"/>
      </xdr:nvSpPr>
      <xdr:spPr>
        <a:xfrm>
          <a:off x="9480550" y="1267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295" name="直線コネクタ 294"/>
        <xdr:cNvCxnSpPr/>
      </xdr:nvCxnSpPr>
      <xdr:spPr>
        <a:xfrm>
          <a:off x="9359900" y="1288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96" name="【県民会館】&#10;一人当たり面積平均値テキスト"/>
        <xdr:cNvSpPr txBox="1"/>
      </xdr:nvSpPr>
      <xdr:spPr>
        <a:xfrm>
          <a:off x="9480550" y="13776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97" name="フローチャート: 判断 296"/>
        <xdr:cNvSpPr/>
      </xdr:nvSpPr>
      <xdr:spPr>
        <a:xfrm>
          <a:off x="939800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98" name="フローチャート: 判断 297"/>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9" name="フローチャート: 判断 298"/>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0" name="フローチャート: 判断 299"/>
        <xdr:cNvSpPr/>
      </xdr:nvSpPr>
      <xdr:spPr>
        <a:xfrm>
          <a:off x="70294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06" name="楕円 305"/>
        <xdr:cNvSpPr/>
      </xdr:nvSpPr>
      <xdr:spPr>
        <a:xfrm>
          <a:off x="9398000" y="13957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60977</xdr:rowOff>
    </xdr:from>
    <xdr:ext cx="469744" cy="259045"/>
    <xdr:sp macro="" textlink="">
      <xdr:nvSpPr>
        <xdr:cNvPr id="307" name="【県民会館】&#10;一人当たり面積該当値テキスト"/>
        <xdr:cNvSpPr txBox="1"/>
      </xdr:nvSpPr>
      <xdr:spPr>
        <a:xfrm>
          <a:off x="948055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308" name="楕円 307"/>
        <xdr:cNvSpPr/>
      </xdr:nvSpPr>
      <xdr:spPr>
        <a:xfrm>
          <a:off x="8636000" y="13957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133350</xdr:rowOff>
    </xdr:to>
    <xdr:cxnSp macro="">
      <xdr:nvCxnSpPr>
        <xdr:cNvPr id="309" name="直線コネクタ 308"/>
        <xdr:cNvCxnSpPr/>
      </xdr:nvCxnSpPr>
      <xdr:spPr>
        <a:xfrm>
          <a:off x="8686800" y="14008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82550</xdr:rowOff>
    </xdr:from>
    <xdr:to>
      <xdr:col>46</xdr:col>
      <xdr:colOff>38100</xdr:colOff>
      <xdr:row>85</xdr:row>
      <xdr:rowOff>12700</xdr:rowOff>
    </xdr:to>
    <xdr:sp macro="" textlink="">
      <xdr:nvSpPr>
        <xdr:cNvPr id="310" name="楕円 309"/>
        <xdr:cNvSpPr/>
      </xdr:nvSpPr>
      <xdr:spPr>
        <a:xfrm>
          <a:off x="7842250" y="13957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133350</xdr:rowOff>
    </xdr:from>
    <xdr:to>
      <xdr:col>50</xdr:col>
      <xdr:colOff>114300</xdr:colOff>
      <xdr:row>84</xdr:row>
      <xdr:rowOff>133350</xdr:rowOff>
    </xdr:to>
    <xdr:cxnSp macro="">
      <xdr:nvCxnSpPr>
        <xdr:cNvPr id="311" name="直線コネクタ 310"/>
        <xdr:cNvCxnSpPr/>
      </xdr:nvCxnSpPr>
      <xdr:spPr>
        <a:xfrm>
          <a:off x="7886700" y="14008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12" name="n_1aveValue【県民会館】&#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13" name="n_2aveValue【県民会館】&#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4" name="n_3aveValue【県民会館】&#10;一人当たり面積"/>
        <xdr:cNvSpPr txBox="1"/>
      </xdr:nvSpPr>
      <xdr:spPr>
        <a:xfrm>
          <a:off x="6864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3827</xdr:rowOff>
    </xdr:from>
    <xdr:ext cx="469744" cy="259045"/>
    <xdr:sp macro="" textlink="">
      <xdr:nvSpPr>
        <xdr:cNvPr id="315" name="n_1mainValue【県民会館】&#10;一人当たり面積"/>
        <xdr:cNvSpPr txBox="1"/>
      </xdr:nvSpPr>
      <xdr:spPr>
        <a:xfrm>
          <a:off x="8458277"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3827</xdr:rowOff>
    </xdr:from>
    <xdr:ext cx="469744" cy="259045"/>
    <xdr:sp macro="" textlink="">
      <xdr:nvSpPr>
        <xdr:cNvPr id="316" name="n_2mainValue【県民会館】&#10;一人当たり面積"/>
        <xdr:cNvSpPr txBox="1"/>
      </xdr:nvSpPr>
      <xdr:spPr>
        <a:xfrm>
          <a:off x="7677227" y="1404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8" name="正方形/長方形 317"/>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9" name="正方形/長方形 318"/>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20" name="正方形/長方形 319"/>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21" name="正方形/長方形 320"/>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保健所】&#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91439</xdr:rowOff>
    </xdr:from>
    <xdr:to>
      <xdr:col>24</xdr:col>
      <xdr:colOff>62865</xdr:colOff>
      <xdr:row>108</xdr:row>
      <xdr:rowOff>62864</xdr:rowOff>
    </xdr:to>
    <xdr:cxnSp macro="">
      <xdr:nvCxnSpPr>
        <xdr:cNvPr id="339" name="直線コネクタ 338"/>
        <xdr:cNvCxnSpPr/>
      </xdr:nvCxnSpPr>
      <xdr:spPr>
        <a:xfrm flipV="1">
          <a:off x="4176395" y="16664939"/>
          <a:ext cx="127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66691</xdr:rowOff>
    </xdr:from>
    <xdr:ext cx="405111" cy="259045"/>
    <xdr:sp macro="" textlink="">
      <xdr:nvSpPr>
        <xdr:cNvPr id="340" name="【保健所】&#10;有形固定資産減価償却率最小値テキスト"/>
        <xdr:cNvSpPr txBox="1"/>
      </xdr:nvSpPr>
      <xdr:spPr>
        <a:xfrm>
          <a:off x="4229100"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62864</xdr:rowOff>
    </xdr:from>
    <xdr:to>
      <xdr:col>24</xdr:col>
      <xdr:colOff>152400</xdr:colOff>
      <xdr:row>108</xdr:row>
      <xdr:rowOff>62864</xdr:rowOff>
    </xdr:to>
    <xdr:cxnSp macro="">
      <xdr:nvCxnSpPr>
        <xdr:cNvPr id="341" name="直線コネクタ 340"/>
        <xdr:cNvCxnSpPr/>
      </xdr:nvCxnSpPr>
      <xdr:spPr>
        <a:xfrm>
          <a:off x="4108450" y="1800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38116</xdr:rowOff>
    </xdr:from>
    <xdr:ext cx="405111" cy="259045"/>
    <xdr:sp macro="" textlink="">
      <xdr:nvSpPr>
        <xdr:cNvPr id="342" name="【保健所】&#10;有形固定資産減価償却率最大値テキスト"/>
        <xdr:cNvSpPr txBox="1"/>
      </xdr:nvSpPr>
      <xdr:spPr>
        <a:xfrm>
          <a:off x="4229100" y="1644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3" name="直線コネクタ 342"/>
        <xdr:cNvCxnSpPr/>
      </xdr:nvCxnSpPr>
      <xdr:spPr>
        <a:xfrm>
          <a:off x="41084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113047</xdr:rowOff>
    </xdr:from>
    <xdr:ext cx="405111" cy="259045"/>
    <xdr:sp macro="" textlink="">
      <xdr:nvSpPr>
        <xdr:cNvPr id="344" name="【保健所】&#10;有形固定資産減価償却率平均値テキスト"/>
        <xdr:cNvSpPr txBox="1"/>
      </xdr:nvSpPr>
      <xdr:spPr>
        <a:xfrm>
          <a:off x="4229100" y="17029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90170</xdr:rowOff>
    </xdr:from>
    <xdr:to>
      <xdr:col>24</xdr:col>
      <xdr:colOff>114300</xdr:colOff>
      <xdr:row>104</xdr:row>
      <xdr:rowOff>20320</xdr:rowOff>
    </xdr:to>
    <xdr:sp macro="" textlink="">
      <xdr:nvSpPr>
        <xdr:cNvPr id="345" name="フローチャート: 判断 344"/>
        <xdr:cNvSpPr/>
      </xdr:nvSpPr>
      <xdr:spPr>
        <a:xfrm>
          <a:off x="41275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46355</xdr:rowOff>
    </xdr:from>
    <xdr:to>
      <xdr:col>20</xdr:col>
      <xdr:colOff>38100</xdr:colOff>
      <xdr:row>103</xdr:row>
      <xdr:rowOff>147955</xdr:rowOff>
    </xdr:to>
    <xdr:sp macro="" textlink="">
      <xdr:nvSpPr>
        <xdr:cNvPr id="346" name="フローチャート: 判断 345"/>
        <xdr:cNvSpPr/>
      </xdr:nvSpPr>
      <xdr:spPr>
        <a:xfrm>
          <a:off x="3384550" y="17134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347" name="フローチャート: 判断 346"/>
        <xdr:cNvSpPr/>
      </xdr:nvSpPr>
      <xdr:spPr>
        <a:xfrm>
          <a:off x="2571750" y="1714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348" name="フローチャート: 判断 347"/>
        <xdr:cNvSpPr/>
      </xdr:nvSpPr>
      <xdr:spPr>
        <a:xfrm>
          <a:off x="1778000" y="1717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10161</xdr:rowOff>
    </xdr:from>
    <xdr:to>
      <xdr:col>24</xdr:col>
      <xdr:colOff>114300</xdr:colOff>
      <xdr:row>105</xdr:row>
      <xdr:rowOff>111761</xdr:rowOff>
    </xdr:to>
    <xdr:sp macro="" textlink="">
      <xdr:nvSpPr>
        <xdr:cNvPr id="354" name="楕円 353"/>
        <xdr:cNvSpPr/>
      </xdr:nvSpPr>
      <xdr:spPr>
        <a:xfrm>
          <a:off x="4127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160038</xdr:rowOff>
    </xdr:from>
    <xdr:ext cx="405111" cy="259045"/>
    <xdr:sp macro="" textlink="">
      <xdr:nvSpPr>
        <xdr:cNvPr id="355" name="【保健所】&#10;有形固定資産減価償却率該当値テキスト"/>
        <xdr:cNvSpPr txBox="1"/>
      </xdr:nvSpPr>
      <xdr:spPr>
        <a:xfrm>
          <a:off x="4229100" y="174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168275</xdr:rowOff>
    </xdr:from>
    <xdr:to>
      <xdr:col>20</xdr:col>
      <xdr:colOff>38100</xdr:colOff>
      <xdr:row>105</xdr:row>
      <xdr:rowOff>98425</xdr:rowOff>
    </xdr:to>
    <xdr:sp macro="" textlink="">
      <xdr:nvSpPr>
        <xdr:cNvPr id="356" name="楕円 355"/>
        <xdr:cNvSpPr/>
      </xdr:nvSpPr>
      <xdr:spPr>
        <a:xfrm>
          <a:off x="3384550" y="174275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47625</xdr:rowOff>
    </xdr:from>
    <xdr:to>
      <xdr:col>24</xdr:col>
      <xdr:colOff>63500</xdr:colOff>
      <xdr:row>105</xdr:row>
      <xdr:rowOff>60961</xdr:rowOff>
    </xdr:to>
    <xdr:cxnSp macro="">
      <xdr:nvCxnSpPr>
        <xdr:cNvPr id="357" name="直線コネクタ 356"/>
        <xdr:cNvCxnSpPr/>
      </xdr:nvCxnSpPr>
      <xdr:spPr>
        <a:xfrm>
          <a:off x="3429000" y="17478375"/>
          <a:ext cx="7493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111125</xdr:rowOff>
    </xdr:from>
    <xdr:to>
      <xdr:col>15</xdr:col>
      <xdr:colOff>101600</xdr:colOff>
      <xdr:row>105</xdr:row>
      <xdr:rowOff>41275</xdr:rowOff>
    </xdr:to>
    <xdr:sp macro="" textlink="">
      <xdr:nvSpPr>
        <xdr:cNvPr id="358" name="楕円 357"/>
        <xdr:cNvSpPr/>
      </xdr:nvSpPr>
      <xdr:spPr>
        <a:xfrm>
          <a:off x="2571750" y="17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161925</xdr:rowOff>
    </xdr:from>
    <xdr:to>
      <xdr:col>19</xdr:col>
      <xdr:colOff>177800</xdr:colOff>
      <xdr:row>105</xdr:row>
      <xdr:rowOff>47625</xdr:rowOff>
    </xdr:to>
    <xdr:cxnSp macro="">
      <xdr:nvCxnSpPr>
        <xdr:cNvPr id="359" name="直線コネクタ 358"/>
        <xdr:cNvCxnSpPr/>
      </xdr:nvCxnSpPr>
      <xdr:spPr>
        <a:xfrm>
          <a:off x="2622550" y="17421225"/>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164482</xdr:rowOff>
    </xdr:from>
    <xdr:ext cx="405111" cy="259045"/>
    <xdr:sp macro="" textlink="">
      <xdr:nvSpPr>
        <xdr:cNvPr id="360" name="n_1aveValue【保健所】&#10;有形固定資産減価償却率"/>
        <xdr:cNvSpPr txBox="1"/>
      </xdr:nvSpPr>
      <xdr:spPr>
        <a:xfrm>
          <a:off x="3239144" y="1690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361" name="n_2aveValue【保健所】&#10;有形固定資産減価償却率"/>
        <xdr:cNvSpPr txBox="1"/>
      </xdr:nvSpPr>
      <xdr:spPr>
        <a:xfrm>
          <a:off x="24390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29227</xdr:rowOff>
    </xdr:from>
    <xdr:ext cx="405111" cy="259045"/>
    <xdr:sp macro="" textlink="">
      <xdr:nvSpPr>
        <xdr:cNvPr id="362" name="n_3aveValue【保健所】&#10;有形固定資産減価償却率"/>
        <xdr:cNvSpPr txBox="1"/>
      </xdr:nvSpPr>
      <xdr:spPr>
        <a:xfrm>
          <a:off x="164529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89552</xdr:rowOff>
    </xdr:from>
    <xdr:ext cx="405111" cy="259045"/>
    <xdr:sp macro="" textlink="">
      <xdr:nvSpPr>
        <xdr:cNvPr id="363" name="n_1mainValue【保健所】&#10;有形固定資産減価償却率"/>
        <xdr:cNvSpPr txBox="1"/>
      </xdr:nvSpPr>
      <xdr:spPr>
        <a:xfrm>
          <a:off x="3239144" y="1752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32402</xdr:rowOff>
    </xdr:from>
    <xdr:ext cx="405111" cy="259045"/>
    <xdr:sp macro="" textlink="">
      <xdr:nvSpPr>
        <xdr:cNvPr id="364" name="n_2mainValue【保健所】&#10;有形固定資産減価償却率"/>
        <xdr:cNvSpPr txBox="1"/>
      </xdr:nvSpPr>
      <xdr:spPr>
        <a:xfrm>
          <a:off x="2439044" y="17463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6" name="正方形/長方形 3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7" name="正方形/長方形 3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8" name="正方形/長方形 3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69" name="正方形/長方形 3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保健所】&#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386" name="直線コネクタ 385"/>
        <xdr:cNvCxnSpPr/>
      </xdr:nvCxnSpPr>
      <xdr:spPr>
        <a:xfrm flipV="1">
          <a:off x="9427845" y="168021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387" name="【保健所】&#10;一人当たり面積最小値テキスト"/>
        <xdr:cNvSpPr txBox="1"/>
      </xdr:nvSpPr>
      <xdr:spPr>
        <a:xfrm>
          <a:off x="948055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8" name="直線コネクタ 387"/>
        <xdr:cNvCxnSpPr/>
      </xdr:nvCxnSpPr>
      <xdr:spPr>
        <a:xfrm>
          <a:off x="935990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89" name="【保健所】&#10;一人当たり面積最大値テキスト"/>
        <xdr:cNvSpPr txBox="1"/>
      </xdr:nvSpPr>
      <xdr:spPr>
        <a:xfrm>
          <a:off x="948055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90" name="直線コネクタ 389"/>
        <xdr:cNvCxnSpPr/>
      </xdr:nvCxnSpPr>
      <xdr:spPr>
        <a:xfrm>
          <a:off x="935990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91" name="【保健所】&#10;一人当たり面積平均値テキスト"/>
        <xdr:cNvSpPr txBox="1"/>
      </xdr:nvSpPr>
      <xdr:spPr>
        <a:xfrm>
          <a:off x="9480550" y="1779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92" name="フローチャート: 判断 391"/>
        <xdr:cNvSpPr/>
      </xdr:nvSpPr>
      <xdr:spPr>
        <a:xfrm>
          <a:off x="939800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93" name="フローチャート: 判断 392"/>
        <xdr:cNvSpPr/>
      </xdr:nvSpPr>
      <xdr:spPr>
        <a:xfrm>
          <a:off x="86360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94" name="フローチャート: 判断 393"/>
        <xdr:cNvSpPr/>
      </xdr:nvSpPr>
      <xdr:spPr>
        <a:xfrm>
          <a:off x="7842250" y="17818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395" name="フローチャート: 判断 394"/>
        <xdr:cNvSpPr/>
      </xdr:nvSpPr>
      <xdr:spPr>
        <a:xfrm>
          <a:off x="702945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01" name="楕円 400"/>
        <xdr:cNvSpPr/>
      </xdr:nvSpPr>
      <xdr:spPr>
        <a:xfrm>
          <a:off x="939800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402" name="【保健所】&#10;一人当たり面積該当値テキスト"/>
        <xdr:cNvSpPr txBox="1"/>
      </xdr:nvSpPr>
      <xdr:spPr>
        <a:xfrm>
          <a:off x="9480550" y="174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403" name="楕円 402"/>
        <xdr:cNvSpPr/>
      </xdr:nvSpPr>
      <xdr:spPr>
        <a:xfrm>
          <a:off x="86360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404" name="直線コネクタ 403"/>
        <xdr:cNvCxnSpPr/>
      </xdr:nvCxnSpPr>
      <xdr:spPr>
        <a:xfrm>
          <a:off x="8686800" y="176403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05" name="楕円 404"/>
        <xdr:cNvSpPr/>
      </xdr:nvSpPr>
      <xdr:spPr>
        <a:xfrm>
          <a:off x="7842250" y="17589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38100</xdr:rowOff>
    </xdr:to>
    <xdr:cxnSp macro="">
      <xdr:nvCxnSpPr>
        <xdr:cNvPr id="406" name="直線コネクタ 405"/>
        <xdr:cNvCxnSpPr/>
      </xdr:nvCxnSpPr>
      <xdr:spPr>
        <a:xfrm>
          <a:off x="7886700" y="176403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07" name="n_1aveValue【保健所】&#10;一人当たり面積"/>
        <xdr:cNvSpPr txBox="1"/>
      </xdr:nvSpPr>
      <xdr:spPr>
        <a:xfrm>
          <a:off x="845827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08" name="n_2aveValue【保健所】&#10;一人当たり面積"/>
        <xdr:cNvSpPr txBox="1"/>
      </xdr:nvSpPr>
      <xdr:spPr>
        <a:xfrm>
          <a:off x="7677227"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09" name="n_3aveValue【保健所】&#10;一人当たり面積"/>
        <xdr:cNvSpPr txBox="1"/>
      </xdr:nvSpPr>
      <xdr:spPr>
        <a:xfrm>
          <a:off x="6864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410" name="n_1mainValue【保健所】&#10;一人当たり面積"/>
        <xdr:cNvSpPr txBox="1"/>
      </xdr:nvSpPr>
      <xdr:spPr>
        <a:xfrm>
          <a:off x="845827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11" name="n_2mainValue【保健所】&#10;一人当たり面積"/>
        <xdr:cNvSpPr txBox="1"/>
      </xdr:nvSpPr>
      <xdr:spPr>
        <a:xfrm>
          <a:off x="76772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13" name="正方形/長方形 412"/>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14" name="正方形/長方形 413"/>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15" name="正方形/長方形 414"/>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16" name="正方形/長方形 415"/>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0" name="テキスト ボックス 419"/>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1" name="直線コネクタ 420"/>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2" name="テキスト ボックス 421"/>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3" name="直線コネクタ 422"/>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4" name="テキスト ボックス 423"/>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5" name="直線コネクタ 424"/>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6" name="テキスト ボックス 425"/>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7" name="直線コネクタ 426"/>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8" name="テキスト ボックス 427"/>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9" name="直線コネクタ 428"/>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0" name="テキスト ボックス 429"/>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1" name="直線コネクタ 430"/>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2" name="テキスト ボックス 431"/>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3" name="【試験研究機関】&#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57150</xdr:rowOff>
    </xdr:from>
    <xdr:to>
      <xdr:col>85</xdr:col>
      <xdr:colOff>126364</xdr:colOff>
      <xdr:row>41</xdr:row>
      <xdr:rowOff>133350</xdr:rowOff>
    </xdr:to>
    <xdr:cxnSp macro="">
      <xdr:nvCxnSpPr>
        <xdr:cNvPr id="434" name="直線コネクタ 433"/>
        <xdr:cNvCxnSpPr/>
      </xdr:nvCxnSpPr>
      <xdr:spPr>
        <a:xfrm flipV="1">
          <a:off x="14698345" y="5511800"/>
          <a:ext cx="1269"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137177</xdr:rowOff>
    </xdr:from>
    <xdr:ext cx="405111" cy="259045"/>
    <xdr:sp macro="" textlink="">
      <xdr:nvSpPr>
        <xdr:cNvPr id="435" name="【試験研究機関】&#10;有形固定資産減価償却率最小値テキスト"/>
        <xdr:cNvSpPr txBox="1"/>
      </xdr:nvSpPr>
      <xdr:spPr>
        <a:xfrm>
          <a:off x="147447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6" name="直線コネクタ 435"/>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3827</xdr:rowOff>
    </xdr:from>
    <xdr:ext cx="405111" cy="259045"/>
    <xdr:sp macro="" textlink="">
      <xdr:nvSpPr>
        <xdr:cNvPr id="437" name="【試験研究機関】&#10;有形固定資産減価償却率最大値テキスト"/>
        <xdr:cNvSpPr txBox="1"/>
      </xdr:nvSpPr>
      <xdr:spPr>
        <a:xfrm>
          <a:off x="14744700" y="52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8" name="直線コネクタ 437"/>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105427</xdr:rowOff>
    </xdr:from>
    <xdr:ext cx="405111" cy="259045"/>
    <xdr:sp macro="" textlink="">
      <xdr:nvSpPr>
        <xdr:cNvPr id="439" name="【試験研究機関】&#10;有形固定資産減価償却率平均値テキスト"/>
        <xdr:cNvSpPr txBox="1"/>
      </xdr:nvSpPr>
      <xdr:spPr>
        <a:xfrm>
          <a:off x="14744700" y="6055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0" name="フローチャート: 判断 439"/>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41" name="フローチャート: 判断 440"/>
        <xdr:cNvSpPr/>
      </xdr:nvSpPr>
      <xdr:spPr>
        <a:xfrm>
          <a:off x="13887450" y="6186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442" name="フローチャート: 判断 441"/>
        <xdr:cNvSpPr/>
      </xdr:nvSpPr>
      <xdr:spPr>
        <a:xfrm>
          <a:off x="13093700" y="6216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43" name="フローチャート: 判断 442"/>
        <xdr:cNvSpPr/>
      </xdr:nvSpPr>
      <xdr:spPr>
        <a:xfrm>
          <a:off x="12299950" y="6070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49" name="楕円 448"/>
        <xdr:cNvSpPr/>
      </xdr:nvSpPr>
      <xdr:spPr>
        <a:xfrm>
          <a:off x="14649450" y="65239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57167</xdr:rowOff>
    </xdr:from>
    <xdr:ext cx="405111" cy="259045"/>
    <xdr:sp macro="" textlink="">
      <xdr:nvSpPr>
        <xdr:cNvPr id="450" name="【試験研究機関】&#10;有形固定資産減価償却率該当値テキスト"/>
        <xdr:cNvSpPr txBox="1"/>
      </xdr:nvSpPr>
      <xdr:spPr>
        <a:xfrm>
          <a:off x="14744700"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51" name="楕円 450"/>
        <xdr:cNvSpPr/>
      </xdr:nvSpPr>
      <xdr:spPr>
        <a:xfrm>
          <a:off x="13887450" y="6562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167640</xdr:rowOff>
    </xdr:to>
    <xdr:cxnSp macro="">
      <xdr:nvCxnSpPr>
        <xdr:cNvPr id="452" name="直線コネクタ 451"/>
        <xdr:cNvCxnSpPr/>
      </xdr:nvCxnSpPr>
      <xdr:spPr>
        <a:xfrm flipV="1">
          <a:off x="13938250" y="657479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13970</xdr:rowOff>
    </xdr:from>
    <xdr:to>
      <xdr:col>76</xdr:col>
      <xdr:colOff>165100</xdr:colOff>
      <xdr:row>40</xdr:row>
      <xdr:rowOff>115570</xdr:rowOff>
    </xdr:to>
    <xdr:sp macro="" textlink="">
      <xdr:nvSpPr>
        <xdr:cNvPr id="453" name="楕円 452"/>
        <xdr:cNvSpPr/>
      </xdr:nvSpPr>
      <xdr:spPr>
        <a:xfrm>
          <a:off x="13093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64770</xdr:rowOff>
    </xdr:to>
    <xdr:cxnSp macro="">
      <xdr:nvCxnSpPr>
        <xdr:cNvPr id="454" name="直線コネクタ 453"/>
        <xdr:cNvCxnSpPr/>
      </xdr:nvCxnSpPr>
      <xdr:spPr>
        <a:xfrm flipV="1">
          <a:off x="13144500" y="6612890"/>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455" name="n_1aveValue【試験研究機関】&#10;有形固定資産減価償却率"/>
        <xdr:cNvSpPr txBox="1"/>
      </xdr:nvSpPr>
      <xdr:spPr>
        <a:xfrm>
          <a:off x="13742044" y="596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456" name="n_2aveValue【試験研究機関】&#10;有形固定資産減価償却率"/>
        <xdr:cNvSpPr txBox="1"/>
      </xdr:nvSpPr>
      <xdr:spPr>
        <a:xfrm>
          <a:off x="1296099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457" name="n_3aveValue【試験研究機関】&#10;有形固定資産減価償却率"/>
        <xdr:cNvSpPr txBox="1"/>
      </xdr:nvSpPr>
      <xdr:spPr>
        <a:xfrm>
          <a:off x="12167244"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458" name="n_1mainValue【試験研究機関】&#10;有形固定資産減価償却率"/>
        <xdr:cNvSpPr txBox="1"/>
      </xdr:nvSpPr>
      <xdr:spPr>
        <a:xfrm>
          <a:off x="13742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106697</xdr:rowOff>
    </xdr:from>
    <xdr:ext cx="405111" cy="259045"/>
    <xdr:sp macro="" textlink="">
      <xdr:nvSpPr>
        <xdr:cNvPr id="459" name="n_2mainValue【試験研究機関】&#10;有形固定資産減価償却率"/>
        <xdr:cNvSpPr txBox="1"/>
      </xdr:nvSpPr>
      <xdr:spPr>
        <a:xfrm>
          <a:off x="1296099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61" name="正方形/長方形 460"/>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62" name="正方形/長方形 461"/>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63" name="正方形/長方形 462"/>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64" name="正方形/長方形 463"/>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試験研究機関】&#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95250</xdr:rowOff>
    </xdr:from>
    <xdr:to>
      <xdr:col>116</xdr:col>
      <xdr:colOff>62864</xdr:colOff>
      <xdr:row>41</xdr:row>
      <xdr:rowOff>57150</xdr:rowOff>
    </xdr:to>
    <xdr:cxnSp macro="">
      <xdr:nvCxnSpPr>
        <xdr:cNvPr id="481" name="直線コネクタ 480"/>
        <xdr:cNvCxnSpPr/>
      </xdr:nvCxnSpPr>
      <xdr:spPr>
        <a:xfrm flipV="1">
          <a:off x="19949795" y="5715000"/>
          <a:ext cx="1269"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482" name="【試験研究機関】&#10;一人当たり面積最小値テキスト"/>
        <xdr:cNvSpPr txBox="1"/>
      </xdr:nvSpPr>
      <xdr:spPr>
        <a:xfrm>
          <a:off x="20002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483" name="直線コネクタ 482"/>
        <xdr:cNvCxnSpPr/>
      </xdr:nvCxnSpPr>
      <xdr:spPr>
        <a:xfrm>
          <a:off x="1988185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41927</xdr:rowOff>
    </xdr:from>
    <xdr:ext cx="469744" cy="259045"/>
    <xdr:sp macro="" textlink="">
      <xdr:nvSpPr>
        <xdr:cNvPr id="484" name="【試験研究機関】&#10;一人当たり面積最大値テキスト"/>
        <xdr:cNvSpPr txBox="1"/>
      </xdr:nvSpPr>
      <xdr:spPr>
        <a:xfrm>
          <a:off x="20002500" y="54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95250</xdr:rowOff>
    </xdr:from>
    <xdr:to>
      <xdr:col>116</xdr:col>
      <xdr:colOff>152400</xdr:colOff>
      <xdr:row>34</xdr:row>
      <xdr:rowOff>95250</xdr:rowOff>
    </xdr:to>
    <xdr:cxnSp macro="">
      <xdr:nvCxnSpPr>
        <xdr:cNvPr id="485" name="直線コネクタ 484"/>
        <xdr:cNvCxnSpPr/>
      </xdr:nvCxnSpPr>
      <xdr:spPr>
        <a:xfrm>
          <a:off x="198818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156227</xdr:rowOff>
    </xdr:from>
    <xdr:ext cx="469744" cy="259045"/>
    <xdr:sp macro="" textlink="">
      <xdr:nvSpPr>
        <xdr:cNvPr id="486" name="【試験研究機関】&#10;一人当たり面積平均値テキスト"/>
        <xdr:cNvSpPr txBox="1"/>
      </xdr:nvSpPr>
      <xdr:spPr>
        <a:xfrm>
          <a:off x="20002500"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487" name="フローチャート: 判断 486"/>
        <xdr:cNvSpPr/>
      </xdr:nvSpPr>
      <xdr:spPr>
        <a:xfrm>
          <a:off x="199009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88" name="フローチャート: 判断 487"/>
        <xdr:cNvSpPr/>
      </xdr:nvSpPr>
      <xdr:spPr>
        <a:xfrm>
          <a:off x="191579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9" name="フローチャート: 判断 488"/>
        <xdr:cNvSpPr/>
      </xdr:nvSpPr>
      <xdr:spPr>
        <a:xfrm>
          <a:off x="18345150" y="638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0" name="フローチャート: 判断 489"/>
        <xdr:cNvSpPr/>
      </xdr:nvSpPr>
      <xdr:spPr>
        <a:xfrm>
          <a:off x="175514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96" name="楕円 495"/>
        <xdr:cNvSpPr/>
      </xdr:nvSpPr>
      <xdr:spPr>
        <a:xfrm>
          <a:off x="199009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29227</xdr:rowOff>
    </xdr:from>
    <xdr:ext cx="469744" cy="259045"/>
    <xdr:sp macro="" textlink="">
      <xdr:nvSpPr>
        <xdr:cNvPr id="497" name="【試験研究機関】&#10;一人当たり面積該当値テキスト"/>
        <xdr:cNvSpPr txBox="1"/>
      </xdr:nvSpPr>
      <xdr:spPr>
        <a:xfrm>
          <a:off x="20002500"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6350</xdr:rowOff>
    </xdr:from>
    <xdr:to>
      <xdr:col>112</xdr:col>
      <xdr:colOff>38100</xdr:colOff>
      <xdr:row>37</xdr:row>
      <xdr:rowOff>107950</xdr:rowOff>
    </xdr:to>
    <xdr:sp macro="" textlink="">
      <xdr:nvSpPr>
        <xdr:cNvPr id="498" name="楕円 497"/>
        <xdr:cNvSpPr/>
      </xdr:nvSpPr>
      <xdr:spPr>
        <a:xfrm>
          <a:off x="19157950" y="6121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57150</xdr:rowOff>
    </xdr:to>
    <xdr:cxnSp macro="">
      <xdr:nvCxnSpPr>
        <xdr:cNvPr id="499" name="直線コネクタ 498"/>
        <xdr:cNvCxnSpPr/>
      </xdr:nvCxnSpPr>
      <xdr:spPr>
        <a:xfrm>
          <a:off x="19202400" y="61722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25400</xdr:rowOff>
    </xdr:from>
    <xdr:to>
      <xdr:col>107</xdr:col>
      <xdr:colOff>101600</xdr:colOff>
      <xdr:row>37</xdr:row>
      <xdr:rowOff>127000</xdr:rowOff>
    </xdr:to>
    <xdr:sp macro="" textlink="">
      <xdr:nvSpPr>
        <xdr:cNvPr id="500" name="楕円 499"/>
        <xdr:cNvSpPr/>
      </xdr:nvSpPr>
      <xdr:spPr>
        <a:xfrm>
          <a:off x="1834515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57150</xdr:rowOff>
    </xdr:from>
    <xdr:to>
      <xdr:col>111</xdr:col>
      <xdr:colOff>177800</xdr:colOff>
      <xdr:row>37</xdr:row>
      <xdr:rowOff>76200</xdr:rowOff>
    </xdr:to>
    <xdr:cxnSp macro="">
      <xdr:nvCxnSpPr>
        <xdr:cNvPr id="501" name="直線コネクタ 500"/>
        <xdr:cNvCxnSpPr/>
      </xdr:nvCxnSpPr>
      <xdr:spPr>
        <a:xfrm flipV="1">
          <a:off x="18395950" y="617220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502" name="n_1aveValue【試験研究機関】&#10;一人当たり面積"/>
        <xdr:cNvSpPr txBox="1"/>
      </xdr:nvSpPr>
      <xdr:spPr>
        <a:xfrm>
          <a:off x="189802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503" name="n_2aveValue【試験研究機関】&#10;一人当たり面積"/>
        <xdr:cNvSpPr txBox="1"/>
      </xdr:nvSpPr>
      <xdr:spPr>
        <a:xfrm>
          <a:off x="181801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4" name="n_3aveValue【試験研究機関】&#10;一人当たり面積"/>
        <xdr:cNvSpPr txBox="1"/>
      </xdr:nvSpPr>
      <xdr:spPr>
        <a:xfrm>
          <a:off x="173863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124477</xdr:rowOff>
    </xdr:from>
    <xdr:ext cx="469744" cy="259045"/>
    <xdr:sp macro="" textlink="">
      <xdr:nvSpPr>
        <xdr:cNvPr id="505" name="n_1mainValue【試験研究機関】&#10;一人当たり面積"/>
        <xdr:cNvSpPr txBox="1"/>
      </xdr:nvSpPr>
      <xdr:spPr>
        <a:xfrm>
          <a:off x="189802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143527</xdr:rowOff>
    </xdr:from>
    <xdr:ext cx="469744" cy="259045"/>
    <xdr:sp macro="" textlink="">
      <xdr:nvSpPr>
        <xdr:cNvPr id="506" name="n_2mainValue【試験研究機関】&#10;一人当たり面積"/>
        <xdr:cNvSpPr txBox="1"/>
      </xdr:nvSpPr>
      <xdr:spPr>
        <a:xfrm>
          <a:off x="18180127" y="592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08" name="正方形/長方形 507"/>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09" name="正方形/長方形 508"/>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10" name="正方形/長方形 509"/>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11" name="正方形/長方形 510"/>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警察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57150</xdr:rowOff>
    </xdr:from>
    <xdr:to>
      <xdr:col>85</xdr:col>
      <xdr:colOff>126364</xdr:colOff>
      <xdr:row>64</xdr:row>
      <xdr:rowOff>82296</xdr:rowOff>
    </xdr:to>
    <xdr:cxnSp macro="">
      <xdr:nvCxnSpPr>
        <xdr:cNvPr id="527" name="直線コネクタ 526"/>
        <xdr:cNvCxnSpPr/>
      </xdr:nvCxnSpPr>
      <xdr:spPr>
        <a:xfrm flipV="1">
          <a:off x="14698345" y="9474200"/>
          <a:ext cx="1269" cy="11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86123</xdr:rowOff>
    </xdr:from>
    <xdr:ext cx="405111" cy="259045"/>
    <xdr:sp macro="" textlink="">
      <xdr:nvSpPr>
        <xdr:cNvPr id="528" name="【警察施設】&#10;有形固定資産減価償却率最小値テキスト"/>
        <xdr:cNvSpPr txBox="1"/>
      </xdr:nvSpPr>
      <xdr:spPr>
        <a:xfrm>
          <a:off x="14744700" y="106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82296</xdr:rowOff>
    </xdr:from>
    <xdr:to>
      <xdr:col>86</xdr:col>
      <xdr:colOff>25400</xdr:colOff>
      <xdr:row>64</xdr:row>
      <xdr:rowOff>82296</xdr:rowOff>
    </xdr:to>
    <xdr:cxnSp macro="">
      <xdr:nvCxnSpPr>
        <xdr:cNvPr id="529" name="直線コネクタ 528"/>
        <xdr:cNvCxnSpPr/>
      </xdr:nvCxnSpPr>
      <xdr:spPr>
        <a:xfrm>
          <a:off x="14611350" y="10655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3827</xdr:rowOff>
    </xdr:from>
    <xdr:ext cx="405111" cy="259045"/>
    <xdr:sp macro="" textlink="">
      <xdr:nvSpPr>
        <xdr:cNvPr id="530" name="【警察施設】&#10;有形固定資産減価償却率最大値テキスト"/>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531" name="直線コネクタ 530"/>
        <xdr:cNvCxnSpPr/>
      </xdr:nvCxnSpPr>
      <xdr:spPr>
        <a:xfrm>
          <a:off x="14611350" y="947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85361</xdr:rowOff>
    </xdr:from>
    <xdr:ext cx="405111" cy="259045"/>
    <xdr:sp macro="" textlink="">
      <xdr:nvSpPr>
        <xdr:cNvPr id="532" name="【警察施設】&#10;有形固定資産減価償却率平均値テキスト"/>
        <xdr:cNvSpPr txBox="1"/>
      </xdr:nvSpPr>
      <xdr:spPr>
        <a:xfrm>
          <a:off x="14744700" y="9832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33" name="フローチャート: 判断 532"/>
        <xdr:cNvSpPr/>
      </xdr:nvSpPr>
      <xdr:spPr>
        <a:xfrm>
          <a:off x="14649450" y="98541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534" name="フローチャート: 判断 533"/>
        <xdr:cNvSpPr/>
      </xdr:nvSpPr>
      <xdr:spPr>
        <a:xfrm>
          <a:off x="13887450" y="97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5" name="フローチャート: 判断 534"/>
        <xdr:cNvSpPr/>
      </xdr:nvSpPr>
      <xdr:spPr>
        <a:xfrm>
          <a:off x="1309370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6" name="フローチャート: 判断 535"/>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macro="" textlink="">
      <xdr:nvSpPr>
        <xdr:cNvPr id="542" name="楕円 541"/>
        <xdr:cNvSpPr/>
      </xdr:nvSpPr>
      <xdr:spPr>
        <a:xfrm>
          <a:off x="14649450" y="98404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116095</xdr:rowOff>
    </xdr:from>
    <xdr:ext cx="405111" cy="259045"/>
    <xdr:sp macro="" textlink="">
      <xdr:nvSpPr>
        <xdr:cNvPr id="543" name="【警察施設】&#10;有形固定資産減価償却率該当値テキスト"/>
        <xdr:cNvSpPr txBox="1"/>
      </xdr:nvSpPr>
      <xdr:spPr>
        <a:xfrm>
          <a:off x="14744700"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544" name="楕円 543"/>
        <xdr:cNvSpPr/>
      </xdr:nvSpPr>
      <xdr:spPr>
        <a:xfrm>
          <a:off x="1388745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144018</xdr:rowOff>
    </xdr:to>
    <xdr:cxnSp macro="">
      <xdr:nvCxnSpPr>
        <xdr:cNvPr id="545" name="直線コネクタ 544"/>
        <xdr:cNvCxnSpPr/>
      </xdr:nvCxnSpPr>
      <xdr:spPr>
        <a:xfrm>
          <a:off x="13938250" y="9804400"/>
          <a:ext cx="762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56642</xdr:rowOff>
    </xdr:from>
    <xdr:to>
      <xdr:col>76</xdr:col>
      <xdr:colOff>165100</xdr:colOff>
      <xdr:row>59</xdr:row>
      <xdr:rowOff>158242</xdr:rowOff>
    </xdr:to>
    <xdr:sp macro="" textlink="">
      <xdr:nvSpPr>
        <xdr:cNvPr id="546" name="楕円 545"/>
        <xdr:cNvSpPr/>
      </xdr:nvSpPr>
      <xdr:spPr>
        <a:xfrm>
          <a:off x="13093700" y="9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107442</xdr:rowOff>
    </xdr:to>
    <xdr:cxnSp macro="">
      <xdr:nvCxnSpPr>
        <xdr:cNvPr id="547" name="直線コネクタ 546"/>
        <xdr:cNvCxnSpPr/>
      </xdr:nvCxnSpPr>
      <xdr:spPr>
        <a:xfrm flipV="1">
          <a:off x="13144500" y="9804400"/>
          <a:ext cx="79375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115333</xdr:rowOff>
    </xdr:from>
    <xdr:ext cx="405111" cy="259045"/>
    <xdr:sp macro="" textlink="">
      <xdr:nvSpPr>
        <xdr:cNvPr id="548" name="n_1aveValue【警察施設】&#10;有形固定資産減価償却率"/>
        <xdr:cNvSpPr txBox="1"/>
      </xdr:nvSpPr>
      <xdr:spPr>
        <a:xfrm>
          <a:off x="13742044" y="953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49" name="n_2aveValue【警察施設】&#10;有形固定資産減価償却率"/>
        <xdr:cNvSpPr txBox="1"/>
      </xdr:nvSpPr>
      <xdr:spPr>
        <a:xfrm>
          <a:off x="12960994" y="947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0" name="n_3aveValue【警察施設】&#10;有形固定資産減価償却率"/>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551" name="n_1mainValue【警察施設】&#10;有形固定資産減価償却率"/>
        <xdr:cNvSpPr txBox="1"/>
      </xdr:nvSpPr>
      <xdr:spPr>
        <a:xfrm>
          <a:off x="13742044"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149369</xdr:rowOff>
    </xdr:from>
    <xdr:ext cx="405111" cy="259045"/>
    <xdr:sp macro="" textlink="">
      <xdr:nvSpPr>
        <xdr:cNvPr id="552" name="n_2mainValue【警察施設】&#10;有形固定資産減価償却率"/>
        <xdr:cNvSpPr txBox="1"/>
      </xdr:nvSpPr>
      <xdr:spPr>
        <a:xfrm>
          <a:off x="12960994" y="989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54" name="正方形/長方形 553"/>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55" name="正方形/長方形 554"/>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56" name="正方形/長方形 555"/>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57" name="正方形/長方形 556"/>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1" name="テキスト ボックス 560"/>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2" name="直線コネクタ 561"/>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3" name="テキスト ボックス 562"/>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4" name="直線コネクタ 563"/>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5" name="テキスト ボックス 564"/>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6" name="直線コネクタ 565"/>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7" name="テキスト ボックス 566"/>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8" name="直線コネクタ 567"/>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9" name="テキスト ボックス 568"/>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0" name="直線コネクタ 569"/>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1" name="テキスト ボックス 570"/>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2" name="直線コネクタ 571"/>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3" name="テキスト ボックス 572"/>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警察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577" name="直線コネクタ 576"/>
        <xdr:cNvCxnSpPr/>
      </xdr:nvCxnSpPr>
      <xdr:spPr>
        <a:xfrm flipV="1">
          <a:off x="19949795" y="9144000"/>
          <a:ext cx="1269"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578" name="【警察施設】&#10;一人当たり面積最小値テキスト"/>
        <xdr:cNvSpPr txBox="1"/>
      </xdr:nvSpPr>
      <xdr:spPr>
        <a:xfrm>
          <a:off x="200025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79" name="直線コネクタ 578"/>
        <xdr:cNvCxnSpPr/>
      </xdr:nvCxnSpPr>
      <xdr:spPr>
        <a:xfrm>
          <a:off x="19881850" y="10497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580" name="【警察施設】&#10;一人当たり面積最大値テキスト"/>
        <xdr:cNvSpPr txBox="1"/>
      </xdr:nvSpPr>
      <xdr:spPr>
        <a:xfrm>
          <a:off x="20002500" y="892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581" name="直線コネクタ 580"/>
        <xdr:cNvCxnSpPr/>
      </xdr:nvCxnSpPr>
      <xdr:spPr>
        <a:xfrm>
          <a:off x="198818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123570</xdr:rowOff>
    </xdr:from>
    <xdr:ext cx="469744" cy="259045"/>
    <xdr:sp macro="" textlink="">
      <xdr:nvSpPr>
        <xdr:cNvPr id="582" name="【警察施設】&#10;一人当たり面積平均値テキスト"/>
        <xdr:cNvSpPr txBox="1"/>
      </xdr:nvSpPr>
      <xdr:spPr>
        <a:xfrm>
          <a:off x="20002500" y="100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3" name="フローチャート: 判断 582"/>
        <xdr:cNvSpPr/>
      </xdr:nvSpPr>
      <xdr:spPr>
        <a:xfrm>
          <a:off x="1990090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161472</xdr:rowOff>
    </xdr:from>
    <xdr:to>
      <xdr:col>112</xdr:col>
      <xdr:colOff>38100</xdr:colOff>
      <xdr:row>61</xdr:row>
      <xdr:rowOff>91622</xdr:rowOff>
    </xdr:to>
    <xdr:sp macro="" textlink="">
      <xdr:nvSpPr>
        <xdr:cNvPr id="584" name="フローチャート: 判断 583"/>
        <xdr:cNvSpPr/>
      </xdr:nvSpPr>
      <xdr:spPr>
        <a:xfrm>
          <a:off x="19157950" y="100738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585" name="フローチャート: 判断 584"/>
        <xdr:cNvSpPr/>
      </xdr:nvSpPr>
      <xdr:spPr>
        <a:xfrm>
          <a:off x="18345150" y="100085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71665</xdr:rowOff>
    </xdr:from>
    <xdr:to>
      <xdr:col>102</xdr:col>
      <xdr:colOff>165100</xdr:colOff>
      <xdr:row>62</xdr:row>
      <xdr:rowOff>1815</xdr:rowOff>
    </xdr:to>
    <xdr:sp macro="" textlink="">
      <xdr:nvSpPr>
        <xdr:cNvPr id="586" name="フローチャート: 判断 585"/>
        <xdr:cNvSpPr/>
      </xdr:nvSpPr>
      <xdr:spPr>
        <a:xfrm>
          <a:off x="17551400" y="10149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169635</xdr:rowOff>
    </xdr:from>
    <xdr:to>
      <xdr:col>116</xdr:col>
      <xdr:colOff>114300</xdr:colOff>
      <xdr:row>60</xdr:row>
      <xdr:rowOff>99785</xdr:rowOff>
    </xdr:to>
    <xdr:sp macro="" textlink="">
      <xdr:nvSpPr>
        <xdr:cNvPr id="592" name="楕円 591"/>
        <xdr:cNvSpPr/>
      </xdr:nvSpPr>
      <xdr:spPr>
        <a:xfrm>
          <a:off x="19900900" y="99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21062</xdr:rowOff>
    </xdr:from>
    <xdr:ext cx="469744" cy="259045"/>
    <xdr:sp macro="" textlink="">
      <xdr:nvSpPr>
        <xdr:cNvPr id="593" name="【警察施設】&#10;一人当たり面積該当値テキスト"/>
        <xdr:cNvSpPr txBox="1"/>
      </xdr:nvSpPr>
      <xdr:spPr>
        <a:xfrm>
          <a:off x="20002500" y="97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47172</xdr:rowOff>
    </xdr:from>
    <xdr:to>
      <xdr:col>112</xdr:col>
      <xdr:colOff>38100</xdr:colOff>
      <xdr:row>60</xdr:row>
      <xdr:rowOff>148772</xdr:rowOff>
    </xdr:to>
    <xdr:sp macro="" textlink="">
      <xdr:nvSpPr>
        <xdr:cNvPr id="594" name="楕円 593"/>
        <xdr:cNvSpPr/>
      </xdr:nvSpPr>
      <xdr:spPr>
        <a:xfrm>
          <a:off x="19157950" y="99595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48985</xdr:rowOff>
    </xdr:from>
    <xdr:to>
      <xdr:col>116</xdr:col>
      <xdr:colOff>63500</xdr:colOff>
      <xdr:row>60</xdr:row>
      <xdr:rowOff>97972</xdr:rowOff>
    </xdr:to>
    <xdr:cxnSp macro="">
      <xdr:nvCxnSpPr>
        <xdr:cNvPr id="595" name="直線コネクタ 594"/>
        <xdr:cNvCxnSpPr/>
      </xdr:nvCxnSpPr>
      <xdr:spPr>
        <a:xfrm flipV="1">
          <a:off x="19202400" y="9961335"/>
          <a:ext cx="7493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596" name="楕円 595"/>
        <xdr:cNvSpPr/>
      </xdr:nvSpPr>
      <xdr:spPr>
        <a:xfrm>
          <a:off x="1834515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97972</xdr:rowOff>
    </xdr:from>
    <xdr:to>
      <xdr:col>111</xdr:col>
      <xdr:colOff>177800</xdr:colOff>
      <xdr:row>60</xdr:row>
      <xdr:rowOff>114300</xdr:rowOff>
    </xdr:to>
    <xdr:cxnSp macro="">
      <xdr:nvCxnSpPr>
        <xdr:cNvPr id="597" name="直線コネクタ 596"/>
        <xdr:cNvCxnSpPr/>
      </xdr:nvCxnSpPr>
      <xdr:spPr>
        <a:xfrm flipV="1">
          <a:off x="18395950" y="10010322"/>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82749</xdr:rowOff>
    </xdr:from>
    <xdr:ext cx="469744" cy="259045"/>
    <xdr:sp macro="" textlink="">
      <xdr:nvSpPr>
        <xdr:cNvPr id="598" name="n_1aveValue【警察施設】&#10;一人当たり面積"/>
        <xdr:cNvSpPr txBox="1"/>
      </xdr:nvSpPr>
      <xdr:spPr>
        <a:xfrm>
          <a:off x="18980227" y="1016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599" name="n_2aveValue【警察施設】&#10;一人当たり面積"/>
        <xdr:cNvSpPr txBox="1"/>
      </xdr:nvSpPr>
      <xdr:spPr>
        <a:xfrm>
          <a:off x="18180127" y="1009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18342</xdr:rowOff>
    </xdr:from>
    <xdr:ext cx="469744" cy="259045"/>
    <xdr:sp macro="" textlink="">
      <xdr:nvSpPr>
        <xdr:cNvPr id="600" name="n_3aveValue【警察施設】&#10;一人当たり面積"/>
        <xdr:cNvSpPr txBox="1"/>
      </xdr:nvSpPr>
      <xdr:spPr>
        <a:xfrm>
          <a:off x="17386377" y="99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165299</xdr:rowOff>
    </xdr:from>
    <xdr:ext cx="469744" cy="259045"/>
    <xdr:sp macro="" textlink="">
      <xdr:nvSpPr>
        <xdr:cNvPr id="601" name="n_1mainValue【警察施設】&#10;一人当たり面積"/>
        <xdr:cNvSpPr txBox="1"/>
      </xdr:nvSpPr>
      <xdr:spPr>
        <a:xfrm>
          <a:off x="18980227" y="97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02" name="n_2mainValue【警察施設】&#10;一人当たり面積"/>
        <xdr:cNvSpPr txBox="1"/>
      </xdr:nvSpPr>
      <xdr:spPr>
        <a:xfrm>
          <a:off x="18180127"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4" name="正方形/長方形 603"/>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5" name="正方形/長方形 604"/>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6" name="正方形/長方形 605"/>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7" name="正方形/長方形 606"/>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1" name="テキスト ボックス 62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3" name="テキスト ボックス 622"/>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庁舎】&#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137161</xdr:rowOff>
    </xdr:from>
    <xdr:to>
      <xdr:col>85</xdr:col>
      <xdr:colOff>126364</xdr:colOff>
      <xdr:row>86</xdr:row>
      <xdr:rowOff>148589</xdr:rowOff>
    </xdr:to>
    <xdr:cxnSp macro="">
      <xdr:nvCxnSpPr>
        <xdr:cNvPr id="625" name="直線コネクタ 624"/>
        <xdr:cNvCxnSpPr/>
      </xdr:nvCxnSpPr>
      <xdr:spPr>
        <a:xfrm flipV="1">
          <a:off x="14698345" y="12856211"/>
          <a:ext cx="1269"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26" name="【庁舎】&#10;有形固定資産減価償却率最小値テキスト"/>
        <xdr:cNvSpPr txBox="1"/>
      </xdr:nvSpPr>
      <xdr:spPr>
        <a:xfrm>
          <a:off x="14744700" y="1435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27" name="直線コネクタ 626"/>
        <xdr:cNvCxnSpPr/>
      </xdr:nvCxnSpPr>
      <xdr:spPr>
        <a:xfrm>
          <a:off x="14611350" y="14353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83838</xdr:rowOff>
    </xdr:from>
    <xdr:ext cx="405111" cy="259045"/>
    <xdr:sp macro="" textlink="">
      <xdr:nvSpPr>
        <xdr:cNvPr id="628" name="【庁舎】&#10;有形固定資産減価償却率最大値テキスト"/>
        <xdr:cNvSpPr txBox="1"/>
      </xdr:nvSpPr>
      <xdr:spPr>
        <a:xfrm>
          <a:off x="14744700" y="1263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137161</xdr:rowOff>
    </xdr:from>
    <xdr:to>
      <xdr:col>86</xdr:col>
      <xdr:colOff>25400</xdr:colOff>
      <xdr:row>77</xdr:row>
      <xdr:rowOff>137161</xdr:rowOff>
    </xdr:to>
    <xdr:cxnSp macro="">
      <xdr:nvCxnSpPr>
        <xdr:cNvPr id="629" name="直線コネクタ 628"/>
        <xdr:cNvCxnSpPr/>
      </xdr:nvCxnSpPr>
      <xdr:spPr>
        <a:xfrm>
          <a:off x="14611350" y="128562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630" name="【庁舎】&#10;有形固定資産減価償却率平均値テキスト"/>
        <xdr:cNvSpPr txBox="1"/>
      </xdr:nvSpPr>
      <xdr:spPr>
        <a:xfrm>
          <a:off x="14744700" y="1337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1" name="フローチャート: 判断 630"/>
        <xdr:cNvSpPr/>
      </xdr:nvSpPr>
      <xdr:spPr>
        <a:xfrm>
          <a:off x="14649450" y="135267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32" name="フローチャート: 判断 631"/>
        <xdr:cNvSpPr/>
      </xdr:nvSpPr>
      <xdr:spPr>
        <a:xfrm>
          <a:off x="138874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3" name="フローチャート: 判断 632"/>
        <xdr:cNvSpPr/>
      </xdr:nvSpPr>
      <xdr:spPr>
        <a:xfrm>
          <a:off x="13093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113030</xdr:rowOff>
    </xdr:from>
    <xdr:to>
      <xdr:col>72</xdr:col>
      <xdr:colOff>38100</xdr:colOff>
      <xdr:row>80</xdr:row>
      <xdr:rowOff>43180</xdr:rowOff>
    </xdr:to>
    <xdr:sp macro="" textlink="">
      <xdr:nvSpPr>
        <xdr:cNvPr id="634" name="フローチャート: 判断 633"/>
        <xdr:cNvSpPr/>
      </xdr:nvSpPr>
      <xdr:spPr>
        <a:xfrm>
          <a:off x="12299950" y="13162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109220</xdr:rowOff>
    </xdr:from>
    <xdr:to>
      <xdr:col>85</xdr:col>
      <xdr:colOff>177800</xdr:colOff>
      <xdr:row>84</xdr:row>
      <xdr:rowOff>39370</xdr:rowOff>
    </xdr:to>
    <xdr:sp macro="" textlink="">
      <xdr:nvSpPr>
        <xdr:cNvPr id="640" name="楕円 639"/>
        <xdr:cNvSpPr/>
      </xdr:nvSpPr>
      <xdr:spPr>
        <a:xfrm>
          <a:off x="14649450" y="138188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87647</xdr:rowOff>
    </xdr:from>
    <xdr:ext cx="405111" cy="259045"/>
    <xdr:sp macro="" textlink="">
      <xdr:nvSpPr>
        <xdr:cNvPr id="641" name="【庁舎】&#10;有形固定資産減価償却率該当値テキスト"/>
        <xdr:cNvSpPr txBox="1"/>
      </xdr:nvSpPr>
      <xdr:spPr>
        <a:xfrm>
          <a:off x="14744700" y="1379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86361</xdr:rowOff>
    </xdr:from>
    <xdr:to>
      <xdr:col>81</xdr:col>
      <xdr:colOff>101600</xdr:colOff>
      <xdr:row>84</xdr:row>
      <xdr:rowOff>16511</xdr:rowOff>
    </xdr:to>
    <xdr:sp macro="" textlink="">
      <xdr:nvSpPr>
        <xdr:cNvPr id="642" name="楕円 641"/>
        <xdr:cNvSpPr/>
      </xdr:nvSpPr>
      <xdr:spPr>
        <a:xfrm>
          <a:off x="13887450" y="1379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83</xdr:row>
      <xdr:rowOff>160020</xdr:rowOff>
    </xdr:to>
    <xdr:cxnSp macro="">
      <xdr:nvCxnSpPr>
        <xdr:cNvPr id="643" name="直線コネクタ 642"/>
        <xdr:cNvCxnSpPr/>
      </xdr:nvCxnSpPr>
      <xdr:spPr>
        <a:xfrm>
          <a:off x="13938250" y="13846811"/>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17780</xdr:rowOff>
    </xdr:from>
    <xdr:to>
      <xdr:col>76</xdr:col>
      <xdr:colOff>165100</xdr:colOff>
      <xdr:row>82</xdr:row>
      <xdr:rowOff>119380</xdr:rowOff>
    </xdr:to>
    <xdr:sp macro="" textlink="">
      <xdr:nvSpPr>
        <xdr:cNvPr id="644" name="楕円 643"/>
        <xdr:cNvSpPr/>
      </xdr:nvSpPr>
      <xdr:spPr>
        <a:xfrm>
          <a:off x="13093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68580</xdr:rowOff>
    </xdr:from>
    <xdr:to>
      <xdr:col>81</xdr:col>
      <xdr:colOff>50800</xdr:colOff>
      <xdr:row>83</xdr:row>
      <xdr:rowOff>137161</xdr:rowOff>
    </xdr:to>
    <xdr:cxnSp macro="">
      <xdr:nvCxnSpPr>
        <xdr:cNvPr id="645" name="直線コネクタ 644"/>
        <xdr:cNvCxnSpPr/>
      </xdr:nvCxnSpPr>
      <xdr:spPr>
        <a:xfrm>
          <a:off x="13144500" y="13613130"/>
          <a:ext cx="793750" cy="2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46" name="n_1aveValue【庁舎】&#10;有形固定資産減価償却率"/>
        <xdr:cNvSpPr txBox="1"/>
      </xdr:nvSpPr>
      <xdr:spPr>
        <a:xfrm>
          <a:off x="13742044"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47" name="n_2aveValue【庁舎】&#10;有形固定資産減価償却率"/>
        <xdr:cNvSpPr txBox="1"/>
      </xdr:nvSpPr>
      <xdr:spPr>
        <a:xfrm>
          <a:off x="1296099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59707</xdr:rowOff>
    </xdr:from>
    <xdr:ext cx="405111" cy="259045"/>
    <xdr:sp macro="" textlink="">
      <xdr:nvSpPr>
        <xdr:cNvPr id="648" name="n_3aveValue【庁舎】&#10;有形固定資産減価償却率"/>
        <xdr:cNvSpPr txBox="1"/>
      </xdr:nvSpPr>
      <xdr:spPr>
        <a:xfrm>
          <a:off x="12167244" y="1294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7638</xdr:rowOff>
    </xdr:from>
    <xdr:ext cx="405111" cy="259045"/>
    <xdr:sp macro="" textlink="">
      <xdr:nvSpPr>
        <xdr:cNvPr id="649" name="n_1mainValue【庁舎】&#10;有形固定資産減価償却率"/>
        <xdr:cNvSpPr txBox="1"/>
      </xdr:nvSpPr>
      <xdr:spPr>
        <a:xfrm>
          <a:off x="13742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650" name="n_2mainValue【庁舎】&#10;有形固定資産減価償却率"/>
        <xdr:cNvSpPr txBox="1"/>
      </xdr:nvSpPr>
      <xdr:spPr>
        <a:xfrm>
          <a:off x="12960994" y="13655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2" name="正方形/長方形 65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3" name="正方形/長方形 65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4" name="正方形/長方形 65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5" name="正方形/長方形 65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庁舎】&#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48986</xdr:rowOff>
    </xdr:from>
    <xdr:to>
      <xdr:col>116</xdr:col>
      <xdr:colOff>62864</xdr:colOff>
      <xdr:row>85</xdr:row>
      <xdr:rowOff>100693</xdr:rowOff>
    </xdr:to>
    <xdr:cxnSp macro="">
      <xdr:nvCxnSpPr>
        <xdr:cNvPr id="674" name="直線コネクタ 673"/>
        <xdr:cNvCxnSpPr/>
      </xdr:nvCxnSpPr>
      <xdr:spPr>
        <a:xfrm flipV="1">
          <a:off x="19949795" y="12933136"/>
          <a:ext cx="1269" cy="120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675" name="【庁舎】&#10;一人当たり面積最小値テキスト"/>
        <xdr:cNvSpPr txBox="1"/>
      </xdr:nvSpPr>
      <xdr:spPr>
        <a:xfrm>
          <a:off x="20002500"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676" name="直線コネクタ 675"/>
        <xdr:cNvCxnSpPr/>
      </xdr:nvCxnSpPr>
      <xdr:spPr>
        <a:xfrm>
          <a:off x="19881850" y="14140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167113</xdr:rowOff>
    </xdr:from>
    <xdr:ext cx="469744" cy="259045"/>
    <xdr:sp macro="" textlink="">
      <xdr:nvSpPr>
        <xdr:cNvPr id="677" name="【庁舎】&#10;一人当たり面積最大値テキスト"/>
        <xdr:cNvSpPr txBox="1"/>
      </xdr:nvSpPr>
      <xdr:spPr>
        <a:xfrm>
          <a:off x="20002500" y="127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48986</xdr:rowOff>
    </xdr:from>
    <xdr:to>
      <xdr:col>116</xdr:col>
      <xdr:colOff>152400</xdr:colOff>
      <xdr:row>78</xdr:row>
      <xdr:rowOff>48986</xdr:rowOff>
    </xdr:to>
    <xdr:cxnSp macro="">
      <xdr:nvCxnSpPr>
        <xdr:cNvPr id="678" name="直線コネクタ 677"/>
        <xdr:cNvCxnSpPr/>
      </xdr:nvCxnSpPr>
      <xdr:spPr>
        <a:xfrm>
          <a:off x="19881850" y="12933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11991</xdr:rowOff>
    </xdr:from>
    <xdr:ext cx="469744" cy="259045"/>
    <xdr:sp macro="" textlink="">
      <xdr:nvSpPr>
        <xdr:cNvPr id="679" name="【庁舎】&#10;一人当たり面積平均値テキスト"/>
        <xdr:cNvSpPr txBox="1"/>
      </xdr:nvSpPr>
      <xdr:spPr>
        <a:xfrm>
          <a:off x="20002500" y="13721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680" name="フローチャート: 判断 679"/>
        <xdr:cNvSpPr/>
      </xdr:nvSpPr>
      <xdr:spPr>
        <a:xfrm>
          <a:off x="19900900" y="1374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22679</xdr:rowOff>
    </xdr:from>
    <xdr:to>
      <xdr:col>112</xdr:col>
      <xdr:colOff>38100</xdr:colOff>
      <xdr:row>83</xdr:row>
      <xdr:rowOff>124279</xdr:rowOff>
    </xdr:to>
    <xdr:sp macro="" textlink="">
      <xdr:nvSpPr>
        <xdr:cNvPr id="681" name="フローチャート: 判断 680"/>
        <xdr:cNvSpPr/>
      </xdr:nvSpPr>
      <xdr:spPr>
        <a:xfrm>
          <a:off x="19157950" y="13732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96157</xdr:rowOff>
    </xdr:from>
    <xdr:to>
      <xdr:col>107</xdr:col>
      <xdr:colOff>101600</xdr:colOff>
      <xdr:row>83</xdr:row>
      <xdr:rowOff>26307</xdr:rowOff>
    </xdr:to>
    <xdr:sp macro="" textlink="">
      <xdr:nvSpPr>
        <xdr:cNvPr id="682" name="フローチャート: 判断 681"/>
        <xdr:cNvSpPr/>
      </xdr:nvSpPr>
      <xdr:spPr>
        <a:xfrm>
          <a:off x="18345150" y="1364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11793</xdr:rowOff>
    </xdr:from>
    <xdr:to>
      <xdr:col>102</xdr:col>
      <xdr:colOff>165100</xdr:colOff>
      <xdr:row>83</xdr:row>
      <xdr:rowOff>113393</xdr:rowOff>
    </xdr:to>
    <xdr:sp macro="" textlink="">
      <xdr:nvSpPr>
        <xdr:cNvPr id="683" name="フローチャート: 判断 682"/>
        <xdr:cNvSpPr/>
      </xdr:nvSpPr>
      <xdr:spPr>
        <a:xfrm>
          <a:off x="175514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17236</xdr:rowOff>
    </xdr:from>
    <xdr:to>
      <xdr:col>116</xdr:col>
      <xdr:colOff>114300</xdr:colOff>
      <xdr:row>81</xdr:row>
      <xdr:rowOff>118836</xdr:rowOff>
    </xdr:to>
    <xdr:sp macro="" textlink="">
      <xdr:nvSpPr>
        <xdr:cNvPr id="689" name="楕円 688"/>
        <xdr:cNvSpPr/>
      </xdr:nvSpPr>
      <xdr:spPr>
        <a:xfrm>
          <a:off x="19900900" y="133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40113</xdr:rowOff>
    </xdr:from>
    <xdr:ext cx="469744" cy="259045"/>
    <xdr:sp macro="" textlink="">
      <xdr:nvSpPr>
        <xdr:cNvPr id="690" name="【庁舎】&#10;一人当たり面積該当値テキスト"/>
        <xdr:cNvSpPr txBox="1"/>
      </xdr:nvSpPr>
      <xdr:spPr>
        <a:xfrm>
          <a:off x="20002500" y="132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691" name="楕円 690"/>
        <xdr:cNvSpPr/>
      </xdr:nvSpPr>
      <xdr:spPr>
        <a:xfrm>
          <a:off x="19157950" y="133812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46264</xdr:rowOff>
    </xdr:from>
    <xdr:to>
      <xdr:col>116</xdr:col>
      <xdr:colOff>63500</xdr:colOff>
      <xdr:row>81</xdr:row>
      <xdr:rowOff>68036</xdr:rowOff>
    </xdr:to>
    <xdr:cxnSp macro="">
      <xdr:nvCxnSpPr>
        <xdr:cNvPr id="692" name="直線コネクタ 691"/>
        <xdr:cNvCxnSpPr/>
      </xdr:nvCxnSpPr>
      <xdr:spPr>
        <a:xfrm>
          <a:off x="19202400" y="13425714"/>
          <a:ext cx="7493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71664</xdr:rowOff>
    </xdr:from>
    <xdr:to>
      <xdr:col>107</xdr:col>
      <xdr:colOff>101600</xdr:colOff>
      <xdr:row>82</xdr:row>
      <xdr:rowOff>1814</xdr:rowOff>
    </xdr:to>
    <xdr:sp macro="" textlink="">
      <xdr:nvSpPr>
        <xdr:cNvPr id="693" name="楕円 692"/>
        <xdr:cNvSpPr/>
      </xdr:nvSpPr>
      <xdr:spPr>
        <a:xfrm>
          <a:off x="18345150" y="134511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122464</xdr:rowOff>
    </xdr:to>
    <xdr:cxnSp macro="">
      <xdr:nvCxnSpPr>
        <xdr:cNvPr id="694" name="直線コネクタ 693"/>
        <xdr:cNvCxnSpPr/>
      </xdr:nvCxnSpPr>
      <xdr:spPr>
        <a:xfrm flipV="1">
          <a:off x="18395950" y="13425714"/>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115406</xdr:rowOff>
    </xdr:from>
    <xdr:ext cx="469744" cy="259045"/>
    <xdr:sp macro="" textlink="">
      <xdr:nvSpPr>
        <xdr:cNvPr id="695" name="n_1aveValue【庁舎】&#10;一人当たり面積"/>
        <xdr:cNvSpPr txBox="1"/>
      </xdr:nvSpPr>
      <xdr:spPr>
        <a:xfrm>
          <a:off x="18980227" y="1382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17434</xdr:rowOff>
    </xdr:from>
    <xdr:ext cx="469744" cy="259045"/>
    <xdr:sp macro="" textlink="">
      <xdr:nvSpPr>
        <xdr:cNvPr id="696" name="n_2aveValue【庁舎】&#10;一人当たり面積"/>
        <xdr:cNvSpPr txBox="1"/>
      </xdr:nvSpPr>
      <xdr:spPr>
        <a:xfrm>
          <a:off x="18180127" y="1372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129920</xdr:rowOff>
    </xdr:from>
    <xdr:ext cx="469744" cy="259045"/>
    <xdr:sp macro="" textlink="">
      <xdr:nvSpPr>
        <xdr:cNvPr id="697" name="n_3aveValue【庁舎】&#10;一人当たり面積"/>
        <xdr:cNvSpPr txBox="1"/>
      </xdr:nvSpPr>
      <xdr:spPr>
        <a:xfrm>
          <a:off x="1738637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698" name="n_1mainValue【庁舎】&#10;一人当たり面積"/>
        <xdr:cNvSpPr txBox="1"/>
      </xdr:nvSpPr>
      <xdr:spPr>
        <a:xfrm>
          <a:off x="18980227"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18341</xdr:rowOff>
    </xdr:from>
    <xdr:ext cx="469744" cy="259045"/>
    <xdr:sp macro="" textlink="">
      <xdr:nvSpPr>
        <xdr:cNvPr id="699" name="n_2mainValue【庁舎】&#10;一人当たり面積"/>
        <xdr:cNvSpPr txBox="1"/>
      </xdr:nvSpPr>
      <xdr:spPr>
        <a:xfrm>
          <a:off x="18180127" y="1323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・類似団体に比し，保健所，試験研究機関及び庁舎の有形固定資産減価償却率が特に低くなっており，東日本大震災で被災した施設等を移転・建替等したことによるものと考えられる。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・警察施設については，地域住民等からの要望により警察署を設置したことで，前年度に比して有形固定資産減価償却率が減少したものと考えられる。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040002_&#23470;&#2247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169.9</v>
          </cell>
          <cell r="CN51">
            <v>171.7</v>
          </cell>
          <cell r="CV51">
            <v>164.6</v>
          </cell>
        </row>
        <row r="53">
          <cell r="CF53">
            <v>52.4</v>
          </cell>
          <cell r="CN53">
            <v>52.5</v>
          </cell>
          <cell r="CV53">
            <v>52.9</v>
          </cell>
        </row>
        <row r="55">
          <cell r="AN55" t="str">
            <v>グループ内平均値</v>
          </cell>
          <cell r="CF55">
            <v>196.2</v>
          </cell>
          <cell r="CN55">
            <v>198</v>
          </cell>
          <cell r="CV55">
            <v>195.2</v>
          </cell>
        </row>
        <row r="57">
          <cell r="CF57">
            <v>57.3</v>
          </cell>
          <cell r="CN57">
            <v>60.1</v>
          </cell>
          <cell r="CV57">
            <v>60.7</v>
          </cell>
        </row>
        <row r="72">
          <cell r="BP72" t="str">
            <v>H26</v>
          </cell>
          <cell r="BX72" t="str">
            <v>H27</v>
          </cell>
          <cell r="CF72" t="str">
            <v>H28</v>
          </cell>
          <cell r="CN72" t="str">
            <v>H29</v>
          </cell>
          <cell r="CV72" t="str">
            <v>H30</v>
          </cell>
        </row>
        <row r="73">
          <cell r="AN73" t="str">
            <v>当該団体値</v>
          </cell>
          <cell r="BP73">
            <v>187.2</v>
          </cell>
          <cell r="BX73">
            <v>171.8</v>
          </cell>
          <cell r="CF73">
            <v>169.9</v>
          </cell>
          <cell r="CN73">
            <v>171.7</v>
          </cell>
          <cell r="CV73">
            <v>164.6</v>
          </cell>
        </row>
        <row r="75">
          <cell r="BP75">
            <v>14.1</v>
          </cell>
          <cell r="BX75">
            <v>14.5</v>
          </cell>
          <cell r="CF75">
            <v>14.9</v>
          </cell>
          <cell r="CN75">
            <v>14.5</v>
          </cell>
          <cell r="CV75">
            <v>13.6</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78" t="s">
        <v>77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79</v>
      </c>
      <c r="C3" s="550"/>
      <c r="D3" s="551"/>
      <c r="E3" s="551"/>
      <c r="F3" s="551"/>
      <c r="G3" s="551"/>
      <c r="H3" s="551"/>
      <c r="I3" s="551"/>
      <c r="J3" s="551"/>
      <c r="K3" s="551"/>
      <c r="L3" s="551" t="s">
        <v>80</v>
      </c>
      <c r="M3" s="551"/>
      <c r="N3" s="551"/>
      <c r="O3" s="551"/>
      <c r="P3" s="551"/>
      <c r="Q3" s="551"/>
      <c r="R3" s="552"/>
      <c r="S3" s="552"/>
      <c r="T3" s="552"/>
      <c r="U3" s="552"/>
      <c r="V3" s="553"/>
      <c r="W3" s="581" t="s">
        <v>81</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82</v>
      </c>
      <c r="BO3" s="549"/>
      <c r="BP3" s="549"/>
      <c r="BQ3" s="549"/>
      <c r="BR3" s="549"/>
      <c r="BS3" s="549"/>
      <c r="BT3" s="549"/>
      <c r="BU3" s="585"/>
      <c r="BV3" s="548" t="s">
        <v>83</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84</v>
      </c>
      <c r="CU3" s="549"/>
      <c r="CV3" s="549"/>
      <c r="CW3" s="549"/>
      <c r="CX3" s="549"/>
      <c r="CY3" s="549"/>
      <c r="CZ3" s="549"/>
      <c r="DA3" s="585"/>
      <c r="DB3" s="548" t="s">
        <v>85</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86</v>
      </c>
      <c r="X4" s="501"/>
      <c r="Y4" s="502"/>
      <c r="Z4" s="509" t="s">
        <v>1</v>
      </c>
      <c r="AA4" s="510"/>
      <c r="AB4" s="510"/>
      <c r="AC4" s="510"/>
      <c r="AD4" s="510"/>
      <c r="AE4" s="510"/>
      <c r="AF4" s="510"/>
      <c r="AG4" s="510"/>
      <c r="AH4" s="511"/>
      <c r="AI4" s="509" t="s">
        <v>87</v>
      </c>
      <c r="AJ4" s="559"/>
      <c r="AK4" s="559"/>
      <c r="AL4" s="559"/>
      <c r="AM4" s="559"/>
      <c r="AN4" s="559"/>
      <c r="AO4" s="559"/>
      <c r="AP4" s="560"/>
      <c r="AQ4" s="515" t="s">
        <v>88</v>
      </c>
      <c r="AR4" s="516"/>
      <c r="AS4" s="559"/>
      <c r="AT4" s="559"/>
      <c r="AU4" s="559"/>
      <c r="AV4" s="559"/>
      <c r="AW4" s="559"/>
      <c r="AX4" s="559"/>
      <c r="AY4" s="564"/>
      <c r="AZ4" s="421" t="s">
        <v>89</v>
      </c>
      <c r="BA4" s="422"/>
      <c r="BB4" s="422"/>
      <c r="BC4" s="422"/>
      <c r="BD4" s="422"/>
      <c r="BE4" s="422"/>
      <c r="BF4" s="422"/>
      <c r="BG4" s="422"/>
      <c r="BH4" s="422"/>
      <c r="BI4" s="422"/>
      <c r="BJ4" s="422"/>
      <c r="BK4" s="422"/>
      <c r="BL4" s="422"/>
      <c r="BM4" s="423"/>
      <c r="BN4" s="424">
        <v>1174600211</v>
      </c>
      <c r="BO4" s="425"/>
      <c r="BP4" s="425"/>
      <c r="BQ4" s="425"/>
      <c r="BR4" s="425"/>
      <c r="BS4" s="425"/>
      <c r="BT4" s="425"/>
      <c r="BU4" s="426"/>
      <c r="BV4" s="424">
        <v>1301708423</v>
      </c>
      <c r="BW4" s="425"/>
      <c r="BX4" s="425"/>
      <c r="BY4" s="425"/>
      <c r="BZ4" s="425"/>
      <c r="CA4" s="425"/>
      <c r="CB4" s="425"/>
      <c r="CC4" s="426"/>
      <c r="CD4" s="533" t="s">
        <v>90</v>
      </c>
      <c r="CE4" s="534"/>
      <c r="CF4" s="534"/>
      <c r="CG4" s="534"/>
      <c r="CH4" s="534"/>
      <c r="CI4" s="534"/>
      <c r="CJ4" s="534"/>
      <c r="CK4" s="534"/>
      <c r="CL4" s="534"/>
      <c r="CM4" s="534"/>
      <c r="CN4" s="534"/>
      <c r="CO4" s="534"/>
      <c r="CP4" s="534"/>
      <c r="CQ4" s="534"/>
      <c r="CR4" s="534"/>
      <c r="CS4" s="535"/>
      <c r="CT4" s="586">
        <v>4.0999999999999996</v>
      </c>
      <c r="CU4" s="587"/>
      <c r="CV4" s="587"/>
      <c r="CW4" s="587"/>
      <c r="CX4" s="587"/>
      <c r="CY4" s="587"/>
      <c r="CZ4" s="587"/>
      <c r="DA4" s="588"/>
      <c r="DB4" s="586">
        <v>3.2</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91</v>
      </c>
      <c r="BA5" s="428"/>
      <c r="BB5" s="428"/>
      <c r="BC5" s="428"/>
      <c r="BD5" s="428"/>
      <c r="BE5" s="428"/>
      <c r="BF5" s="428"/>
      <c r="BG5" s="428"/>
      <c r="BH5" s="428"/>
      <c r="BI5" s="428"/>
      <c r="BJ5" s="428"/>
      <c r="BK5" s="428"/>
      <c r="BL5" s="428"/>
      <c r="BM5" s="429"/>
      <c r="BN5" s="430">
        <v>1083058659</v>
      </c>
      <c r="BO5" s="431"/>
      <c r="BP5" s="431"/>
      <c r="BQ5" s="431"/>
      <c r="BR5" s="431"/>
      <c r="BS5" s="431"/>
      <c r="BT5" s="431"/>
      <c r="BU5" s="432"/>
      <c r="BV5" s="430">
        <v>1184973408</v>
      </c>
      <c r="BW5" s="431"/>
      <c r="BX5" s="431"/>
      <c r="BY5" s="431"/>
      <c r="BZ5" s="431"/>
      <c r="CA5" s="431"/>
      <c r="CB5" s="431"/>
      <c r="CC5" s="432"/>
      <c r="CD5" s="477" t="s">
        <v>92</v>
      </c>
      <c r="CE5" s="478"/>
      <c r="CF5" s="478"/>
      <c r="CG5" s="478"/>
      <c r="CH5" s="478"/>
      <c r="CI5" s="478"/>
      <c r="CJ5" s="478"/>
      <c r="CK5" s="478"/>
      <c r="CL5" s="478"/>
      <c r="CM5" s="478"/>
      <c r="CN5" s="478"/>
      <c r="CO5" s="478"/>
      <c r="CP5" s="478"/>
      <c r="CQ5" s="478"/>
      <c r="CR5" s="478"/>
      <c r="CS5" s="479"/>
      <c r="CT5" s="409">
        <v>96.8</v>
      </c>
      <c r="CU5" s="410"/>
      <c r="CV5" s="410"/>
      <c r="CW5" s="410"/>
      <c r="CX5" s="410"/>
      <c r="CY5" s="410"/>
      <c r="CZ5" s="410"/>
      <c r="DA5" s="411"/>
      <c r="DB5" s="409">
        <v>97.2</v>
      </c>
      <c r="DC5" s="410"/>
      <c r="DD5" s="410"/>
      <c r="DE5" s="410"/>
      <c r="DF5" s="410"/>
      <c r="DG5" s="410"/>
      <c r="DH5" s="410"/>
      <c r="DI5" s="411"/>
      <c r="DJ5" s="157"/>
      <c r="DK5" s="157"/>
      <c r="DL5" s="157"/>
      <c r="DM5" s="157"/>
      <c r="DN5" s="157"/>
      <c r="DO5" s="157"/>
    </row>
    <row r="6" spans="1:119" ht="18.75" customHeight="1" x14ac:dyDescent="0.2">
      <c r="A6" s="158"/>
      <c r="B6" s="548" t="s">
        <v>93</v>
      </c>
      <c r="C6" s="549"/>
      <c r="D6" s="549"/>
      <c r="E6" s="549"/>
      <c r="F6" s="549"/>
      <c r="G6" s="549"/>
      <c r="H6" s="549"/>
      <c r="I6" s="549"/>
      <c r="J6" s="549"/>
      <c r="K6" s="550"/>
      <c r="L6" s="551" t="s">
        <v>94</v>
      </c>
      <c r="M6" s="551"/>
      <c r="N6" s="551"/>
      <c r="O6" s="551"/>
      <c r="P6" s="551"/>
      <c r="Q6" s="551"/>
      <c r="R6" s="552"/>
      <c r="S6" s="552"/>
      <c r="T6" s="552"/>
      <c r="U6" s="552"/>
      <c r="V6" s="553"/>
      <c r="W6" s="503"/>
      <c r="X6" s="504"/>
      <c r="Y6" s="505"/>
      <c r="Z6" s="530" t="s">
        <v>95</v>
      </c>
      <c r="AA6" s="531"/>
      <c r="AB6" s="531"/>
      <c r="AC6" s="531"/>
      <c r="AD6" s="531"/>
      <c r="AE6" s="531"/>
      <c r="AF6" s="531"/>
      <c r="AG6" s="531"/>
      <c r="AH6" s="532"/>
      <c r="AI6" s="455">
        <v>1</v>
      </c>
      <c r="AJ6" s="456"/>
      <c r="AK6" s="456"/>
      <c r="AL6" s="456"/>
      <c r="AM6" s="456"/>
      <c r="AN6" s="456"/>
      <c r="AO6" s="456"/>
      <c r="AP6" s="457"/>
      <c r="AQ6" s="455">
        <v>13100</v>
      </c>
      <c r="AR6" s="456"/>
      <c r="AS6" s="456"/>
      <c r="AT6" s="456"/>
      <c r="AU6" s="456"/>
      <c r="AV6" s="456"/>
      <c r="AW6" s="456"/>
      <c r="AX6" s="456"/>
      <c r="AY6" s="458"/>
      <c r="AZ6" s="427" t="s">
        <v>96</v>
      </c>
      <c r="BA6" s="428"/>
      <c r="BB6" s="428"/>
      <c r="BC6" s="428"/>
      <c r="BD6" s="428"/>
      <c r="BE6" s="428"/>
      <c r="BF6" s="428"/>
      <c r="BG6" s="428"/>
      <c r="BH6" s="428"/>
      <c r="BI6" s="428"/>
      <c r="BJ6" s="428"/>
      <c r="BK6" s="428"/>
      <c r="BL6" s="428"/>
      <c r="BM6" s="429"/>
      <c r="BN6" s="430">
        <v>91541552</v>
      </c>
      <c r="BO6" s="431"/>
      <c r="BP6" s="431"/>
      <c r="BQ6" s="431"/>
      <c r="BR6" s="431"/>
      <c r="BS6" s="431"/>
      <c r="BT6" s="431"/>
      <c r="BU6" s="432"/>
      <c r="BV6" s="430">
        <v>116735015</v>
      </c>
      <c r="BW6" s="431"/>
      <c r="BX6" s="431"/>
      <c r="BY6" s="431"/>
      <c r="BZ6" s="431"/>
      <c r="CA6" s="431"/>
      <c r="CB6" s="431"/>
      <c r="CC6" s="432"/>
      <c r="CD6" s="477" t="s">
        <v>97</v>
      </c>
      <c r="CE6" s="478"/>
      <c r="CF6" s="478"/>
      <c r="CG6" s="478"/>
      <c r="CH6" s="478"/>
      <c r="CI6" s="478"/>
      <c r="CJ6" s="478"/>
      <c r="CK6" s="478"/>
      <c r="CL6" s="478"/>
      <c r="CM6" s="478"/>
      <c r="CN6" s="478"/>
      <c r="CO6" s="478"/>
      <c r="CP6" s="478"/>
      <c r="CQ6" s="478"/>
      <c r="CR6" s="478"/>
      <c r="CS6" s="479"/>
      <c r="CT6" s="575">
        <v>107.1</v>
      </c>
      <c r="CU6" s="576"/>
      <c r="CV6" s="576"/>
      <c r="CW6" s="576"/>
      <c r="CX6" s="576"/>
      <c r="CY6" s="576"/>
      <c r="CZ6" s="576"/>
      <c r="DA6" s="577"/>
      <c r="DB6" s="575">
        <v>107.5</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98</v>
      </c>
      <c r="AA7" s="531"/>
      <c r="AB7" s="531"/>
      <c r="AC7" s="531"/>
      <c r="AD7" s="531"/>
      <c r="AE7" s="531"/>
      <c r="AF7" s="531"/>
      <c r="AG7" s="531"/>
      <c r="AH7" s="532"/>
      <c r="AI7" s="455">
        <v>2</v>
      </c>
      <c r="AJ7" s="456"/>
      <c r="AK7" s="456"/>
      <c r="AL7" s="456"/>
      <c r="AM7" s="456"/>
      <c r="AN7" s="456"/>
      <c r="AO7" s="456"/>
      <c r="AP7" s="457"/>
      <c r="AQ7" s="455">
        <v>10200</v>
      </c>
      <c r="AR7" s="456"/>
      <c r="AS7" s="456"/>
      <c r="AT7" s="456"/>
      <c r="AU7" s="456"/>
      <c r="AV7" s="456"/>
      <c r="AW7" s="456"/>
      <c r="AX7" s="456"/>
      <c r="AY7" s="458"/>
      <c r="AZ7" s="427" t="s">
        <v>99</v>
      </c>
      <c r="BA7" s="428"/>
      <c r="BB7" s="428"/>
      <c r="BC7" s="428"/>
      <c r="BD7" s="428"/>
      <c r="BE7" s="428"/>
      <c r="BF7" s="428"/>
      <c r="BG7" s="428"/>
      <c r="BH7" s="428"/>
      <c r="BI7" s="428"/>
      <c r="BJ7" s="428"/>
      <c r="BK7" s="428"/>
      <c r="BL7" s="428"/>
      <c r="BM7" s="429"/>
      <c r="BN7" s="430">
        <v>72468592</v>
      </c>
      <c r="BO7" s="431"/>
      <c r="BP7" s="431"/>
      <c r="BQ7" s="431"/>
      <c r="BR7" s="431"/>
      <c r="BS7" s="431"/>
      <c r="BT7" s="431"/>
      <c r="BU7" s="432"/>
      <c r="BV7" s="430">
        <v>101864557</v>
      </c>
      <c r="BW7" s="431"/>
      <c r="BX7" s="431"/>
      <c r="BY7" s="431"/>
      <c r="BZ7" s="431"/>
      <c r="CA7" s="431"/>
      <c r="CB7" s="431"/>
      <c r="CC7" s="432"/>
      <c r="CD7" s="477" t="s">
        <v>100</v>
      </c>
      <c r="CE7" s="478"/>
      <c r="CF7" s="478"/>
      <c r="CG7" s="478"/>
      <c r="CH7" s="478"/>
      <c r="CI7" s="478"/>
      <c r="CJ7" s="478"/>
      <c r="CK7" s="478"/>
      <c r="CL7" s="478"/>
      <c r="CM7" s="478"/>
      <c r="CN7" s="478"/>
      <c r="CO7" s="478"/>
      <c r="CP7" s="478"/>
      <c r="CQ7" s="478"/>
      <c r="CR7" s="478"/>
      <c r="CS7" s="479"/>
      <c r="CT7" s="430">
        <v>469783353</v>
      </c>
      <c r="CU7" s="431"/>
      <c r="CV7" s="431"/>
      <c r="CW7" s="431"/>
      <c r="CX7" s="431"/>
      <c r="CY7" s="431"/>
      <c r="CZ7" s="431"/>
      <c r="DA7" s="432"/>
      <c r="DB7" s="430">
        <v>470515249</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101</v>
      </c>
      <c r="AA8" s="531"/>
      <c r="AB8" s="531"/>
      <c r="AC8" s="531"/>
      <c r="AD8" s="531"/>
      <c r="AE8" s="531"/>
      <c r="AF8" s="531"/>
      <c r="AG8" s="531"/>
      <c r="AH8" s="532"/>
      <c r="AI8" s="455">
        <v>1</v>
      </c>
      <c r="AJ8" s="456"/>
      <c r="AK8" s="456"/>
      <c r="AL8" s="456"/>
      <c r="AM8" s="456"/>
      <c r="AN8" s="456"/>
      <c r="AO8" s="456"/>
      <c r="AP8" s="457"/>
      <c r="AQ8" s="455">
        <v>9000</v>
      </c>
      <c r="AR8" s="456"/>
      <c r="AS8" s="456"/>
      <c r="AT8" s="456"/>
      <c r="AU8" s="456"/>
      <c r="AV8" s="456"/>
      <c r="AW8" s="456"/>
      <c r="AX8" s="456"/>
      <c r="AY8" s="458"/>
      <c r="AZ8" s="427" t="s">
        <v>102</v>
      </c>
      <c r="BA8" s="428"/>
      <c r="BB8" s="428"/>
      <c r="BC8" s="428"/>
      <c r="BD8" s="428"/>
      <c r="BE8" s="428"/>
      <c r="BF8" s="428"/>
      <c r="BG8" s="428"/>
      <c r="BH8" s="428"/>
      <c r="BI8" s="428"/>
      <c r="BJ8" s="428"/>
      <c r="BK8" s="428"/>
      <c r="BL8" s="428"/>
      <c r="BM8" s="429"/>
      <c r="BN8" s="430">
        <v>19072960</v>
      </c>
      <c r="BO8" s="431"/>
      <c r="BP8" s="431"/>
      <c r="BQ8" s="431"/>
      <c r="BR8" s="431"/>
      <c r="BS8" s="431"/>
      <c r="BT8" s="431"/>
      <c r="BU8" s="432"/>
      <c r="BV8" s="430">
        <v>14870458</v>
      </c>
      <c r="BW8" s="431"/>
      <c r="BX8" s="431"/>
      <c r="BY8" s="431"/>
      <c r="BZ8" s="431"/>
      <c r="CA8" s="431"/>
      <c r="CB8" s="431"/>
      <c r="CC8" s="432"/>
      <c r="CD8" s="477" t="s">
        <v>103</v>
      </c>
      <c r="CE8" s="478"/>
      <c r="CF8" s="478"/>
      <c r="CG8" s="478"/>
      <c r="CH8" s="478"/>
      <c r="CI8" s="478"/>
      <c r="CJ8" s="478"/>
      <c r="CK8" s="478"/>
      <c r="CL8" s="478"/>
      <c r="CM8" s="478"/>
      <c r="CN8" s="478"/>
      <c r="CO8" s="478"/>
      <c r="CP8" s="478"/>
      <c r="CQ8" s="478"/>
      <c r="CR8" s="478"/>
      <c r="CS8" s="479"/>
      <c r="CT8" s="572">
        <v>0.62902000000000002</v>
      </c>
      <c r="CU8" s="573"/>
      <c r="CV8" s="573"/>
      <c r="CW8" s="573"/>
      <c r="CX8" s="573"/>
      <c r="CY8" s="573"/>
      <c r="CZ8" s="573"/>
      <c r="DA8" s="574"/>
      <c r="DB8" s="572">
        <v>0.62783999999999995</v>
      </c>
      <c r="DC8" s="573"/>
      <c r="DD8" s="573"/>
      <c r="DE8" s="573"/>
      <c r="DF8" s="573"/>
      <c r="DG8" s="573"/>
      <c r="DH8" s="573"/>
      <c r="DI8" s="574"/>
      <c r="DJ8" s="157"/>
      <c r="DK8" s="157"/>
      <c r="DL8" s="157"/>
      <c r="DM8" s="157"/>
      <c r="DN8" s="157"/>
      <c r="DO8" s="157"/>
    </row>
    <row r="9" spans="1:119" ht="18.75" customHeight="1" thickBot="1" x14ac:dyDescent="0.25">
      <c r="A9" s="158"/>
      <c r="B9" s="536" t="s">
        <v>104</v>
      </c>
      <c r="C9" s="510"/>
      <c r="D9" s="510"/>
      <c r="E9" s="510"/>
      <c r="F9" s="510"/>
      <c r="G9" s="510"/>
      <c r="H9" s="510"/>
      <c r="I9" s="510"/>
      <c r="J9" s="510"/>
      <c r="K9" s="511"/>
      <c r="L9" s="542" t="s">
        <v>105</v>
      </c>
      <c r="M9" s="543"/>
      <c r="N9" s="543"/>
      <c r="O9" s="543"/>
      <c r="P9" s="543"/>
      <c r="Q9" s="544"/>
      <c r="R9" s="545">
        <v>2333899</v>
      </c>
      <c r="S9" s="546"/>
      <c r="T9" s="546"/>
      <c r="U9" s="546"/>
      <c r="V9" s="547"/>
      <c r="W9" s="503"/>
      <c r="X9" s="504"/>
      <c r="Y9" s="505"/>
      <c r="Z9" s="530" t="s">
        <v>106</v>
      </c>
      <c r="AA9" s="531"/>
      <c r="AB9" s="531"/>
      <c r="AC9" s="531"/>
      <c r="AD9" s="531"/>
      <c r="AE9" s="531"/>
      <c r="AF9" s="531"/>
      <c r="AG9" s="531"/>
      <c r="AH9" s="532"/>
      <c r="AI9" s="455">
        <v>1</v>
      </c>
      <c r="AJ9" s="456"/>
      <c r="AK9" s="456"/>
      <c r="AL9" s="456"/>
      <c r="AM9" s="456"/>
      <c r="AN9" s="456"/>
      <c r="AO9" s="456"/>
      <c r="AP9" s="457"/>
      <c r="AQ9" s="455">
        <v>10200</v>
      </c>
      <c r="AR9" s="456"/>
      <c r="AS9" s="456"/>
      <c r="AT9" s="456"/>
      <c r="AU9" s="456"/>
      <c r="AV9" s="456"/>
      <c r="AW9" s="456"/>
      <c r="AX9" s="456"/>
      <c r="AY9" s="458"/>
      <c r="AZ9" s="427" t="s">
        <v>107</v>
      </c>
      <c r="BA9" s="428"/>
      <c r="BB9" s="428"/>
      <c r="BC9" s="428"/>
      <c r="BD9" s="428"/>
      <c r="BE9" s="428"/>
      <c r="BF9" s="428"/>
      <c r="BG9" s="428"/>
      <c r="BH9" s="428"/>
      <c r="BI9" s="428"/>
      <c r="BJ9" s="428"/>
      <c r="BK9" s="428"/>
      <c r="BL9" s="428"/>
      <c r="BM9" s="429"/>
      <c r="BN9" s="430">
        <v>4202502</v>
      </c>
      <c r="BO9" s="431"/>
      <c r="BP9" s="431"/>
      <c r="BQ9" s="431"/>
      <c r="BR9" s="431"/>
      <c r="BS9" s="431"/>
      <c r="BT9" s="431"/>
      <c r="BU9" s="432"/>
      <c r="BV9" s="430">
        <v>-411422</v>
      </c>
      <c r="BW9" s="431"/>
      <c r="BX9" s="431"/>
      <c r="BY9" s="431"/>
      <c r="BZ9" s="431"/>
      <c r="CA9" s="431"/>
      <c r="CB9" s="431"/>
      <c r="CC9" s="432"/>
      <c r="CD9" s="401" t="s">
        <v>108</v>
      </c>
      <c r="CE9" s="402"/>
      <c r="CF9" s="402"/>
      <c r="CG9" s="402"/>
      <c r="CH9" s="402"/>
      <c r="CI9" s="402"/>
      <c r="CJ9" s="402"/>
      <c r="CK9" s="402"/>
      <c r="CL9" s="402"/>
      <c r="CM9" s="402"/>
      <c r="CN9" s="402"/>
      <c r="CO9" s="402"/>
      <c r="CP9" s="402"/>
      <c r="CQ9" s="402"/>
      <c r="CR9" s="402"/>
      <c r="CS9" s="403"/>
      <c r="CT9" s="409">
        <v>16.3</v>
      </c>
      <c r="CU9" s="410"/>
      <c r="CV9" s="410"/>
      <c r="CW9" s="410"/>
      <c r="CX9" s="410"/>
      <c r="CY9" s="410"/>
      <c r="CZ9" s="410"/>
      <c r="DA9" s="411"/>
      <c r="DB9" s="409">
        <v>15.2</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109</v>
      </c>
      <c r="M10" s="453"/>
      <c r="N10" s="453"/>
      <c r="O10" s="453"/>
      <c r="P10" s="453"/>
      <c r="Q10" s="454"/>
      <c r="R10" s="455">
        <v>2348165</v>
      </c>
      <c r="S10" s="456"/>
      <c r="T10" s="456"/>
      <c r="U10" s="456"/>
      <c r="V10" s="458"/>
      <c r="W10" s="503"/>
      <c r="X10" s="504"/>
      <c r="Y10" s="505"/>
      <c r="Z10" s="530" t="s">
        <v>110</v>
      </c>
      <c r="AA10" s="531"/>
      <c r="AB10" s="531"/>
      <c r="AC10" s="531"/>
      <c r="AD10" s="531"/>
      <c r="AE10" s="531"/>
      <c r="AF10" s="531"/>
      <c r="AG10" s="531"/>
      <c r="AH10" s="532"/>
      <c r="AI10" s="455">
        <v>1</v>
      </c>
      <c r="AJ10" s="456"/>
      <c r="AK10" s="456"/>
      <c r="AL10" s="456"/>
      <c r="AM10" s="456"/>
      <c r="AN10" s="456"/>
      <c r="AO10" s="456"/>
      <c r="AP10" s="457"/>
      <c r="AQ10" s="455">
        <v>9100</v>
      </c>
      <c r="AR10" s="456"/>
      <c r="AS10" s="456"/>
      <c r="AT10" s="456"/>
      <c r="AU10" s="456"/>
      <c r="AV10" s="456"/>
      <c r="AW10" s="456"/>
      <c r="AX10" s="456"/>
      <c r="AY10" s="458"/>
      <c r="AZ10" s="427" t="s">
        <v>111</v>
      </c>
      <c r="BA10" s="428"/>
      <c r="BB10" s="428"/>
      <c r="BC10" s="428"/>
      <c r="BD10" s="428"/>
      <c r="BE10" s="428"/>
      <c r="BF10" s="428"/>
      <c r="BG10" s="428"/>
      <c r="BH10" s="428"/>
      <c r="BI10" s="428"/>
      <c r="BJ10" s="428"/>
      <c r="BK10" s="428"/>
      <c r="BL10" s="428"/>
      <c r="BM10" s="429"/>
      <c r="BN10" s="430">
        <v>7419899</v>
      </c>
      <c r="BO10" s="431"/>
      <c r="BP10" s="431"/>
      <c r="BQ10" s="431"/>
      <c r="BR10" s="431"/>
      <c r="BS10" s="431"/>
      <c r="BT10" s="431"/>
      <c r="BU10" s="432"/>
      <c r="BV10" s="430">
        <v>7605329</v>
      </c>
      <c r="BW10" s="431"/>
      <c r="BX10" s="431"/>
      <c r="BY10" s="431"/>
      <c r="BZ10" s="431"/>
      <c r="CA10" s="431"/>
      <c r="CB10" s="431"/>
      <c r="CC10" s="432"/>
      <c r="CD10" s="533" t="s">
        <v>112</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113</v>
      </c>
      <c r="M11" s="567"/>
      <c r="N11" s="567"/>
      <c r="O11" s="567"/>
      <c r="P11" s="567"/>
      <c r="Q11" s="568"/>
      <c r="R11" s="569" t="s">
        <v>114</v>
      </c>
      <c r="S11" s="570"/>
      <c r="T11" s="570"/>
      <c r="U11" s="570"/>
      <c r="V11" s="571"/>
      <c r="W11" s="506"/>
      <c r="X11" s="507"/>
      <c r="Y11" s="508"/>
      <c r="Z11" s="530" t="s">
        <v>115</v>
      </c>
      <c r="AA11" s="531"/>
      <c r="AB11" s="531"/>
      <c r="AC11" s="531"/>
      <c r="AD11" s="531"/>
      <c r="AE11" s="531"/>
      <c r="AF11" s="531"/>
      <c r="AG11" s="531"/>
      <c r="AH11" s="532"/>
      <c r="AI11" s="455">
        <v>57</v>
      </c>
      <c r="AJ11" s="456"/>
      <c r="AK11" s="456"/>
      <c r="AL11" s="456"/>
      <c r="AM11" s="456"/>
      <c r="AN11" s="456"/>
      <c r="AO11" s="456"/>
      <c r="AP11" s="457"/>
      <c r="AQ11" s="455">
        <v>8400</v>
      </c>
      <c r="AR11" s="456"/>
      <c r="AS11" s="456"/>
      <c r="AT11" s="456"/>
      <c r="AU11" s="456"/>
      <c r="AV11" s="456"/>
      <c r="AW11" s="456"/>
      <c r="AX11" s="456"/>
      <c r="AY11" s="458"/>
      <c r="AZ11" s="427" t="s">
        <v>116</v>
      </c>
      <c r="BA11" s="428"/>
      <c r="BB11" s="428"/>
      <c r="BC11" s="428"/>
      <c r="BD11" s="428"/>
      <c r="BE11" s="428"/>
      <c r="BF11" s="428"/>
      <c r="BG11" s="428"/>
      <c r="BH11" s="428"/>
      <c r="BI11" s="428"/>
      <c r="BJ11" s="428"/>
      <c r="BK11" s="428"/>
      <c r="BL11" s="428"/>
      <c r="BM11" s="429"/>
      <c r="BN11" s="430">
        <v>95414</v>
      </c>
      <c r="BO11" s="431"/>
      <c r="BP11" s="431"/>
      <c r="BQ11" s="431"/>
      <c r="BR11" s="431"/>
      <c r="BS11" s="431"/>
      <c r="BT11" s="431"/>
      <c r="BU11" s="432"/>
      <c r="BV11" s="430">
        <v>627395</v>
      </c>
      <c r="BW11" s="431"/>
      <c r="BX11" s="431"/>
      <c r="BY11" s="431"/>
      <c r="BZ11" s="431"/>
      <c r="CA11" s="431"/>
      <c r="CB11" s="431"/>
      <c r="CC11" s="432"/>
      <c r="CD11" s="477" t="s">
        <v>117</v>
      </c>
      <c r="CE11" s="478"/>
      <c r="CF11" s="478"/>
      <c r="CG11" s="478"/>
      <c r="CH11" s="478"/>
      <c r="CI11" s="478"/>
      <c r="CJ11" s="478"/>
      <c r="CK11" s="478"/>
      <c r="CL11" s="478"/>
      <c r="CM11" s="478"/>
      <c r="CN11" s="478"/>
      <c r="CO11" s="478"/>
      <c r="CP11" s="478"/>
      <c r="CQ11" s="478"/>
      <c r="CR11" s="478"/>
      <c r="CS11" s="479"/>
      <c r="CT11" s="480" t="s">
        <v>118</v>
      </c>
      <c r="CU11" s="481"/>
      <c r="CV11" s="481"/>
      <c r="CW11" s="481"/>
      <c r="CX11" s="481"/>
      <c r="CY11" s="481"/>
      <c r="CZ11" s="481"/>
      <c r="DA11" s="482"/>
      <c r="DB11" s="480" t="s">
        <v>118</v>
      </c>
      <c r="DC11" s="481"/>
      <c r="DD11" s="481"/>
      <c r="DE11" s="481"/>
      <c r="DF11" s="481"/>
      <c r="DG11" s="481"/>
      <c r="DH11" s="481"/>
      <c r="DI11" s="482"/>
      <c r="DJ11" s="157"/>
      <c r="DK11" s="157"/>
      <c r="DL11" s="157"/>
      <c r="DM11" s="157"/>
      <c r="DN11" s="157"/>
      <c r="DO11" s="157"/>
    </row>
    <row r="12" spans="1:119" ht="18.75" customHeight="1" x14ac:dyDescent="0.2">
      <c r="A12" s="158"/>
      <c r="B12" s="485" t="s">
        <v>119</v>
      </c>
      <c r="C12" s="486"/>
      <c r="D12" s="486"/>
      <c r="E12" s="486"/>
      <c r="F12" s="486"/>
      <c r="G12" s="486"/>
      <c r="H12" s="486"/>
      <c r="I12" s="486"/>
      <c r="J12" s="486"/>
      <c r="K12" s="487"/>
      <c r="L12" s="494" t="s">
        <v>120</v>
      </c>
      <c r="M12" s="495"/>
      <c r="N12" s="495"/>
      <c r="O12" s="495"/>
      <c r="P12" s="495"/>
      <c r="Q12" s="496"/>
      <c r="R12" s="497">
        <v>2303098</v>
      </c>
      <c r="S12" s="498"/>
      <c r="T12" s="498"/>
      <c r="U12" s="498"/>
      <c r="V12" s="499"/>
      <c r="W12" s="500" t="s">
        <v>121</v>
      </c>
      <c r="X12" s="501"/>
      <c r="Y12" s="502"/>
      <c r="Z12" s="509" t="s">
        <v>1</v>
      </c>
      <c r="AA12" s="510"/>
      <c r="AB12" s="510"/>
      <c r="AC12" s="510"/>
      <c r="AD12" s="510"/>
      <c r="AE12" s="510"/>
      <c r="AF12" s="510"/>
      <c r="AG12" s="510"/>
      <c r="AH12" s="511"/>
      <c r="AI12" s="515" t="s">
        <v>122</v>
      </c>
      <c r="AJ12" s="510"/>
      <c r="AK12" s="510"/>
      <c r="AL12" s="510"/>
      <c r="AM12" s="511"/>
      <c r="AN12" s="515" t="s">
        <v>123</v>
      </c>
      <c r="AO12" s="516"/>
      <c r="AP12" s="516"/>
      <c r="AQ12" s="516"/>
      <c r="AR12" s="516"/>
      <c r="AS12" s="517"/>
      <c r="AT12" s="524" t="s">
        <v>124</v>
      </c>
      <c r="AU12" s="525"/>
      <c r="AV12" s="525"/>
      <c r="AW12" s="525"/>
      <c r="AX12" s="525"/>
      <c r="AY12" s="526"/>
      <c r="AZ12" s="427" t="s">
        <v>125</v>
      </c>
      <c r="BA12" s="428"/>
      <c r="BB12" s="428"/>
      <c r="BC12" s="428"/>
      <c r="BD12" s="428"/>
      <c r="BE12" s="428"/>
      <c r="BF12" s="428"/>
      <c r="BG12" s="428"/>
      <c r="BH12" s="428"/>
      <c r="BI12" s="428"/>
      <c r="BJ12" s="428"/>
      <c r="BK12" s="428"/>
      <c r="BL12" s="428"/>
      <c r="BM12" s="429"/>
      <c r="BN12" s="430">
        <v>7601457</v>
      </c>
      <c r="BO12" s="431"/>
      <c r="BP12" s="431"/>
      <c r="BQ12" s="431"/>
      <c r="BR12" s="431"/>
      <c r="BS12" s="431"/>
      <c r="BT12" s="431"/>
      <c r="BU12" s="432"/>
      <c r="BV12" s="430">
        <v>4658634</v>
      </c>
      <c r="BW12" s="431"/>
      <c r="BX12" s="431"/>
      <c r="BY12" s="431"/>
      <c r="BZ12" s="431"/>
      <c r="CA12" s="431"/>
      <c r="CB12" s="431"/>
      <c r="CC12" s="432"/>
      <c r="CD12" s="477" t="s">
        <v>126</v>
      </c>
      <c r="CE12" s="478"/>
      <c r="CF12" s="478"/>
      <c r="CG12" s="478"/>
      <c r="CH12" s="478"/>
      <c r="CI12" s="478"/>
      <c r="CJ12" s="478"/>
      <c r="CK12" s="478"/>
      <c r="CL12" s="478"/>
      <c r="CM12" s="478"/>
      <c r="CN12" s="478"/>
      <c r="CO12" s="478"/>
      <c r="CP12" s="478"/>
      <c r="CQ12" s="478"/>
      <c r="CR12" s="478"/>
      <c r="CS12" s="479"/>
      <c r="CT12" s="480" t="s">
        <v>127</v>
      </c>
      <c r="CU12" s="481"/>
      <c r="CV12" s="481"/>
      <c r="CW12" s="481"/>
      <c r="CX12" s="481"/>
      <c r="CY12" s="481"/>
      <c r="CZ12" s="481"/>
      <c r="DA12" s="482"/>
      <c r="DB12" s="480" t="s">
        <v>127</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128</v>
      </c>
      <c r="N13" s="472"/>
      <c r="O13" s="472"/>
      <c r="P13" s="472"/>
      <c r="Q13" s="473"/>
      <c r="R13" s="521">
        <v>2281915</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129</v>
      </c>
      <c r="BA13" s="439"/>
      <c r="BB13" s="439"/>
      <c r="BC13" s="439"/>
      <c r="BD13" s="439"/>
      <c r="BE13" s="439"/>
      <c r="BF13" s="439"/>
      <c r="BG13" s="439"/>
      <c r="BH13" s="439"/>
      <c r="BI13" s="439"/>
      <c r="BJ13" s="439"/>
      <c r="BK13" s="439"/>
      <c r="BL13" s="439"/>
      <c r="BM13" s="440"/>
      <c r="BN13" s="430">
        <v>4116358</v>
      </c>
      <c r="BO13" s="431"/>
      <c r="BP13" s="431"/>
      <c r="BQ13" s="431"/>
      <c r="BR13" s="431"/>
      <c r="BS13" s="431"/>
      <c r="BT13" s="431"/>
      <c r="BU13" s="432"/>
      <c r="BV13" s="430">
        <v>3162668</v>
      </c>
      <c r="BW13" s="431"/>
      <c r="BX13" s="431"/>
      <c r="BY13" s="431"/>
      <c r="BZ13" s="431"/>
      <c r="CA13" s="431"/>
      <c r="CB13" s="431"/>
      <c r="CC13" s="432"/>
      <c r="CD13" s="477" t="s">
        <v>130</v>
      </c>
      <c r="CE13" s="478"/>
      <c r="CF13" s="478"/>
      <c r="CG13" s="478"/>
      <c r="CH13" s="478"/>
      <c r="CI13" s="478"/>
      <c r="CJ13" s="478"/>
      <c r="CK13" s="478"/>
      <c r="CL13" s="478"/>
      <c r="CM13" s="478"/>
      <c r="CN13" s="478"/>
      <c r="CO13" s="478"/>
      <c r="CP13" s="478"/>
      <c r="CQ13" s="478"/>
      <c r="CR13" s="478"/>
      <c r="CS13" s="479"/>
      <c r="CT13" s="409">
        <v>13.6</v>
      </c>
      <c r="CU13" s="410"/>
      <c r="CV13" s="410"/>
      <c r="CW13" s="410"/>
      <c r="CX13" s="410"/>
      <c r="CY13" s="410"/>
      <c r="CZ13" s="410"/>
      <c r="DA13" s="411"/>
      <c r="DB13" s="409">
        <v>14.5</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131</v>
      </c>
      <c r="M14" s="483"/>
      <c r="N14" s="483"/>
      <c r="O14" s="483"/>
      <c r="P14" s="483"/>
      <c r="Q14" s="484"/>
      <c r="R14" s="474">
        <v>2312080</v>
      </c>
      <c r="S14" s="475"/>
      <c r="T14" s="475"/>
      <c r="U14" s="475"/>
      <c r="V14" s="476"/>
      <c r="W14" s="503"/>
      <c r="X14" s="504"/>
      <c r="Y14" s="505"/>
      <c r="Z14" s="452" t="s">
        <v>132</v>
      </c>
      <c r="AA14" s="453"/>
      <c r="AB14" s="453"/>
      <c r="AC14" s="453"/>
      <c r="AD14" s="453"/>
      <c r="AE14" s="453"/>
      <c r="AF14" s="453"/>
      <c r="AG14" s="453"/>
      <c r="AH14" s="454"/>
      <c r="AI14" s="455">
        <v>6906</v>
      </c>
      <c r="AJ14" s="456"/>
      <c r="AK14" s="456"/>
      <c r="AL14" s="456"/>
      <c r="AM14" s="457"/>
      <c r="AN14" s="455">
        <v>22188978</v>
      </c>
      <c r="AO14" s="456"/>
      <c r="AP14" s="456"/>
      <c r="AQ14" s="456"/>
      <c r="AR14" s="456"/>
      <c r="AS14" s="457"/>
      <c r="AT14" s="455">
        <v>3213</v>
      </c>
      <c r="AU14" s="456"/>
      <c r="AV14" s="456"/>
      <c r="AW14" s="456"/>
      <c r="AX14" s="456"/>
      <c r="AY14" s="458"/>
      <c r="AZ14" s="421" t="s">
        <v>133</v>
      </c>
      <c r="BA14" s="422"/>
      <c r="BB14" s="422"/>
      <c r="BC14" s="422"/>
      <c r="BD14" s="422"/>
      <c r="BE14" s="422"/>
      <c r="BF14" s="422"/>
      <c r="BG14" s="422"/>
      <c r="BH14" s="422"/>
      <c r="BI14" s="422"/>
      <c r="BJ14" s="422"/>
      <c r="BK14" s="422"/>
      <c r="BL14" s="422"/>
      <c r="BM14" s="423"/>
      <c r="BN14" s="424">
        <v>227979154</v>
      </c>
      <c r="BO14" s="425"/>
      <c r="BP14" s="425"/>
      <c r="BQ14" s="425"/>
      <c r="BR14" s="425"/>
      <c r="BS14" s="425"/>
      <c r="BT14" s="425"/>
      <c r="BU14" s="426"/>
      <c r="BV14" s="424">
        <v>228395856</v>
      </c>
      <c r="BW14" s="425"/>
      <c r="BX14" s="425"/>
      <c r="BY14" s="425"/>
      <c r="BZ14" s="425"/>
      <c r="CA14" s="425"/>
      <c r="CB14" s="425"/>
      <c r="CC14" s="426"/>
      <c r="CD14" s="401" t="s">
        <v>134</v>
      </c>
      <c r="CE14" s="402"/>
      <c r="CF14" s="402"/>
      <c r="CG14" s="402"/>
      <c r="CH14" s="402"/>
      <c r="CI14" s="402"/>
      <c r="CJ14" s="402"/>
      <c r="CK14" s="402"/>
      <c r="CL14" s="402"/>
      <c r="CM14" s="402"/>
      <c r="CN14" s="402"/>
      <c r="CO14" s="402"/>
      <c r="CP14" s="402"/>
      <c r="CQ14" s="402"/>
      <c r="CR14" s="402"/>
      <c r="CS14" s="403"/>
      <c r="CT14" s="435">
        <v>164.6</v>
      </c>
      <c r="CU14" s="436"/>
      <c r="CV14" s="436"/>
      <c r="CW14" s="436"/>
      <c r="CX14" s="436"/>
      <c r="CY14" s="436"/>
      <c r="CZ14" s="436"/>
      <c r="DA14" s="437"/>
      <c r="DB14" s="435">
        <v>171.7</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135</v>
      </c>
      <c r="N15" s="472"/>
      <c r="O15" s="472"/>
      <c r="P15" s="472"/>
      <c r="Q15" s="473"/>
      <c r="R15" s="474">
        <v>2291981</v>
      </c>
      <c r="S15" s="475"/>
      <c r="T15" s="475"/>
      <c r="U15" s="475"/>
      <c r="V15" s="476"/>
      <c r="W15" s="503"/>
      <c r="X15" s="504"/>
      <c r="Y15" s="505"/>
      <c r="Z15" s="452" t="s">
        <v>136</v>
      </c>
      <c r="AA15" s="453"/>
      <c r="AB15" s="453"/>
      <c r="AC15" s="453"/>
      <c r="AD15" s="453"/>
      <c r="AE15" s="453"/>
      <c r="AF15" s="453"/>
      <c r="AG15" s="453"/>
      <c r="AH15" s="454"/>
      <c r="AI15" s="455" t="s">
        <v>137</v>
      </c>
      <c r="AJ15" s="456"/>
      <c r="AK15" s="456"/>
      <c r="AL15" s="456"/>
      <c r="AM15" s="457"/>
      <c r="AN15" s="455" t="s">
        <v>137</v>
      </c>
      <c r="AO15" s="456"/>
      <c r="AP15" s="456"/>
      <c r="AQ15" s="456"/>
      <c r="AR15" s="456"/>
      <c r="AS15" s="457"/>
      <c r="AT15" s="455" t="s">
        <v>127</v>
      </c>
      <c r="AU15" s="456"/>
      <c r="AV15" s="456"/>
      <c r="AW15" s="456"/>
      <c r="AX15" s="456"/>
      <c r="AY15" s="458"/>
      <c r="AZ15" s="427" t="s">
        <v>138</v>
      </c>
      <c r="BA15" s="428"/>
      <c r="BB15" s="428"/>
      <c r="BC15" s="428"/>
      <c r="BD15" s="428"/>
      <c r="BE15" s="428"/>
      <c r="BF15" s="428"/>
      <c r="BG15" s="428"/>
      <c r="BH15" s="428"/>
      <c r="BI15" s="428"/>
      <c r="BJ15" s="428"/>
      <c r="BK15" s="428"/>
      <c r="BL15" s="428"/>
      <c r="BM15" s="429"/>
      <c r="BN15" s="430">
        <v>360324106</v>
      </c>
      <c r="BO15" s="431"/>
      <c r="BP15" s="431"/>
      <c r="BQ15" s="431"/>
      <c r="BR15" s="431"/>
      <c r="BS15" s="431"/>
      <c r="BT15" s="431"/>
      <c r="BU15" s="432"/>
      <c r="BV15" s="430">
        <v>361310043</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t="s">
        <v>127</v>
      </c>
      <c r="AJ16" s="456"/>
      <c r="AK16" s="456"/>
      <c r="AL16" s="456"/>
      <c r="AM16" s="457"/>
      <c r="AN16" s="455" t="s">
        <v>127</v>
      </c>
      <c r="AO16" s="456"/>
      <c r="AP16" s="456"/>
      <c r="AQ16" s="456"/>
      <c r="AR16" s="456"/>
      <c r="AS16" s="457"/>
      <c r="AT16" s="455" t="s">
        <v>127</v>
      </c>
      <c r="AU16" s="456"/>
      <c r="AV16" s="456"/>
      <c r="AW16" s="456"/>
      <c r="AX16" s="456"/>
      <c r="AY16" s="458"/>
      <c r="AZ16" s="427" t="s">
        <v>143</v>
      </c>
      <c r="BA16" s="428"/>
      <c r="BB16" s="428"/>
      <c r="BC16" s="428"/>
      <c r="BD16" s="428"/>
      <c r="BE16" s="428"/>
      <c r="BF16" s="428"/>
      <c r="BG16" s="428"/>
      <c r="BH16" s="428"/>
      <c r="BI16" s="428"/>
      <c r="BJ16" s="428"/>
      <c r="BK16" s="428"/>
      <c r="BL16" s="428"/>
      <c r="BM16" s="429"/>
      <c r="BN16" s="430">
        <v>292007158</v>
      </c>
      <c r="BO16" s="431"/>
      <c r="BP16" s="431"/>
      <c r="BQ16" s="431"/>
      <c r="BR16" s="431"/>
      <c r="BS16" s="431"/>
      <c r="BT16" s="431"/>
      <c r="BU16" s="432"/>
      <c r="BV16" s="430">
        <v>292990211</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144</v>
      </c>
      <c r="N17" s="460"/>
      <c r="O17" s="460"/>
      <c r="P17" s="460"/>
      <c r="Q17" s="461"/>
      <c r="R17" s="462" t="s">
        <v>145</v>
      </c>
      <c r="S17" s="463"/>
      <c r="T17" s="463"/>
      <c r="U17" s="463"/>
      <c r="V17" s="464"/>
      <c r="W17" s="503"/>
      <c r="X17" s="504"/>
      <c r="Y17" s="505"/>
      <c r="Z17" s="452" t="s">
        <v>146</v>
      </c>
      <c r="AA17" s="453"/>
      <c r="AB17" s="453"/>
      <c r="AC17" s="453"/>
      <c r="AD17" s="453"/>
      <c r="AE17" s="453"/>
      <c r="AF17" s="453"/>
      <c r="AG17" s="453"/>
      <c r="AH17" s="454"/>
      <c r="AI17" s="455">
        <v>3783</v>
      </c>
      <c r="AJ17" s="456"/>
      <c r="AK17" s="456"/>
      <c r="AL17" s="456"/>
      <c r="AM17" s="457"/>
      <c r="AN17" s="455">
        <v>12158562</v>
      </c>
      <c r="AO17" s="456"/>
      <c r="AP17" s="456"/>
      <c r="AQ17" s="456"/>
      <c r="AR17" s="456"/>
      <c r="AS17" s="457"/>
      <c r="AT17" s="455">
        <v>3214</v>
      </c>
      <c r="AU17" s="456"/>
      <c r="AV17" s="456"/>
      <c r="AW17" s="456"/>
      <c r="AX17" s="456"/>
      <c r="AY17" s="458"/>
      <c r="AZ17" s="427" t="s">
        <v>147</v>
      </c>
      <c r="BA17" s="428"/>
      <c r="BB17" s="428"/>
      <c r="BC17" s="428"/>
      <c r="BD17" s="428"/>
      <c r="BE17" s="428"/>
      <c r="BF17" s="428"/>
      <c r="BG17" s="428"/>
      <c r="BH17" s="428"/>
      <c r="BI17" s="428"/>
      <c r="BJ17" s="428"/>
      <c r="BK17" s="428"/>
      <c r="BL17" s="428"/>
      <c r="BM17" s="429"/>
      <c r="BN17" s="430">
        <v>457696831</v>
      </c>
      <c r="BO17" s="431"/>
      <c r="BP17" s="431"/>
      <c r="BQ17" s="431"/>
      <c r="BR17" s="431"/>
      <c r="BS17" s="431"/>
      <c r="BT17" s="431"/>
      <c r="BU17" s="432"/>
      <c r="BV17" s="430">
        <v>451556196</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148</v>
      </c>
      <c r="C18" s="448"/>
      <c r="D18" s="448"/>
      <c r="E18" s="448"/>
      <c r="F18" s="448"/>
      <c r="G18" s="448"/>
      <c r="H18" s="448"/>
      <c r="I18" s="448"/>
      <c r="J18" s="448"/>
      <c r="K18" s="449"/>
      <c r="L18" s="450">
        <v>7282</v>
      </c>
      <c r="M18" s="451"/>
      <c r="N18" s="451"/>
      <c r="O18" s="451"/>
      <c r="P18" s="451"/>
      <c r="Q18" s="451"/>
      <c r="R18" s="451"/>
      <c r="S18" s="451"/>
      <c r="T18" s="451"/>
      <c r="U18" s="451"/>
      <c r="V18" s="451"/>
      <c r="W18" s="503"/>
      <c r="X18" s="504"/>
      <c r="Y18" s="505"/>
      <c r="Z18" s="452" t="s">
        <v>149</v>
      </c>
      <c r="AA18" s="453"/>
      <c r="AB18" s="453"/>
      <c r="AC18" s="453"/>
      <c r="AD18" s="453"/>
      <c r="AE18" s="453"/>
      <c r="AF18" s="453"/>
      <c r="AG18" s="453"/>
      <c r="AH18" s="454"/>
      <c r="AI18" s="455">
        <v>11505</v>
      </c>
      <c r="AJ18" s="456"/>
      <c r="AK18" s="456"/>
      <c r="AL18" s="456"/>
      <c r="AM18" s="457"/>
      <c r="AN18" s="455">
        <v>43815171</v>
      </c>
      <c r="AO18" s="456"/>
      <c r="AP18" s="456"/>
      <c r="AQ18" s="456"/>
      <c r="AR18" s="456"/>
      <c r="AS18" s="457"/>
      <c r="AT18" s="455">
        <v>3808</v>
      </c>
      <c r="AU18" s="456"/>
      <c r="AV18" s="456"/>
      <c r="AW18" s="456"/>
      <c r="AX18" s="456"/>
      <c r="AY18" s="458"/>
      <c r="AZ18" s="438" t="s">
        <v>150</v>
      </c>
      <c r="BA18" s="439"/>
      <c r="BB18" s="439"/>
      <c r="BC18" s="439"/>
      <c r="BD18" s="439"/>
      <c r="BE18" s="439"/>
      <c r="BF18" s="439"/>
      <c r="BG18" s="439"/>
      <c r="BH18" s="439"/>
      <c r="BI18" s="439"/>
      <c r="BJ18" s="439"/>
      <c r="BK18" s="439"/>
      <c r="BL18" s="439"/>
      <c r="BM18" s="440"/>
      <c r="BN18" s="404">
        <v>671248350</v>
      </c>
      <c r="BO18" s="405"/>
      <c r="BP18" s="405"/>
      <c r="BQ18" s="405"/>
      <c r="BR18" s="405"/>
      <c r="BS18" s="405"/>
      <c r="BT18" s="405"/>
      <c r="BU18" s="406"/>
      <c r="BV18" s="404">
        <v>703465297</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151</v>
      </c>
      <c r="C19" s="448"/>
      <c r="D19" s="448"/>
      <c r="E19" s="448"/>
      <c r="F19" s="448"/>
      <c r="G19" s="448"/>
      <c r="H19" s="448"/>
      <c r="I19" s="448"/>
      <c r="J19" s="448"/>
      <c r="K19" s="449"/>
      <c r="L19" s="450">
        <v>316</v>
      </c>
      <c r="M19" s="451"/>
      <c r="N19" s="451"/>
      <c r="O19" s="451"/>
      <c r="P19" s="451"/>
      <c r="Q19" s="451"/>
      <c r="R19" s="451"/>
      <c r="S19" s="451"/>
      <c r="T19" s="451"/>
      <c r="U19" s="451"/>
      <c r="V19" s="451"/>
      <c r="W19" s="503"/>
      <c r="X19" s="504"/>
      <c r="Y19" s="505"/>
      <c r="Z19" s="452" t="s">
        <v>152</v>
      </c>
      <c r="AA19" s="453"/>
      <c r="AB19" s="453"/>
      <c r="AC19" s="453"/>
      <c r="AD19" s="453"/>
      <c r="AE19" s="453"/>
      <c r="AF19" s="453"/>
      <c r="AG19" s="453"/>
      <c r="AH19" s="454"/>
      <c r="AI19" s="455" t="s">
        <v>153</v>
      </c>
      <c r="AJ19" s="456"/>
      <c r="AK19" s="456"/>
      <c r="AL19" s="456"/>
      <c r="AM19" s="457"/>
      <c r="AN19" s="455" t="s">
        <v>154</v>
      </c>
      <c r="AO19" s="456"/>
      <c r="AP19" s="456"/>
      <c r="AQ19" s="456"/>
      <c r="AR19" s="456"/>
      <c r="AS19" s="457"/>
      <c r="AT19" s="455" t="s">
        <v>155</v>
      </c>
      <c r="AU19" s="456"/>
      <c r="AV19" s="456"/>
      <c r="AW19" s="456"/>
      <c r="AX19" s="456"/>
      <c r="AY19" s="458"/>
      <c r="AZ19" s="421" t="s">
        <v>156</v>
      </c>
      <c r="BA19" s="422"/>
      <c r="BB19" s="422"/>
      <c r="BC19" s="422"/>
      <c r="BD19" s="422"/>
      <c r="BE19" s="422"/>
      <c r="BF19" s="422"/>
      <c r="BG19" s="422"/>
      <c r="BH19" s="422"/>
      <c r="BI19" s="422"/>
      <c r="BJ19" s="422"/>
      <c r="BK19" s="422"/>
      <c r="BL19" s="422"/>
      <c r="BM19" s="423"/>
      <c r="BN19" s="424">
        <v>1525636531</v>
      </c>
      <c r="BO19" s="425"/>
      <c r="BP19" s="425"/>
      <c r="BQ19" s="425"/>
      <c r="BR19" s="425"/>
      <c r="BS19" s="425"/>
      <c r="BT19" s="425"/>
      <c r="BU19" s="426"/>
      <c r="BV19" s="424">
        <v>1551049948</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157</v>
      </c>
      <c r="C20" s="448"/>
      <c r="D20" s="448"/>
      <c r="E20" s="448"/>
      <c r="F20" s="448"/>
      <c r="G20" s="448"/>
      <c r="H20" s="448"/>
      <c r="I20" s="448"/>
      <c r="J20" s="448"/>
      <c r="K20" s="449"/>
      <c r="L20" s="450">
        <v>944720</v>
      </c>
      <c r="M20" s="451"/>
      <c r="N20" s="451"/>
      <c r="O20" s="451"/>
      <c r="P20" s="451"/>
      <c r="Q20" s="451"/>
      <c r="R20" s="451"/>
      <c r="S20" s="451"/>
      <c r="T20" s="451"/>
      <c r="U20" s="451"/>
      <c r="V20" s="451"/>
      <c r="W20" s="506"/>
      <c r="X20" s="507"/>
      <c r="Y20" s="508"/>
      <c r="Z20" s="452" t="s">
        <v>158</v>
      </c>
      <c r="AA20" s="453"/>
      <c r="AB20" s="453"/>
      <c r="AC20" s="453"/>
      <c r="AD20" s="453"/>
      <c r="AE20" s="453"/>
      <c r="AF20" s="453"/>
      <c r="AG20" s="453"/>
      <c r="AH20" s="454"/>
      <c r="AI20" s="455">
        <v>22194</v>
      </c>
      <c r="AJ20" s="456"/>
      <c r="AK20" s="456"/>
      <c r="AL20" s="456"/>
      <c r="AM20" s="457"/>
      <c r="AN20" s="455">
        <v>78162711</v>
      </c>
      <c r="AO20" s="456"/>
      <c r="AP20" s="456"/>
      <c r="AQ20" s="456"/>
      <c r="AR20" s="456"/>
      <c r="AS20" s="457"/>
      <c r="AT20" s="455">
        <v>3522</v>
      </c>
      <c r="AU20" s="456"/>
      <c r="AV20" s="456"/>
      <c r="AW20" s="456"/>
      <c r="AX20" s="456"/>
      <c r="AY20" s="458"/>
      <c r="AZ20" s="438" t="s">
        <v>159</v>
      </c>
      <c r="BA20" s="439"/>
      <c r="BB20" s="439"/>
      <c r="BC20" s="439"/>
      <c r="BD20" s="439"/>
      <c r="BE20" s="439"/>
      <c r="BF20" s="439"/>
      <c r="BG20" s="439"/>
      <c r="BH20" s="439"/>
      <c r="BI20" s="439"/>
      <c r="BJ20" s="439"/>
      <c r="BK20" s="439"/>
      <c r="BL20" s="439"/>
      <c r="BM20" s="440"/>
      <c r="BN20" s="404">
        <v>340635565</v>
      </c>
      <c r="BO20" s="405"/>
      <c r="BP20" s="405"/>
      <c r="BQ20" s="405"/>
      <c r="BR20" s="405"/>
      <c r="BS20" s="405"/>
      <c r="BT20" s="405"/>
      <c r="BU20" s="406"/>
      <c r="BV20" s="404">
        <v>360768681</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160</v>
      </c>
      <c r="X21" s="442"/>
      <c r="Y21" s="442"/>
      <c r="Z21" s="442"/>
      <c r="AA21" s="442"/>
      <c r="AB21" s="442"/>
      <c r="AC21" s="442"/>
      <c r="AD21" s="442"/>
      <c r="AE21" s="442"/>
      <c r="AF21" s="442"/>
      <c r="AG21" s="442"/>
      <c r="AH21" s="443"/>
      <c r="AI21" s="444">
        <v>99.9</v>
      </c>
      <c r="AJ21" s="445"/>
      <c r="AK21" s="445"/>
      <c r="AL21" s="445"/>
      <c r="AM21" s="445"/>
      <c r="AN21" s="445"/>
      <c r="AO21" s="445"/>
      <c r="AP21" s="445"/>
      <c r="AQ21" s="445"/>
      <c r="AR21" s="445"/>
      <c r="AS21" s="445"/>
      <c r="AT21" s="445"/>
      <c r="AU21" s="445"/>
      <c r="AV21" s="445"/>
      <c r="AW21" s="445"/>
      <c r="AX21" s="445"/>
      <c r="AY21" s="446"/>
      <c r="AZ21" s="421" t="s">
        <v>161</v>
      </c>
      <c r="BA21" s="422"/>
      <c r="BB21" s="422"/>
      <c r="BC21" s="422"/>
      <c r="BD21" s="422"/>
      <c r="BE21" s="422"/>
      <c r="BF21" s="422"/>
      <c r="BG21" s="422"/>
      <c r="BH21" s="422"/>
      <c r="BI21" s="422"/>
      <c r="BJ21" s="422"/>
      <c r="BK21" s="422"/>
      <c r="BL21" s="422"/>
      <c r="BM21" s="423"/>
      <c r="BN21" s="424">
        <v>240417500</v>
      </c>
      <c r="BO21" s="425"/>
      <c r="BP21" s="425"/>
      <c r="BQ21" s="425"/>
      <c r="BR21" s="425"/>
      <c r="BS21" s="425"/>
      <c r="BT21" s="425"/>
      <c r="BU21" s="426"/>
      <c r="BV21" s="424">
        <v>368103432</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162</v>
      </c>
      <c r="BA22" s="428"/>
      <c r="BB22" s="428"/>
      <c r="BC22" s="428"/>
      <c r="BD22" s="428"/>
      <c r="BE22" s="428"/>
      <c r="BF22" s="428"/>
      <c r="BG22" s="428"/>
      <c r="BH22" s="428"/>
      <c r="BI22" s="428"/>
      <c r="BJ22" s="428"/>
      <c r="BK22" s="428"/>
      <c r="BL22" s="428"/>
      <c r="BM22" s="429"/>
      <c r="BN22" s="430">
        <v>3010429</v>
      </c>
      <c r="BO22" s="431"/>
      <c r="BP22" s="431"/>
      <c r="BQ22" s="431"/>
      <c r="BR22" s="431"/>
      <c r="BS22" s="431"/>
      <c r="BT22" s="431"/>
      <c r="BU22" s="432"/>
      <c r="BV22" s="430">
        <v>3272895</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163</v>
      </c>
      <c r="BA23" s="428"/>
      <c r="BB23" s="428"/>
      <c r="BC23" s="428"/>
      <c r="BD23" s="428"/>
      <c r="BE23" s="428"/>
      <c r="BF23" s="428"/>
      <c r="BG23" s="428"/>
      <c r="BH23" s="428"/>
      <c r="BI23" s="428"/>
      <c r="BJ23" s="428"/>
      <c r="BK23" s="428"/>
      <c r="BL23" s="428"/>
      <c r="BM23" s="429"/>
      <c r="BN23" s="430">
        <v>21394279</v>
      </c>
      <c r="BO23" s="431"/>
      <c r="BP23" s="431"/>
      <c r="BQ23" s="431"/>
      <c r="BR23" s="431"/>
      <c r="BS23" s="431"/>
      <c r="BT23" s="431"/>
      <c r="BU23" s="432"/>
      <c r="BV23" s="430">
        <v>20348757</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164</v>
      </c>
      <c r="BA24" s="402"/>
      <c r="BB24" s="402"/>
      <c r="BC24" s="402"/>
      <c r="BD24" s="402"/>
      <c r="BE24" s="402"/>
      <c r="BF24" s="402"/>
      <c r="BG24" s="402"/>
      <c r="BH24" s="402"/>
      <c r="BI24" s="402"/>
      <c r="BJ24" s="402"/>
      <c r="BK24" s="402"/>
      <c r="BL24" s="402"/>
      <c r="BM24" s="403"/>
      <c r="BN24" s="404">
        <v>10508506</v>
      </c>
      <c r="BO24" s="405"/>
      <c r="BP24" s="405"/>
      <c r="BQ24" s="405"/>
      <c r="BR24" s="405"/>
      <c r="BS24" s="405"/>
      <c r="BT24" s="405"/>
      <c r="BU24" s="406"/>
      <c r="BV24" s="404">
        <v>10506882</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165</v>
      </c>
      <c r="BA25" s="413"/>
      <c r="BB25" s="413"/>
      <c r="BC25" s="414"/>
      <c r="BD25" s="421" t="s">
        <v>44</v>
      </c>
      <c r="BE25" s="422"/>
      <c r="BF25" s="422"/>
      <c r="BG25" s="422"/>
      <c r="BH25" s="422"/>
      <c r="BI25" s="422"/>
      <c r="BJ25" s="422"/>
      <c r="BK25" s="422"/>
      <c r="BL25" s="422"/>
      <c r="BM25" s="423"/>
      <c r="BN25" s="424">
        <v>23187860</v>
      </c>
      <c r="BO25" s="425"/>
      <c r="BP25" s="425"/>
      <c r="BQ25" s="425"/>
      <c r="BR25" s="425"/>
      <c r="BS25" s="425"/>
      <c r="BT25" s="425"/>
      <c r="BU25" s="426"/>
      <c r="BV25" s="424">
        <v>23369418</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166</v>
      </c>
      <c r="BE26" s="428"/>
      <c r="BF26" s="428"/>
      <c r="BG26" s="428"/>
      <c r="BH26" s="428"/>
      <c r="BI26" s="428"/>
      <c r="BJ26" s="428"/>
      <c r="BK26" s="428"/>
      <c r="BL26" s="428"/>
      <c r="BM26" s="429"/>
      <c r="BN26" s="430">
        <v>19743373</v>
      </c>
      <c r="BO26" s="431"/>
      <c r="BP26" s="431"/>
      <c r="BQ26" s="431"/>
      <c r="BR26" s="431"/>
      <c r="BS26" s="431"/>
      <c r="BT26" s="431"/>
      <c r="BU26" s="432"/>
      <c r="BV26" s="430">
        <v>19739436</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46</v>
      </c>
      <c r="BE27" s="439"/>
      <c r="BF27" s="439"/>
      <c r="BG27" s="439"/>
      <c r="BH27" s="439"/>
      <c r="BI27" s="439"/>
      <c r="BJ27" s="439"/>
      <c r="BK27" s="439"/>
      <c r="BL27" s="439"/>
      <c r="BM27" s="440"/>
      <c r="BN27" s="404">
        <v>173783207</v>
      </c>
      <c r="BO27" s="405"/>
      <c r="BP27" s="405"/>
      <c r="BQ27" s="405"/>
      <c r="BR27" s="405"/>
      <c r="BS27" s="405"/>
      <c r="BT27" s="405"/>
      <c r="BU27" s="406"/>
      <c r="BV27" s="404">
        <v>193436579</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167</v>
      </c>
      <c r="D29" s="199"/>
      <c r="E29" s="191"/>
      <c r="F29" s="191"/>
      <c r="G29" s="191"/>
      <c r="H29" s="191"/>
      <c r="I29" s="191"/>
      <c r="J29" s="191"/>
      <c r="K29" s="191"/>
      <c r="L29" s="191"/>
      <c r="M29" s="191"/>
      <c r="N29" s="191"/>
      <c r="O29" s="191"/>
      <c r="P29" s="191"/>
      <c r="Q29" s="191"/>
      <c r="R29" s="191"/>
      <c r="S29" s="191"/>
      <c r="T29" s="191"/>
      <c r="U29" s="191" t="s">
        <v>168</v>
      </c>
      <c r="V29" s="191"/>
      <c r="W29" s="191"/>
      <c r="X29" s="191"/>
      <c r="Y29" s="191"/>
      <c r="Z29" s="191"/>
      <c r="AA29" s="191"/>
      <c r="AB29" s="191"/>
      <c r="AC29" s="191"/>
      <c r="AD29" s="191"/>
      <c r="AE29" s="191"/>
      <c r="AF29" s="191"/>
      <c r="AG29" s="191"/>
      <c r="AH29" s="191"/>
      <c r="AI29" s="191"/>
      <c r="AJ29" s="191"/>
      <c r="AK29" s="191"/>
      <c r="AL29" s="191"/>
      <c r="AM29" s="181" t="s">
        <v>169</v>
      </c>
      <c r="AN29" s="191"/>
      <c r="AO29" s="191"/>
      <c r="AP29" s="191"/>
      <c r="AQ29" s="191"/>
      <c r="AR29" s="181"/>
      <c r="AS29" s="181"/>
      <c r="AT29" s="181"/>
      <c r="AU29" s="181"/>
      <c r="AV29" s="181"/>
      <c r="AW29" s="181"/>
      <c r="AX29" s="181"/>
      <c r="AY29" s="181"/>
      <c r="AZ29" s="181"/>
      <c r="BA29" s="181"/>
      <c r="BB29" s="191"/>
      <c r="BC29" s="181"/>
      <c r="BD29" s="181"/>
      <c r="BE29" s="181" t="s">
        <v>170</v>
      </c>
      <c r="BF29" s="191"/>
      <c r="BG29" s="191"/>
      <c r="BH29" s="191"/>
      <c r="BI29" s="191"/>
      <c r="BJ29" s="181"/>
      <c r="BK29" s="181"/>
      <c r="BL29" s="181"/>
      <c r="BM29" s="181"/>
      <c r="BN29" s="181"/>
      <c r="BO29" s="181"/>
      <c r="BP29" s="181"/>
      <c r="BQ29" s="181"/>
      <c r="BR29" s="191"/>
      <c r="BS29" s="191"/>
      <c r="BT29" s="191"/>
      <c r="BU29" s="191"/>
      <c r="BV29" s="191"/>
      <c r="BW29" s="191" t="s">
        <v>171</v>
      </c>
      <c r="BX29" s="191"/>
      <c r="BY29" s="191"/>
      <c r="BZ29" s="191"/>
      <c r="CA29" s="191"/>
      <c r="CB29" s="181"/>
      <c r="CC29" s="181"/>
      <c r="CD29" s="181"/>
      <c r="CE29" s="181"/>
      <c r="CF29" s="181"/>
      <c r="CG29" s="181"/>
      <c r="CH29" s="181"/>
      <c r="CI29" s="181"/>
      <c r="CJ29" s="181"/>
      <c r="CK29" s="181"/>
      <c r="CL29" s="181"/>
      <c r="CM29" s="181"/>
      <c r="CN29" s="181"/>
      <c r="CO29" s="181" t="s">
        <v>172</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173</v>
      </c>
      <c r="D30" s="399"/>
      <c r="E30" s="400" t="s">
        <v>174</v>
      </c>
      <c r="F30" s="400"/>
      <c r="G30" s="400"/>
      <c r="H30" s="400"/>
      <c r="I30" s="400"/>
      <c r="J30" s="400"/>
      <c r="K30" s="400"/>
      <c r="L30" s="400"/>
      <c r="M30" s="400"/>
      <c r="N30" s="400"/>
      <c r="O30" s="400"/>
      <c r="P30" s="400"/>
      <c r="Q30" s="400"/>
      <c r="R30" s="400"/>
      <c r="S30" s="400"/>
      <c r="T30" s="175"/>
      <c r="U30" s="399" t="s">
        <v>175</v>
      </c>
      <c r="V30" s="399"/>
      <c r="W30" s="400" t="s">
        <v>174</v>
      </c>
      <c r="X30" s="400"/>
      <c r="Y30" s="400"/>
      <c r="Z30" s="400"/>
      <c r="AA30" s="400"/>
      <c r="AB30" s="400"/>
      <c r="AC30" s="400"/>
      <c r="AD30" s="400"/>
      <c r="AE30" s="400"/>
      <c r="AF30" s="400"/>
      <c r="AG30" s="400"/>
      <c r="AH30" s="400"/>
      <c r="AI30" s="400"/>
      <c r="AJ30" s="400"/>
      <c r="AK30" s="400"/>
      <c r="AL30" s="175"/>
      <c r="AM30" s="399" t="s">
        <v>173</v>
      </c>
      <c r="AN30" s="399"/>
      <c r="AO30" s="400" t="s">
        <v>174</v>
      </c>
      <c r="AP30" s="400"/>
      <c r="AQ30" s="400"/>
      <c r="AR30" s="400"/>
      <c r="AS30" s="400"/>
      <c r="AT30" s="400"/>
      <c r="AU30" s="400"/>
      <c r="AV30" s="400"/>
      <c r="AW30" s="400"/>
      <c r="AX30" s="400"/>
      <c r="AY30" s="400"/>
      <c r="AZ30" s="400"/>
      <c r="BA30" s="400"/>
      <c r="BB30" s="400"/>
      <c r="BC30" s="400"/>
      <c r="BD30" s="200"/>
      <c r="BE30" s="399" t="s">
        <v>173</v>
      </c>
      <c r="BF30" s="399"/>
      <c r="BG30" s="400" t="s">
        <v>176</v>
      </c>
      <c r="BH30" s="400"/>
      <c r="BI30" s="400"/>
      <c r="BJ30" s="400"/>
      <c r="BK30" s="400"/>
      <c r="BL30" s="400"/>
      <c r="BM30" s="400"/>
      <c r="BN30" s="400"/>
      <c r="BO30" s="400"/>
      <c r="BP30" s="400"/>
      <c r="BQ30" s="400"/>
      <c r="BR30" s="400"/>
      <c r="BS30" s="400"/>
      <c r="BT30" s="400"/>
      <c r="BU30" s="400"/>
      <c r="BV30" s="201"/>
      <c r="BW30" s="399" t="s">
        <v>177</v>
      </c>
      <c r="BX30" s="399"/>
      <c r="BY30" s="400" t="s">
        <v>178</v>
      </c>
      <c r="BZ30" s="400"/>
      <c r="CA30" s="400"/>
      <c r="CB30" s="400"/>
      <c r="CC30" s="400"/>
      <c r="CD30" s="400"/>
      <c r="CE30" s="400"/>
      <c r="CF30" s="400"/>
      <c r="CG30" s="400"/>
      <c r="CH30" s="400"/>
      <c r="CI30" s="400"/>
      <c r="CJ30" s="400"/>
      <c r="CK30" s="400"/>
      <c r="CL30" s="400"/>
      <c r="CM30" s="400"/>
      <c r="CN30" s="175"/>
      <c r="CO30" s="399" t="s">
        <v>177</v>
      </c>
      <c r="CP30" s="399"/>
      <c r="CQ30" s="400" t="s">
        <v>179</v>
      </c>
      <c r="CR30" s="400"/>
      <c r="CS30" s="400"/>
      <c r="CT30" s="400"/>
      <c r="CU30" s="400"/>
      <c r="CV30" s="400"/>
      <c r="CW30" s="400"/>
      <c r="CX30" s="400"/>
      <c r="CY30" s="400"/>
      <c r="CZ30" s="400"/>
      <c r="DA30" s="400"/>
      <c r="DB30" s="400"/>
      <c r="DC30" s="400"/>
      <c r="DD30" s="400"/>
      <c r="DE30" s="400"/>
      <c r="DF30" s="175"/>
      <c r="DG30" s="398" t="s">
        <v>180</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国民健康保険特別会計</v>
      </c>
      <c r="X31" s="395"/>
      <c r="Y31" s="395"/>
      <c r="Z31" s="395"/>
      <c r="AA31" s="395"/>
      <c r="AB31" s="395"/>
      <c r="AC31" s="395"/>
      <c r="AD31" s="395"/>
      <c r="AE31" s="395"/>
      <c r="AF31" s="395"/>
      <c r="AG31" s="395"/>
      <c r="AH31" s="395"/>
      <c r="AI31" s="395"/>
      <c r="AJ31" s="395"/>
      <c r="AK31" s="395"/>
      <c r="AL31" s="199"/>
      <c r="AM31" s="396">
        <f>IF(AO31="","",MAX(C31:D40,U31:V40)+1)</f>
        <v>12</v>
      </c>
      <c r="AN31" s="396"/>
      <c r="AO31" s="395" t="str">
        <f>IF('各会計、関係団体の財政状況及び健全化判断比率'!B29="","",'各会計、関係団体の財政状況及び健全化判断比率'!B29)</f>
        <v>水道用水供給事業会計</v>
      </c>
      <c r="AP31" s="395"/>
      <c r="AQ31" s="395"/>
      <c r="AR31" s="395"/>
      <c r="AS31" s="395"/>
      <c r="AT31" s="395"/>
      <c r="AU31" s="395"/>
      <c r="AV31" s="395"/>
      <c r="AW31" s="395"/>
      <c r="AX31" s="395"/>
      <c r="AY31" s="395"/>
      <c r="AZ31" s="395"/>
      <c r="BA31" s="395"/>
      <c r="BB31" s="395"/>
      <c r="BC31" s="395"/>
      <c r="BD31" s="199"/>
      <c r="BE31" s="396">
        <f>IF(BG31="","",MAX(C31:D40,U31:V40,AM31:AN40)+1)</f>
        <v>15</v>
      </c>
      <c r="BF31" s="396"/>
      <c r="BG31" s="395" t="str">
        <f>IF('各会計、関係団体の財政状況及び健全化判断比率'!B32="","",'各会計、関係団体の財政状況及び健全化判断比率'!B32)</f>
        <v>流域下水道事業特別会計</v>
      </c>
      <c r="BH31" s="395"/>
      <c r="BI31" s="395"/>
      <c r="BJ31" s="395"/>
      <c r="BK31" s="395"/>
      <c r="BL31" s="395"/>
      <c r="BM31" s="395"/>
      <c r="BN31" s="395"/>
      <c r="BO31" s="395"/>
      <c r="BP31" s="395"/>
      <c r="BQ31" s="395"/>
      <c r="BR31" s="395"/>
      <c r="BS31" s="395"/>
      <c r="BT31" s="395"/>
      <c r="BU31" s="395"/>
      <c r="BV31" s="199"/>
      <c r="BW31" s="396" t="str">
        <f>IF(BY31="","",MAX(C31:D40,U31:V40,AM31:AN40,BE31:BF40)+1)</f>
        <v/>
      </c>
      <c r="BX31" s="396"/>
      <c r="BY31" s="395" t="str">
        <f>IF('各会計、関係団体の財政状況及び健全化判断比率'!B68="","",'各会計、関係団体の財政状況及び健全化判断比率'!B68)</f>
        <v/>
      </c>
      <c r="BZ31" s="395"/>
      <c r="CA31" s="395"/>
      <c r="CB31" s="395"/>
      <c r="CC31" s="395"/>
      <c r="CD31" s="395"/>
      <c r="CE31" s="395"/>
      <c r="CF31" s="395"/>
      <c r="CG31" s="395"/>
      <c r="CH31" s="395"/>
      <c r="CI31" s="395"/>
      <c r="CJ31" s="395"/>
      <c r="CK31" s="395"/>
      <c r="CL31" s="395"/>
      <c r="CM31" s="395"/>
      <c r="CN31" s="199"/>
      <c r="CO31" s="396">
        <f>IF(CQ31="","",MAX(C31:D40,U31:V40,AM31:AN40,BE31:BF40,BW31:BX40)+1)</f>
        <v>17</v>
      </c>
      <c r="CP31" s="396"/>
      <c r="CQ31" s="395" t="str">
        <f>IF('各会計、関係団体の財政状況及び健全化判断比率'!BS7="","",'各会計、関係団体の財政状況及び健全化判断比率'!BS7)</f>
        <v>（公社）みやぎ農業振興公社</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公債費特別会計</v>
      </c>
      <c r="F32" s="395"/>
      <c r="G32" s="395"/>
      <c r="H32" s="395"/>
      <c r="I32" s="395"/>
      <c r="J32" s="395"/>
      <c r="K32" s="395"/>
      <c r="L32" s="395"/>
      <c r="M32" s="395"/>
      <c r="N32" s="395"/>
      <c r="O32" s="395"/>
      <c r="P32" s="395"/>
      <c r="Q32" s="395"/>
      <c r="R32" s="395"/>
      <c r="S32" s="395"/>
      <c r="T32" s="199"/>
      <c r="U32" s="396" t="str">
        <f t="shared" ref="U32:U40" si="0">IF(W32="","",U31+1)</f>
        <v/>
      </c>
      <c r="V32" s="396"/>
      <c r="W32" s="395"/>
      <c r="X32" s="395"/>
      <c r="Y32" s="395"/>
      <c r="Z32" s="395"/>
      <c r="AA32" s="395"/>
      <c r="AB32" s="395"/>
      <c r="AC32" s="395"/>
      <c r="AD32" s="395"/>
      <c r="AE32" s="395"/>
      <c r="AF32" s="395"/>
      <c r="AG32" s="395"/>
      <c r="AH32" s="395"/>
      <c r="AI32" s="395"/>
      <c r="AJ32" s="395"/>
      <c r="AK32" s="395"/>
      <c r="AL32" s="199"/>
      <c r="AM32" s="396">
        <f t="shared" ref="AM32:AM40" si="1">IF(AO32="","",AM31+1)</f>
        <v>13</v>
      </c>
      <c r="AN32" s="396"/>
      <c r="AO32" s="395" t="str">
        <f>IF('各会計、関係団体の財政状況及び健全化判断比率'!B30="","",'各会計、関係団体の財政状況及び健全化判断比率'!B30)</f>
        <v>工業用水道事業会計</v>
      </c>
      <c r="AP32" s="395"/>
      <c r="AQ32" s="395"/>
      <c r="AR32" s="395"/>
      <c r="AS32" s="395"/>
      <c r="AT32" s="395"/>
      <c r="AU32" s="395"/>
      <c r="AV32" s="395"/>
      <c r="AW32" s="395"/>
      <c r="AX32" s="395"/>
      <c r="AY32" s="395"/>
      <c r="AZ32" s="395"/>
      <c r="BA32" s="395"/>
      <c r="BB32" s="395"/>
      <c r="BC32" s="395"/>
      <c r="BD32" s="199"/>
      <c r="BE32" s="396">
        <f t="shared" ref="BE32:BE40" si="2">IF(BG32="","",BE31+1)</f>
        <v>16</v>
      </c>
      <c r="BF32" s="396"/>
      <c r="BG32" s="395" t="str">
        <f>IF('各会計、関係団体の財政状況及び健全化判断比率'!B33="","",'各会計、関係団体の財政状況及び健全化判断比率'!B33)</f>
        <v>港湾整備事業特別会計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18</v>
      </c>
      <c r="CP32" s="396"/>
      <c r="CQ32" s="395" t="str">
        <f>IF('各会計、関係団体の財政状況及び健全化判断比率'!BS8="","",'各会計、関係団体の財政状況及び健全化判断比率'!BS8)</f>
        <v>（一社）宮城県畜産協会</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母子父子寡婦福祉資金特別会計</v>
      </c>
      <c r="F33" s="395"/>
      <c r="G33" s="395"/>
      <c r="H33" s="395"/>
      <c r="I33" s="395"/>
      <c r="J33" s="395"/>
      <c r="K33" s="395"/>
      <c r="L33" s="395"/>
      <c r="M33" s="395"/>
      <c r="N33" s="395"/>
      <c r="O33" s="395"/>
      <c r="P33" s="395"/>
      <c r="Q33" s="395"/>
      <c r="R33" s="395"/>
      <c r="S33" s="395"/>
      <c r="T33" s="199"/>
      <c r="U33" s="396" t="str">
        <f t="shared" si="0"/>
        <v/>
      </c>
      <c r="V33" s="396"/>
      <c r="W33" s="395"/>
      <c r="X33" s="395"/>
      <c r="Y33" s="395"/>
      <c r="Z33" s="395"/>
      <c r="AA33" s="395"/>
      <c r="AB33" s="395"/>
      <c r="AC33" s="395"/>
      <c r="AD33" s="395"/>
      <c r="AE33" s="395"/>
      <c r="AF33" s="395"/>
      <c r="AG33" s="395"/>
      <c r="AH33" s="395"/>
      <c r="AI33" s="395"/>
      <c r="AJ33" s="395"/>
      <c r="AK33" s="395"/>
      <c r="AL33" s="199"/>
      <c r="AM33" s="396">
        <f t="shared" si="1"/>
        <v>14</v>
      </c>
      <c r="AN33" s="396"/>
      <c r="AO33" s="395" t="str">
        <f>IF('各会計、関係団体の財政状況及び健全化判断比率'!B31="","",'各会計、関係団体の財政状況及び健全化判断比率'!B31)</f>
        <v>地域整備事業会計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19</v>
      </c>
      <c r="CP33" s="396"/>
      <c r="CQ33" s="395" t="str">
        <f>IF('各会計、関係団体の財政状況及び健全化判断比率'!BS9="","",'各会計、関係団体の財政状況及び健全化判断比率'!BS9)</f>
        <v>（一社）宮城県林業公社</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中小企業高度化資金特別会計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t="str">
        <f t="shared" si="1"/>
        <v/>
      </c>
      <c r="AN34" s="396"/>
      <c r="AO34" s="395"/>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20</v>
      </c>
      <c r="CP34" s="396"/>
      <c r="CQ34" s="395" t="str">
        <f>IF('各会計、関係団体の財政状況及び健全化判断比率'!BS10="","",'各会計、関係団体の財政状況及び健全化判断比率'!BS10)</f>
        <v>（公社）宮城県青果物価格安定相互補償協会</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農業改良資金特別会計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t="str">
        <f t="shared" si="1"/>
        <v/>
      </c>
      <c r="AN35" s="396"/>
      <c r="AO35" s="395"/>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21</v>
      </c>
      <c r="CP35" s="396"/>
      <c r="CQ35" s="395" t="str">
        <f>IF('各会計、関係団体の財政状況及び健全化判断比率'!BS11="","",'各会計、関係団体の財政状況及び健全化判断比率'!BS11)</f>
        <v>（一財）みやぎ建設総合センター</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沿岸漁業改善資金特別会計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t="str">
        <f t="shared" si="1"/>
        <v/>
      </c>
      <c r="AN36" s="396"/>
      <c r="AO36" s="395"/>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22</v>
      </c>
      <c r="CP36" s="396"/>
      <c r="CQ36" s="395" t="str">
        <f>IF('各会計、関係団体の財政状況及び健全化判断比率'!BS12="","",'各会計、関係団体の財政状況及び健全化判断比率'!BS12)</f>
        <v>（公財）宮城県水産振興協会</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林業・木材産業改善資金特別会計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23</v>
      </c>
      <c r="CP37" s="396"/>
      <c r="CQ37" s="395" t="str">
        <f>IF('各会計、関係団体の財政状況及び健全化判断比率'!BS13="","",'各会計、関係団体の財政状況及び健全化判断比率'!BS13)</f>
        <v>（一財）かき研究所</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県有林特別会計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24</v>
      </c>
      <c r="CP38" s="396"/>
      <c r="CQ38" s="395" t="str">
        <f>IF('各会計、関係団体の財政状況及び健全化判断比率'!BS14="","",'各会計、関係団体の財政状況及び健全化判断比率'!BS14)</f>
        <v>（公財）みやぎ林業活性化基金</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土地取得特別会計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25</v>
      </c>
      <c r="CP39" s="396"/>
      <c r="CQ39" s="395" t="str">
        <f>IF('各会計、関係団体の財政状況及び健全化判断比率'!BS15="","",'各会計、関係団体の財政状況及び健全化判断比率'!BS15)</f>
        <v>（公財）翠生農学振興会</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土地区画整理事業特別会計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26</v>
      </c>
      <c r="CP40" s="396"/>
      <c r="CQ40" s="395" t="str">
        <f>IF('各会計、関係団体の財政状況及び健全化判断比率'!BS16="","",'各会計、関係団体の財政状況及び健全化判断比率'!BS16)</f>
        <v>（公財）みやぎ産業振興機構</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181</v>
      </c>
      <c r="C43" s="157"/>
      <c r="D43" s="157"/>
      <c r="E43" s="157" t="s">
        <v>182</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183</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184</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185</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186</v>
      </c>
    </row>
    <row r="48" spans="1:119" x14ac:dyDescent="0.2">
      <c r="E48" s="159" t="s">
        <v>187</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qC8qA5KtTZCcTXj1a9EneAFlLhUMcFKn29RJS4H6qi1xDzZCOVq9X3hqOrkY+horoN3wGK0uVPWuTDAi65mE3Q==" saltValue="hfzaG2UnF4sR5gMY80P+a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188</v>
      </c>
      <c r="DD1" s="698"/>
      <c r="DE1" s="698"/>
      <c r="DF1" s="698"/>
      <c r="DG1" s="698"/>
      <c r="DH1" s="698"/>
      <c r="DI1" s="699"/>
      <c r="DK1" s="697" t="s">
        <v>189</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190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191</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192</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193</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194</v>
      </c>
      <c r="S4" s="668"/>
      <c r="T4" s="668"/>
      <c r="U4" s="668"/>
      <c r="V4" s="668"/>
      <c r="W4" s="668"/>
      <c r="X4" s="668"/>
      <c r="Y4" s="669"/>
      <c r="Z4" s="667" t="s">
        <v>195</v>
      </c>
      <c r="AA4" s="668"/>
      <c r="AB4" s="668"/>
      <c r="AC4" s="669"/>
      <c r="AD4" s="667" t="s">
        <v>196</v>
      </c>
      <c r="AE4" s="668"/>
      <c r="AF4" s="668"/>
      <c r="AG4" s="668"/>
      <c r="AH4" s="668"/>
      <c r="AI4" s="668"/>
      <c r="AJ4" s="668"/>
      <c r="AK4" s="669"/>
      <c r="AL4" s="667" t="s">
        <v>195</v>
      </c>
      <c r="AM4" s="668"/>
      <c r="AN4" s="668"/>
      <c r="AO4" s="669"/>
      <c r="AP4" s="700" t="s">
        <v>197</v>
      </c>
      <c r="AQ4" s="700"/>
      <c r="AR4" s="700"/>
      <c r="AS4" s="700"/>
      <c r="AT4" s="700"/>
      <c r="AU4" s="700"/>
      <c r="AV4" s="700"/>
      <c r="AW4" s="700"/>
      <c r="AX4" s="700"/>
      <c r="AY4" s="700"/>
      <c r="AZ4" s="700"/>
      <c r="BA4" s="700"/>
      <c r="BB4" s="700"/>
      <c r="BC4" s="700"/>
      <c r="BD4" s="700" t="s">
        <v>198</v>
      </c>
      <c r="BE4" s="700"/>
      <c r="BF4" s="700"/>
      <c r="BG4" s="700"/>
      <c r="BH4" s="700"/>
      <c r="BI4" s="700"/>
      <c r="BJ4" s="700"/>
      <c r="BK4" s="700"/>
      <c r="BL4" s="700" t="s">
        <v>195</v>
      </c>
      <c r="BM4" s="700"/>
      <c r="BN4" s="700"/>
      <c r="BO4" s="700"/>
      <c r="BP4" s="700" t="s">
        <v>199</v>
      </c>
      <c r="BQ4" s="700"/>
      <c r="BR4" s="700"/>
      <c r="BS4" s="700"/>
      <c r="BT4" s="700"/>
      <c r="BU4" s="700"/>
      <c r="BV4" s="700"/>
      <c r="BW4" s="700"/>
      <c r="BY4" s="667" t="s">
        <v>200</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201</v>
      </c>
      <c r="C5" s="665"/>
      <c r="D5" s="665"/>
      <c r="E5" s="665"/>
      <c r="F5" s="665"/>
      <c r="G5" s="665"/>
      <c r="H5" s="665"/>
      <c r="I5" s="665"/>
      <c r="J5" s="665"/>
      <c r="K5" s="665"/>
      <c r="L5" s="665"/>
      <c r="M5" s="665"/>
      <c r="N5" s="665"/>
      <c r="O5" s="665"/>
      <c r="P5" s="665"/>
      <c r="Q5" s="666"/>
      <c r="R5" s="676">
        <v>321266761</v>
      </c>
      <c r="S5" s="677"/>
      <c r="T5" s="677"/>
      <c r="U5" s="677"/>
      <c r="V5" s="677"/>
      <c r="W5" s="677"/>
      <c r="X5" s="677"/>
      <c r="Y5" s="678"/>
      <c r="Z5" s="695">
        <v>27.4</v>
      </c>
      <c r="AA5" s="695"/>
      <c r="AB5" s="695"/>
      <c r="AC5" s="695"/>
      <c r="AD5" s="696">
        <v>252176307</v>
      </c>
      <c r="AE5" s="696"/>
      <c r="AF5" s="696"/>
      <c r="AG5" s="696"/>
      <c r="AH5" s="696"/>
      <c r="AI5" s="696"/>
      <c r="AJ5" s="696"/>
      <c r="AK5" s="696"/>
      <c r="AL5" s="679">
        <v>59</v>
      </c>
      <c r="AM5" s="680"/>
      <c r="AN5" s="680"/>
      <c r="AO5" s="683"/>
      <c r="AP5" s="664" t="s">
        <v>202</v>
      </c>
      <c r="AQ5" s="665"/>
      <c r="AR5" s="665"/>
      <c r="AS5" s="665"/>
      <c r="AT5" s="665"/>
      <c r="AU5" s="665"/>
      <c r="AV5" s="665"/>
      <c r="AW5" s="665"/>
      <c r="AX5" s="665"/>
      <c r="AY5" s="665"/>
      <c r="AZ5" s="665"/>
      <c r="BA5" s="665"/>
      <c r="BB5" s="665"/>
      <c r="BC5" s="666"/>
      <c r="BD5" s="595">
        <v>320798312</v>
      </c>
      <c r="BE5" s="596"/>
      <c r="BF5" s="596"/>
      <c r="BG5" s="596"/>
      <c r="BH5" s="596"/>
      <c r="BI5" s="596"/>
      <c r="BJ5" s="596"/>
      <c r="BK5" s="597"/>
      <c r="BL5" s="684">
        <v>99.9</v>
      </c>
      <c r="BM5" s="684"/>
      <c r="BN5" s="684"/>
      <c r="BO5" s="684"/>
      <c r="BP5" s="685">
        <v>8544548</v>
      </c>
      <c r="BQ5" s="685"/>
      <c r="BR5" s="685"/>
      <c r="BS5" s="685"/>
      <c r="BT5" s="685"/>
      <c r="BU5" s="685"/>
      <c r="BV5" s="685"/>
      <c r="BW5" s="688"/>
      <c r="BY5" s="667" t="s">
        <v>197</v>
      </c>
      <c r="BZ5" s="668"/>
      <c r="CA5" s="668"/>
      <c r="CB5" s="668"/>
      <c r="CC5" s="668"/>
      <c r="CD5" s="668"/>
      <c r="CE5" s="668"/>
      <c r="CF5" s="668"/>
      <c r="CG5" s="668"/>
      <c r="CH5" s="668"/>
      <c r="CI5" s="668"/>
      <c r="CJ5" s="668"/>
      <c r="CK5" s="668"/>
      <c r="CL5" s="669"/>
      <c r="CM5" s="667" t="s">
        <v>203</v>
      </c>
      <c r="CN5" s="668"/>
      <c r="CO5" s="668"/>
      <c r="CP5" s="668"/>
      <c r="CQ5" s="668"/>
      <c r="CR5" s="668"/>
      <c r="CS5" s="668"/>
      <c r="CT5" s="669"/>
      <c r="CU5" s="667" t="s">
        <v>195</v>
      </c>
      <c r="CV5" s="668"/>
      <c r="CW5" s="668"/>
      <c r="CX5" s="669"/>
      <c r="CY5" s="667" t="s">
        <v>204</v>
      </c>
      <c r="CZ5" s="668"/>
      <c r="DA5" s="668"/>
      <c r="DB5" s="668"/>
      <c r="DC5" s="668"/>
      <c r="DD5" s="668"/>
      <c r="DE5" s="668"/>
      <c r="DF5" s="668"/>
      <c r="DG5" s="668"/>
      <c r="DH5" s="668"/>
      <c r="DI5" s="668"/>
      <c r="DJ5" s="668"/>
      <c r="DK5" s="669"/>
      <c r="DL5" s="667" t="s">
        <v>205</v>
      </c>
      <c r="DM5" s="668"/>
      <c r="DN5" s="668"/>
      <c r="DO5" s="668"/>
      <c r="DP5" s="668"/>
      <c r="DQ5" s="668"/>
      <c r="DR5" s="668"/>
      <c r="DS5" s="668"/>
      <c r="DT5" s="668"/>
      <c r="DU5" s="668"/>
      <c r="DV5" s="668"/>
      <c r="DW5" s="668"/>
      <c r="DX5" s="669"/>
    </row>
    <row r="6" spans="2:138" ht="11.25" customHeight="1" x14ac:dyDescent="0.2">
      <c r="B6" s="592" t="s">
        <v>206</v>
      </c>
      <c r="C6" s="593"/>
      <c r="D6" s="593"/>
      <c r="E6" s="593"/>
      <c r="F6" s="593"/>
      <c r="G6" s="593"/>
      <c r="H6" s="593"/>
      <c r="I6" s="593"/>
      <c r="J6" s="593"/>
      <c r="K6" s="593"/>
      <c r="L6" s="593"/>
      <c r="M6" s="593"/>
      <c r="N6" s="593"/>
      <c r="O6" s="593"/>
      <c r="P6" s="593"/>
      <c r="Q6" s="594"/>
      <c r="R6" s="595">
        <v>40199383</v>
      </c>
      <c r="S6" s="596"/>
      <c r="T6" s="596"/>
      <c r="U6" s="596"/>
      <c r="V6" s="596"/>
      <c r="W6" s="596"/>
      <c r="X6" s="596"/>
      <c r="Y6" s="597"/>
      <c r="Z6" s="684">
        <v>3.4</v>
      </c>
      <c r="AA6" s="684"/>
      <c r="AB6" s="684"/>
      <c r="AC6" s="684"/>
      <c r="AD6" s="685">
        <v>40199383</v>
      </c>
      <c r="AE6" s="685"/>
      <c r="AF6" s="685"/>
      <c r="AG6" s="685"/>
      <c r="AH6" s="685"/>
      <c r="AI6" s="685"/>
      <c r="AJ6" s="685"/>
      <c r="AK6" s="685"/>
      <c r="AL6" s="598">
        <v>9.4</v>
      </c>
      <c r="AM6" s="686"/>
      <c r="AN6" s="686"/>
      <c r="AO6" s="687"/>
      <c r="AP6" s="592" t="s">
        <v>207</v>
      </c>
      <c r="AQ6" s="593"/>
      <c r="AR6" s="593"/>
      <c r="AS6" s="593"/>
      <c r="AT6" s="593"/>
      <c r="AU6" s="593"/>
      <c r="AV6" s="593"/>
      <c r="AW6" s="593"/>
      <c r="AX6" s="593"/>
      <c r="AY6" s="593"/>
      <c r="AZ6" s="593"/>
      <c r="BA6" s="593"/>
      <c r="BB6" s="593"/>
      <c r="BC6" s="594"/>
      <c r="BD6" s="595">
        <v>320692717</v>
      </c>
      <c r="BE6" s="596"/>
      <c r="BF6" s="596"/>
      <c r="BG6" s="596"/>
      <c r="BH6" s="596"/>
      <c r="BI6" s="596"/>
      <c r="BJ6" s="596"/>
      <c r="BK6" s="597"/>
      <c r="BL6" s="684">
        <v>99.8</v>
      </c>
      <c r="BM6" s="684"/>
      <c r="BN6" s="684"/>
      <c r="BO6" s="684"/>
      <c r="BP6" s="685">
        <v>8544548</v>
      </c>
      <c r="BQ6" s="685"/>
      <c r="BR6" s="685"/>
      <c r="BS6" s="685"/>
      <c r="BT6" s="685"/>
      <c r="BU6" s="685"/>
      <c r="BV6" s="685"/>
      <c r="BW6" s="688"/>
      <c r="BY6" s="664" t="s">
        <v>208</v>
      </c>
      <c r="BZ6" s="665"/>
      <c r="CA6" s="665"/>
      <c r="CB6" s="665"/>
      <c r="CC6" s="665"/>
      <c r="CD6" s="665"/>
      <c r="CE6" s="665"/>
      <c r="CF6" s="665"/>
      <c r="CG6" s="665"/>
      <c r="CH6" s="665"/>
      <c r="CI6" s="665"/>
      <c r="CJ6" s="665"/>
      <c r="CK6" s="665"/>
      <c r="CL6" s="666"/>
      <c r="CM6" s="595">
        <v>1670612</v>
      </c>
      <c r="CN6" s="596"/>
      <c r="CO6" s="596"/>
      <c r="CP6" s="596"/>
      <c r="CQ6" s="596"/>
      <c r="CR6" s="596"/>
      <c r="CS6" s="596"/>
      <c r="CT6" s="597"/>
      <c r="CU6" s="684">
        <v>0.2</v>
      </c>
      <c r="CV6" s="684"/>
      <c r="CW6" s="684"/>
      <c r="CX6" s="684"/>
      <c r="CY6" s="601">
        <v>20780</v>
      </c>
      <c r="CZ6" s="596"/>
      <c r="DA6" s="596"/>
      <c r="DB6" s="596"/>
      <c r="DC6" s="596"/>
      <c r="DD6" s="596"/>
      <c r="DE6" s="596"/>
      <c r="DF6" s="596"/>
      <c r="DG6" s="596"/>
      <c r="DH6" s="596"/>
      <c r="DI6" s="596"/>
      <c r="DJ6" s="596"/>
      <c r="DK6" s="597"/>
      <c r="DL6" s="601">
        <v>1644427</v>
      </c>
      <c r="DM6" s="596"/>
      <c r="DN6" s="596"/>
      <c r="DO6" s="596"/>
      <c r="DP6" s="596"/>
      <c r="DQ6" s="596"/>
      <c r="DR6" s="596"/>
      <c r="DS6" s="596"/>
      <c r="DT6" s="596"/>
      <c r="DU6" s="596"/>
      <c r="DV6" s="596"/>
      <c r="DW6" s="596"/>
      <c r="DX6" s="690"/>
    </row>
    <row r="7" spans="2:138" ht="11.25" customHeight="1" x14ac:dyDescent="0.2">
      <c r="B7" s="592" t="s">
        <v>209</v>
      </c>
      <c r="C7" s="593"/>
      <c r="D7" s="593"/>
      <c r="E7" s="593"/>
      <c r="F7" s="593"/>
      <c r="G7" s="593"/>
      <c r="H7" s="593"/>
      <c r="I7" s="593"/>
      <c r="J7" s="593"/>
      <c r="K7" s="593"/>
      <c r="L7" s="593"/>
      <c r="M7" s="593"/>
      <c r="N7" s="593"/>
      <c r="O7" s="593"/>
      <c r="P7" s="593"/>
      <c r="Q7" s="594"/>
      <c r="R7" s="595">
        <v>2323131</v>
      </c>
      <c r="S7" s="596"/>
      <c r="T7" s="596"/>
      <c r="U7" s="596"/>
      <c r="V7" s="596"/>
      <c r="W7" s="596"/>
      <c r="X7" s="596"/>
      <c r="Y7" s="597"/>
      <c r="Z7" s="684">
        <v>0.2</v>
      </c>
      <c r="AA7" s="684"/>
      <c r="AB7" s="684"/>
      <c r="AC7" s="684"/>
      <c r="AD7" s="685">
        <v>2323131</v>
      </c>
      <c r="AE7" s="685"/>
      <c r="AF7" s="685"/>
      <c r="AG7" s="685"/>
      <c r="AH7" s="685"/>
      <c r="AI7" s="685"/>
      <c r="AJ7" s="685"/>
      <c r="AK7" s="685"/>
      <c r="AL7" s="598">
        <v>0.5</v>
      </c>
      <c r="AM7" s="686"/>
      <c r="AN7" s="686"/>
      <c r="AO7" s="687"/>
      <c r="AP7" s="592" t="s">
        <v>210</v>
      </c>
      <c r="AQ7" s="593"/>
      <c r="AR7" s="593"/>
      <c r="AS7" s="593"/>
      <c r="AT7" s="593"/>
      <c r="AU7" s="593"/>
      <c r="AV7" s="593"/>
      <c r="AW7" s="593"/>
      <c r="AX7" s="593"/>
      <c r="AY7" s="593"/>
      <c r="AZ7" s="593"/>
      <c r="BA7" s="593"/>
      <c r="BB7" s="593"/>
      <c r="BC7" s="594"/>
      <c r="BD7" s="595">
        <v>79422423</v>
      </c>
      <c r="BE7" s="596"/>
      <c r="BF7" s="596"/>
      <c r="BG7" s="596"/>
      <c r="BH7" s="596"/>
      <c r="BI7" s="596"/>
      <c r="BJ7" s="596"/>
      <c r="BK7" s="597"/>
      <c r="BL7" s="684">
        <v>24.7</v>
      </c>
      <c r="BM7" s="684"/>
      <c r="BN7" s="684"/>
      <c r="BO7" s="684"/>
      <c r="BP7" s="685">
        <v>3603996</v>
      </c>
      <c r="BQ7" s="685"/>
      <c r="BR7" s="685"/>
      <c r="BS7" s="685"/>
      <c r="BT7" s="685"/>
      <c r="BU7" s="685"/>
      <c r="BV7" s="685"/>
      <c r="BW7" s="688"/>
      <c r="BY7" s="592" t="s">
        <v>211</v>
      </c>
      <c r="BZ7" s="593"/>
      <c r="CA7" s="593"/>
      <c r="CB7" s="593"/>
      <c r="CC7" s="593"/>
      <c r="CD7" s="593"/>
      <c r="CE7" s="593"/>
      <c r="CF7" s="593"/>
      <c r="CG7" s="593"/>
      <c r="CH7" s="593"/>
      <c r="CI7" s="593"/>
      <c r="CJ7" s="593"/>
      <c r="CK7" s="593"/>
      <c r="CL7" s="594"/>
      <c r="CM7" s="595">
        <v>71528060</v>
      </c>
      <c r="CN7" s="596"/>
      <c r="CO7" s="596"/>
      <c r="CP7" s="596"/>
      <c r="CQ7" s="596"/>
      <c r="CR7" s="596"/>
      <c r="CS7" s="596"/>
      <c r="CT7" s="597"/>
      <c r="CU7" s="684">
        <v>6.6</v>
      </c>
      <c r="CV7" s="684"/>
      <c r="CW7" s="684"/>
      <c r="CX7" s="684"/>
      <c r="CY7" s="601">
        <v>2768101</v>
      </c>
      <c r="CZ7" s="596"/>
      <c r="DA7" s="596"/>
      <c r="DB7" s="596"/>
      <c r="DC7" s="596"/>
      <c r="DD7" s="596"/>
      <c r="DE7" s="596"/>
      <c r="DF7" s="596"/>
      <c r="DG7" s="596"/>
      <c r="DH7" s="596"/>
      <c r="DI7" s="596"/>
      <c r="DJ7" s="596"/>
      <c r="DK7" s="597"/>
      <c r="DL7" s="601">
        <v>55279345</v>
      </c>
      <c r="DM7" s="596"/>
      <c r="DN7" s="596"/>
      <c r="DO7" s="596"/>
      <c r="DP7" s="596"/>
      <c r="DQ7" s="596"/>
      <c r="DR7" s="596"/>
      <c r="DS7" s="596"/>
      <c r="DT7" s="596"/>
      <c r="DU7" s="596"/>
      <c r="DV7" s="596"/>
      <c r="DW7" s="596"/>
      <c r="DX7" s="690"/>
    </row>
    <row r="8" spans="2:138" ht="11.25" customHeight="1" x14ac:dyDescent="0.2">
      <c r="B8" s="592" t="s">
        <v>212</v>
      </c>
      <c r="C8" s="593"/>
      <c r="D8" s="593"/>
      <c r="E8" s="593"/>
      <c r="F8" s="593"/>
      <c r="G8" s="593"/>
      <c r="H8" s="593"/>
      <c r="I8" s="593"/>
      <c r="J8" s="593"/>
      <c r="K8" s="593"/>
      <c r="L8" s="593"/>
      <c r="M8" s="593"/>
      <c r="N8" s="593"/>
      <c r="O8" s="593"/>
      <c r="P8" s="593"/>
      <c r="Q8" s="594"/>
      <c r="R8" s="595" t="s">
        <v>213</v>
      </c>
      <c r="S8" s="596"/>
      <c r="T8" s="596"/>
      <c r="U8" s="596"/>
      <c r="V8" s="596"/>
      <c r="W8" s="596"/>
      <c r="X8" s="596"/>
      <c r="Y8" s="597"/>
      <c r="Z8" s="684" t="s">
        <v>214</v>
      </c>
      <c r="AA8" s="684"/>
      <c r="AB8" s="684"/>
      <c r="AC8" s="684"/>
      <c r="AD8" s="685" t="s">
        <v>155</v>
      </c>
      <c r="AE8" s="685"/>
      <c r="AF8" s="685"/>
      <c r="AG8" s="685"/>
      <c r="AH8" s="685"/>
      <c r="AI8" s="685"/>
      <c r="AJ8" s="685"/>
      <c r="AK8" s="685"/>
      <c r="AL8" s="598" t="s">
        <v>214</v>
      </c>
      <c r="AM8" s="686"/>
      <c r="AN8" s="686"/>
      <c r="AO8" s="687"/>
      <c r="AP8" s="592" t="s">
        <v>215</v>
      </c>
      <c r="AQ8" s="593"/>
      <c r="AR8" s="593"/>
      <c r="AS8" s="593"/>
      <c r="AT8" s="593"/>
      <c r="AU8" s="593"/>
      <c r="AV8" s="593"/>
      <c r="AW8" s="593"/>
      <c r="AX8" s="593"/>
      <c r="AY8" s="593"/>
      <c r="AZ8" s="593"/>
      <c r="BA8" s="593"/>
      <c r="BB8" s="593"/>
      <c r="BC8" s="594"/>
      <c r="BD8" s="595">
        <v>3157245</v>
      </c>
      <c r="BE8" s="596"/>
      <c r="BF8" s="596"/>
      <c r="BG8" s="596"/>
      <c r="BH8" s="596"/>
      <c r="BI8" s="596"/>
      <c r="BJ8" s="596"/>
      <c r="BK8" s="597"/>
      <c r="BL8" s="684">
        <v>1</v>
      </c>
      <c r="BM8" s="684"/>
      <c r="BN8" s="684"/>
      <c r="BO8" s="684"/>
      <c r="BP8" s="685">
        <v>1340707</v>
      </c>
      <c r="BQ8" s="685"/>
      <c r="BR8" s="685"/>
      <c r="BS8" s="685"/>
      <c r="BT8" s="685"/>
      <c r="BU8" s="685"/>
      <c r="BV8" s="685"/>
      <c r="BW8" s="688"/>
      <c r="BY8" s="592" t="s">
        <v>216</v>
      </c>
      <c r="BZ8" s="593"/>
      <c r="CA8" s="593"/>
      <c r="CB8" s="593"/>
      <c r="CC8" s="593"/>
      <c r="CD8" s="593"/>
      <c r="CE8" s="593"/>
      <c r="CF8" s="593"/>
      <c r="CG8" s="593"/>
      <c r="CH8" s="593"/>
      <c r="CI8" s="593"/>
      <c r="CJ8" s="593"/>
      <c r="CK8" s="593"/>
      <c r="CL8" s="594"/>
      <c r="CM8" s="595">
        <v>135718479</v>
      </c>
      <c r="CN8" s="596"/>
      <c r="CO8" s="596"/>
      <c r="CP8" s="596"/>
      <c r="CQ8" s="596"/>
      <c r="CR8" s="596"/>
      <c r="CS8" s="596"/>
      <c r="CT8" s="597"/>
      <c r="CU8" s="684">
        <v>12.5</v>
      </c>
      <c r="CV8" s="684"/>
      <c r="CW8" s="684"/>
      <c r="CX8" s="684"/>
      <c r="CY8" s="601">
        <v>10054185</v>
      </c>
      <c r="CZ8" s="596"/>
      <c r="DA8" s="596"/>
      <c r="DB8" s="596"/>
      <c r="DC8" s="596"/>
      <c r="DD8" s="596"/>
      <c r="DE8" s="596"/>
      <c r="DF8" s="596"/>
      <c r="DG8" s="596"/>
      <c r="DH8" s="596"/>
      <c r="DI8" s="596"/>
      <c r="DJ8" s="596"/>
      <c r="DK8" s="597"/>
      <c r="DL8" s="601">
        <v>115248926</v>
      </c>
      <c r="DM8" s="596"/>
      <c r="DN8" s="596"/>
      <c r="DO8" s="596"/>
      <c r="DP8" s="596"/>
      <c r="DQ8" s="596"/>
      <c r="DR8" s="596"/>
      <c r="DS8" s="596"/>
      <c r="DT8" s="596"/>
      <c r="DU8" s="596"/>
      <c r="DV8" s="596"/>
      <c r="DW8" s="596"/>
      <c r="DX8" s="690"/>
    </row>
    <row r="9" spans="2:138" ht="11.25" customHeight="1" x14ac:dyDescent="0.2">
      <c r="B9" s="592" t="s">
        <v>217</v>
      </c>
      <c r="C9" s="593"/>
      <c r="D9" s="593"/>
      <c r="E9" s="593"/>
      <c r="F9" s="593"/>
      <c r="G9" s="593"/>
      <c r="H9" s="593"/>
      <c r="I9" s="593"/>
      <c r="J9" s="593"/>
      <c r="K9" s="593"/>
      <c r="L9" s="593"/>
      <c r="M9" s="593"/>
      <c r="N9" s="593"/>
      <c r="O9" s="593"/>
      <c r="P9" s="593"/>
      <c r="Q9" s="594"/>
      <c r="R9" s="595" t="s">
        <v>213</v>
      </c>
      <c r="S9" s="596"/>
      <c r="T9" s="596"/>
      <c r="U9" s="596"/>
      <c r="V9" s="596"/>
      <c r="W9" s="596"/>
      <c r="X9" s="596"/>
      <c r="Y9" s="597"/>
      <c r="Z9" s="684" t="s">
        <v>155</v>
      </c>
      <c r="AA9" s="684"/>
      <c r="AB9" s="684"/>
      <c r="AC9" s="684"/>
      <c r="AD9" s="685" t="s">
        <v>214</v>
      </c>
      <c r="AE9" s="685"/>
      <c r="AF9" s="685"/>
      <c r="AG9" s="685"/>
      <c r="AH9" s="685"/>
      <c r="AI9" s="685"/>
      <c r="AJ9" s="685"/>
      <c r="AK9" s="685"/>
      <c r="AL9" s="598" t="s">
        <v>213</v>
      </c>
      <c r="AM9" s="686"/>
      <c r="AN9" s="686"/>
      <c r="AO9" s="687"/>
      <c r="AP9" s="592" t="s">
        <v>218</v>
      </c>
      <c r="AQ9" s="593"/>
      <c r="AR9" s="593"/>
      <c r="AS9" s="593"/>
      <c r="AT9" s="593"/>
      <c r="AU9" s="593"/>
      <c r="AV9" s="593"/>
      <c r="AW9" s="593"/>
      <c r="AX9" s="593"/>
      <c r="AY9" s="593"/>
      <c r="AZ9" s="593"/>
      <c r="BA9" s="593"/>
      <c r="BB9" s="593"/>
      <c r="BC9" s="594"/>
      <c r="BD9" s="595">
        <v>59442959</v>
      </c>
      <c r="BE9" s="596"/>
      <c r="BF9" s="596"/>
      <c r="BG9" s="596"/>
      <c r="BH9" s="596"/>
      <c r="BI9" s="596"/>
      <c r="BJ9" s="596"/>
      <c r="BK9" s="597"/>
      <c r="BL9" s="684">
        <v>18.5</v>
      </c>
      <c r="BM9" s="684"/>
      <c r="BN9" s="684"/>
      <c r="BO9" s="684"/>
      <c r="BP9" s="685" t="s">
        <v>155</v>
      </c>
      <c r="BQ9" s="685"/>
      <c r="BR9" s="685"/>
      <c r="BS9" s="685"/>
      <c r="BT9" s="685"/>
      <c r="BU9" s="685"/>
      <c r="BV9" s="685"/>
      <c r="BW9" s="688"/>
      <c r="BY9" s="592" t="s">
        <v>219</v>
      </c>
      <c r="BZ9" s="593"/>
      <c r="CA9" s="593"/>
      <c r="CB9" s="593"/>
      <c r="CC9" s="593"/>
      <c r="CD9" s="593"/>
      <c r="CE9" s="593"/>
      <c r="CF9" s="593"/>
      <c r="CG9" s="593"/>
      <c r="CH9" s="593"/>
      <c r="CI9" s="593"/>
      <c r="CJ9" s="593"/>
      <c r="CK9" s="593"/>
      <c r="CL9" s="594"/>
      <c r="CM9" s="595">
        <v>42377014</v>
      </c>
      <c r="CN9" s="596"/>
      <c r="CO9" s="596"/>
      <c r="CP9" s="596"/>
      <c r="CQ9" s="596"/>
      <c r="CR9" s="596"/>
      <c r="CS9" s="596"/>
      <c r="CT9" s="597"/>
      <c r="CU9" s="684">
        <v>3.9</v>
      </c>
      <c r="CV9" s="684"/>
      <c r="CW9" s="684"/>
      <c r="CX9" s="684"/>
      <c r="CY9" s="601">
        <v>7158433</v>
      </c>
      <c r="CZ9" s="596"/>
      <c r="DA9" s="596"/>
      <c r="DB9" s="596"/>
      <c r="DC9" s="596"/>
      <c r="DD9" s="596"/>
      <c r="DE9" s="596"/>
      <c r="DF9" s="596"/>
      <c r="DG9" s="596"/>
      <c r="DH9" s="596"/>
      <c r="DI9" s="596"/>
      <c r="DJ9" s="596"/>
      <c r="DK9" s="597"/>
      <c r="DL9" s="601">
        <v>22294207</v>
      </c>
      <c r="DM9" s="596"/>
      <c r="DN9" s="596"/>
      <c r="DO9" s="596"/>
      <c r="DP9" s="596"/>
      <c r="DQ9" s="596"/>
      <c r="DR9" s="596"/>
      <c r="DS9" s="596"/>
      <c r="DT9" s="596"/>
      <c r="DU9" s="596"/>
      <c r="DV9" s="596"/>
      <c r="DW9" s="596"/>
      <c r="DX9" s="690"/>
    </row>
    <row r="10" spans="2:138" ht="11.25" customHeight="1" x14ac:dyDescent="0.2">
      <c r="B10" s="592" t="s">
        <v>220</v>
      </c>
      <c r="C10" s="593"/>
      <c r="D10" s="593"/>
      <c r="E10" s="593"/>
      <c r="F10" s="593"/>
      <c r="G10" s="593"/>
      <c r="H10" s="593"/>
      <c r="I10" s="593"/>
      <c r="J10" s="593"/>
      <c r="K10" s="593"/>
      <c r="L10" s="593"/>
      <c r="M10" s="593"/>
      <c r="N10" s="593"/>
      <c r="O10" s="593"/>
      <c r="P10" s="593"/>
      <c r="Q10" s="594"/>
      <c r="R10" s="595">
        <v>116919</v>
      </c>
      <c r="S10" s="596"/>
      <c r="T10" s="596"/>
      <c r="U10" s="596"/>
      <c r="V10" s="596"/>
      <c r="W10" s="596"/>
      <c r="X10" s="596"/>
      <c r="Y10" s="597"/>
      <c r="Z10" s="684">
        <v>0</v>
      </c>
      <c r="AA10" s="684"/>
      <c r="AB10" s="684"/>
      <c r="AC10" s="684"/>
      <c r="AD10" s="685">
        <v>116919</v>
      </c>
      <c r="AE10" s="685"/>
      <c r="AF10" s="685"/>
      <c r="AG10" s="685"/>
      <c r="AH10" s="685"/>
      <c r="AI10" s="685"/>
      <c r="AJ10" s="685"/>
      <c r="AK10" s="685"/>
      <c r="AL10" s="598">
        <v>0</v>
      </c>
      <c r="AM10" s="686"/>
      <c r="AN10" s="686"/>
      <c r="AO10" s="687"/>
      <c r="AP10" s="592" t="s">
        <v>221</v>
      </c>
      <c r="AQ10" s="593"/>
      <c r="AR10" s="593"/>
      <c r="AS10" s="593"/>
      <c r="AT10" s="593"/>
      <c r="AU10" s="593"/>
      <c r="AV10" s="593"/>
      <c r="AW10" s="593"/>
      <c r="AX10" s="593"/>
      <c r="AY10" s="593"/>
      <c r="AZ10" s="593"/>
      <c r="BA10" s="593"/>
      <c r="BB10" s="593"/>
      <c r="BC10" s="594"/>
      <c r="BD10" s="595">
        <v>4007659</v>
      </c>
      <c r="BE10" s="596"/>
      <c r="BF10" s="596"/>
      <c r="BG10" s="596"/>
      <c r="BH10" s="596"/>
      <c r="BI10" s="596"/>
      <c r="BJ10" s="596"/>
      <c r="BK10" s="597"/>
      <c r="BL10" s="684">
        <v>1.2</v>
      </c>
      <c r="BM10" s="684"/>
      <c r="BN10" s="684"/>
      <c r="BO10" s="684"/>
      <c r="BP10" s="685">
        <v>364488</v>
      </c>
      <c r="BQ10" s="685"/>
      <c r="BR10" s="685"/>
      <c r="BS10" s="685"/>
      <c r="BT10" s="685"/>
      <c r="BU10" s="685"/>
      <c r="BV10" s="685"/>
      <c r="BW10" s="688"/>
      <c r="BY10" s="592" t="s">
        <v>222</v>
      </c>
      <c r="BZ10" s="593"/>
      <c r="CA10" s="593"/>
      <c r="CB10" s="593"/>
      <c r="CC10" s="593"/>
      <c r="CD10" s="593"/>
      <c r="CE10" s="593"/>
      <c r="CF10" s="593"/>
      <c r="CG10" s="593"/>
      <c r="CH10" s="593"/>
      <c r="CI10" s="593"/>
      <c r="CJ10" s="593"/>
      <c r="CK10" s="593"/>
      <c r="CL10" s="594"/>
      <c r="CM10" s="595">
        <v>2834478</v>
      </c>
      <c r="CN10" s="596"/>
      <c r="CO10" s="596"/>
      <c r="CP10" s="596"/>
      <c r="CQ10" s="596"/>
      <c r="CR10" s="596"/>
      <c r="CS10" s="596"/>
      <c r="CT10" s="597"/>
      <c r="CU10" s="684">
        <v>0.3</v>
      </c>
      <c r="CV10" s="684"/>
      <c r="CW10" s="684"/>
      <c r="CX10" s="684"/>
      <c r="CY10" s="601">
        <v>13850</v>
      </c>
      <c r="CZ10" s="596"/>
      <c r="DA10" s="596"/>
      <c r="DB10" s="596"/>
      <c r="DC10" s="596"/>
      <c r="DD10" s="596"/>
      <c r="DE10" s="596"/>
      <c r="DF10" s="596"/>
      <c r="DG10" s="596"/>
      <c r="DH10" s="596"/>
      <c r="DI10" s="596"/>
      <c r="DJ10" s="596"/>
      <c r="DK10" s="597"/>
      <c r="DL10" s="601">
        <v>1304334</v>
      </c>
      <c r="DM10" s="596"/>
      <c r="DN10" s="596"/>
      <c r="DO10" s="596"/>
      <c r="DP10" s="596"/>
      <c r="DQ10" s="596"/>
      <c r="DR10" s="596"/>
      <c r="DS10" s="596"/>
      <c r="DT10" s="596"/>
      <c r="DU10" s="596"/>
      <c r="DV10" s="596"/>
      <c r="DW10" s="596"/>
      <c r="DX10" s="690"/>
    </row>
    <row r="11" spans="2:138" ht="11.25" customHeight="1" x14ac:dyDescent="0.2">
      <c r="B11" s="592" t="s">
        <v>223</v>
      </c>
      <c r="C11" s="593"/>
      <c r="D11" s="593"/>
      <c r="E11" s="593"/>
      <c r="F11" s="593"/>
      <c r="G11" s="593"/>
      <c r="H11" s="593"/>
      <c r="I11" s="593"/>
      <c r="J11" s="593"/>
      <c r="K11" s="593"/>
      <c r="L11" s="593"/>
      <c r="M11" s="593"/>
      <c r="N11" s="593"/>
      <c r="O11" s="593"/>
      <c r="P11" s="593"/>
      <c r="Q11" s="594"/>
      <c r="R11" s="595">
        <v>14542</v>
      </c>
      <c r="S11" s="596"/>
      <c r="T11" s="596"/>
      <c r="U11" s="596"/>
      <c r="V11" s="596"/>
      <c r="W11" s="596"/>
      <c r="X11" s="596"/>
      <c r="Y11" s="597"/>
      <c r="Z11" s="684">
        <v>0</v>
      </c>
      <c r="AA11" s="684"/>
      <c r="AB11" s="684"/>
      <c r="AC11" s="684"/>
      <c r="AD11" s="685">
        <v>14542</v>
      </c>
      <c r="AE11" s="685"/>
      <c r="AF11" s="685"/>
      <c r="AG11" s="685"/>
      <c r="AH11" s="685"/>
      <c r="AI11" s="685"/>
      <c r="AJ11" s="685"/>
      <c r="AK11" s="685"/>
      <c r="AL11" s="598">
        <v>0</v>
      </c>
      <c r="AM11" s="686"/>
      <c r="AN11" s="686"/>
      <c r="AO11" s="687"/>
      <c r="AP11" s="592" t="s">
        <v>224</v>
      </c>
      <c r="AQ11" s="593"/>
      <c r="AR11" s="593"/>
      <c r="AS11" s="593"/>
      <c r="AT11" s="593"/>
      <c r="AU11" s="593"/>
      <c r="AV11" s="593"/>
      <c r="AW11" s="593"/>
      <c r="AX11" s="593"/>
      <c r="AY11" s="593"/>
      <c r="AZ11" s="593"/>
      <c r="BA11" s="593"/>
      <c r="BB11" s="593"/>
      <c r="BC11" s="594"/>
      <c r="BD11" s="595">
        <v>10035865</v>
      </c>
      <c r="BE11" s="596"/>
      <c r="BF11" s="596"/>
      <c r="BG11" s="596"/>
      <c r="BH11" s="596"/>
      <c r="BI11" s="596"/>
      <c r="BJ11" s="596"/>
      <c r="BK11" s="597"/>
      <c r="BL11" s="684">
        <v>3.1</v>
      </c>
      <c r="BM11" s="684"/>
      <c r="BN11" s="684"/>
      <c r="BO11" s="684"/>
      <c r="BP11" s="685">
        <v>1898801</v>
      </c>
      <c r="BQ11" s="685"/>
      <c r="BR11" s="685"/>
      <c r="BS11" s="685"/>
      <c r="BT11" s="685"/>
      <c r="BU11" s="685"/>
      <c r="BV11" s="685"/>
      <c r="BW11" s="688"/>
      <c r="BY11" s="592" t="s">
        <v>225</v>
      </c>
      <c r="BZ11" s="593"/>
      <c r="CA11" s="593"/>
      <c r="CB11" s="593"/>
      <c r="CC11" s="593"/>
      <c r="CD11" s="593"/>
      <c r="CE11" s="593"/>
      <c r="CF11" s="593"/>
      <c r="CG11" s="593"/>
      <c r="CH11" s="593"/>
      <c r="CI11" s="593"/>
      <c r="CJ11" s="593"/>
      <c r="CK11" s="593"/>
      <c r="CL11" s="594"/>
      <c r="CM11" s="595">
        <v>79590731</v>
      </c>
      <c r="CN11" s="596"/>
      <c r="CO11" s="596"/>
      <c r="CP11" s="596"/>
      <c r="CQ11" s="596"/>
      <c r="CR11" s="596"/>
      <c r="CS11" s="596"/>
      <c r="CT11" s="597"/>
      <c r="CU11" s="684">
        <v>7.3</v>
      </c>
      <c r="CV11" s="684"/>
      <c r="CW11" s="684"/>
      <c r="CX11" s="684"/>
      <c r="CY11" s="601">
        <v>57298128</v>
      </c>
      <c r="CZ11" s="596"/>
      <c r="DA11" s="596"/>
      <c r="DB11" s="596"/>
      <c r="DC11" s="596"/>
      <c r="DD11" s="596"/>
      <c r="DE11" s="596"/>
      <c r="DF11" s="596"/>
      <c r="DG11" s="596"/>
      <c r="DH11" s="596"/>
      <c r="DI11" s="596"/>
      <c r="DJ11" s="596"/>
      <c r="DK11" s="597"/>
      <c r="DL11" s="601">
        <v>19136214</v>
      </c>
      <c r="DM11" s="596"/>
      <c r="DN11" s="596"/>
      <c r="DO11" s="596"/>
      <c r="DP11" s="596"/>
      <c r="DQ11" s="596"/>
      <c r="DR11" s="596"/>
      <c r="DS11" s="596"/>
      <c r="DT11" s="596"/>
      <c r="DU11" s="596"/>
      <c r="DV11" s="596"/>
      <c r="DW11" s="596"/>
      <c r="DX11" s="690"/>
    </row>
    <row r="12" spans="2:138" ht="11.25" customHeight="1" x14ac:dyDescent="0.2">
      <c r="B12" s="592" t="s">
        <v>226</v>
      </c>
      <c r="C12" s="593"/>
      <c r="D12" s="593"/>
      <c r="E12" s="593"/>
      <c r="F12" s="593"/>
      <c r="G12" s="593"/>
      <c r="H12" s="593"/>
      <c r="I12" s="593"/>
      <c r="J12" s="593"/>
      <c r="K12" s="593"/>
      <c r="L12" s="593"/>
      <c r="M12" s="593"/>
      <c r="N12" s="593"/>
      <c r="O12" s="593"/>
      <c r="P12" s="593"/>
      <c r="Q12" s="594"/>
      <c r="R12" s="595">
        <v>37744791</v>
      </c>
      <c r="S12" s="596"/>
      <c r="T12" s="596"/>
      <c r="U12" s="596"/>
      <c r="V12" s="596"/>
      <c r="W12" s="596"/>
      <c r="X12" s="596"/>
      <c r="Y12" s="597"/>
      <c r="Z12" s="684">
        <v>3.2</v>
      </c>
      <c r="AA12" s="684"/>
      <c r="AB12" s="684"/>
      <c r="AC12" s="684"/>
      <c r="AD12" s="685">
        <v>37744791</v>
      </c>
      <c r="AE12" s="685"/>
      <c r="AF12" s="685"/>
      <c r="AG12" s="685"/>
      <c r="AH12" s="685"/>
      <c r="AI12" s="685"/>
      <c r="AJ12" s="685"/>
      <c r="AK12" s="685"/>
      <c r="AL12" s="598">
        <v>8.8000000000000007</v>
      </c>
      <c r="AM12" s="686"/>
      <c r="AN12" s="686"/>
      <c r="AO12" s="687"/>
      <c r="AP12" s="592" t="s">
        <v>227</v>
      </c>
      <c r="AQ12" s="593"/>
      <c r="AR12" s="593"/>
      <c r="AS12" s="593"/>
      <c r="AT12" s="593"/>
      <c r="AU12" s="593"/>
      <c r="AV12" s="593"/>
      <c r="AW12" s="593"/>
      <c r="AX12" s="593"/>
      <c r="AY12" s="593"/>
      <c r="AZ12" s="593"/>
      <c r="BA12" s="593"/>
      <c r="BB12" s="593"/>
      <c r="BC12" s="594"/>
      <c r="BD12" s="595">
        <v>558375</v>
      </c>
      <c r="BE12" s="596"/>
      <c r="BF12" s="596"/>
      <c r="BG12" s="596"/>
      <c r="BH12" s="596"/>
      <c r="BI12" s="596"/>
      <c r="BJ12" s="596"/>
      <c r="BK12" s="597"/>
      <c r="BL12" s="684">
        <v>0.2</v>
      </c>
      <c r="BM12" s="684"/>
      <c r="BN12" s="684"/>
      <c r="BO12" s="684"/>
      <c r="BP12" s="685" t="s">
        <v>214</v>
      </c>
      <c r="BQ12" s="685"/>
      <c r="BR12" s="685"/>
      <c r="BS12" s="685"/>
      <c r="BT12" s="685"/>
      <c r="BU12" s="685"/>
      <c r="BV12" s="685"/>
      <c r="BW12" s="688"/>
      <c r="BY12" s="592" t="s">
        <v>228</v>
      </c>
      <c r="BZ12" s="593"/>
      <c r="CA12" s="593"/>
      <c r="CB12" s="593"/>
      <c r="CC12" s="593"/>
      <c r="CD12" s="593"/>
      <c r="CE12" s="593"/>
      <c r="CF12" s="593"/>
      <c r="CG12" s="593"/>
      <c r="CH12" s="593"/>
      <c r="CI12" s="593"/>
      <c r="CJ12" s="593"/>
      <c r="CK12" s="593"/>
      <c r="CL12" s="594"/>
      <c r="CM12" s="595">
        <v>98778496</v>
      </c>
      <c r="CN12" s="596"/>
      <c r="CO12" s="596"/>
      <c r="CP12" s="596"/>
      <c r="CQ12" s="596"/>
      <c r="CR12" s="596"/>
      <c r="CS12" s="596"/>
      <c r="CT12" s="597"/>
      <c r="CU12" s="684">
        <v>9.1</v>
      </c>
      <c r="CV12" s="684"/>
      <c r="CW12" s="684"/>
      <c r="CX12" s="684"/>
      <c r="CY12" s="601">
        <v>3333687</v>
      </c>
      <c r="CZ12" s="596"/>
      <c r="DA12" s="596"/>
      <c r="DB12" s="596"/>
      <c r="DC12" s="596"/>
      <c r="DD12" s="596"/>
      <c r="DE12" s="596"/>
      <c r="DF12" s="596"/>
      <c r="DG12" s="596"/>
      <c r="DH12" s="596"/>
      <c r="DI12" s="596"/>
      <c r="DJ12" s="596"/>
      <c r="DK12" s="597"/>
      <c r="DL12" s="601">
        <v>13202143</v>
      </c>
      <c r="DM12" s="596"/>
      <c r="DN12" s="596"/>
      <c r="DO12" s="596"/>
      <c r="DP12" s="596"/>
      <c r="DQ12" s="596"/>
      <c r="DR12" s="596"/>
      <c r="DS12" s="596"/>
      <c r="DT12" s="596"/>
      <c r="DU12" s="596"/>
      <c r="DV12" s="596"/>
      <c r="DW12" s="596"/>
      <c r="DX12" s="690"/>
    </row>
    <row r="13" spans="2:138" ht="11.25" customHeight="1" x14ac:dyDescent="0.2">
      <c r="B13" s="592" t="s">
        <v>229</v>
      </c>
      <c r="C13" s="593"/>
      <c r="D13" s="593"/>
      <c r="E13" s="593"/>
      <c r="F13" s="593"/>
      <c r="G13" s="593"/>
      <c r="H13" s="593"/>
      <c r="I13" s="593"/>
      <c r="J13" s="593"/>
      <c r="K13" s="593"/>
      <c r="L13" s="593"/>
      <c r="M13" s="593"/>
      <c r="N13" s="593"/>
      <c r="O13" s="593"/>
      <c r="P13" s="593"/>
      <c r="Q13" s="594"/>
      <c r="R13" s="595" t="s">
        <v>155</v>
      </c>
      <c r="S13" s="596"/>
      <c r="T13" s="596"/>
      <c r="U13" s="596"/>
      <c r="V13" s="596"/>
      <c r="W13" s="596"/>
      <c r="X13" s="596"/>
      <c r="Y13" s="597"/>
      <c r="Z13" s="684" t="s">
        <v>214</v>
      </c>
      <c r="AA13" s="684"/>
      <c r="AB13" s="684"/>
      <c r="AC13" s="684"/>
      <c r="AD13" s="685" t="s">
        <v>214</v>
      </c>
      <c r="AE13" s="685"/>
      <c r="AF13" s="685"/>
      <c r="AG13" s="685"/>
      <c r="AH13" s="685"/>
      <c r="AI13" s="685"/>
      <c r="AJ13" s="685"/>
      <c r="AK13" s="685"/>
      <c r="AL13" s="598" t="s">
        <v>213</v>
      </c>
      <c r="AM13" s="686"/>
      <c r="AN13" s="686"/>
      <c r="AO13" s="687"/>
      <c r="AP13" s="592" t="s">
        <v>230</v>
      </c>
      <c r="AQ13" s="593"/>
      <c r="AR13" s="593"/>
      <c r="AS13" s="593"/>
      <c r="AT13" s="593"/>
      <c r="AU13" s="593"/>
      <c r="AV13" s="593"/>
      <c r="AW13" s="593"/>
      <c r="AX13" s="593"/>
      <c r="AY13" s="593"/>
      <c r="AZ13" s="593"/>
      <c r="BA13" s="593"/>
      <c r="BB13" s="593"/>
      <c r="BC13" s="594"/>
      <c r="BD13" s="595">
        <v>1196111</v>
      </c>
      <c r="BE13" s="596"/>
      <c r="BF13" s="596"/>
      <c r="BG13" s="596"/>
      <c r="BH13" s="596"/>
      <c r="BI13" s="596"/>
      <c r="BJ13" s="596"/>
      <c r="BK13" s="597"/>
      <c r="BL13" s="684">
        <v>0.4</v>
      </c>
      <c r="BM13" s="684"/>
      <c r="BN13" s="684"/>
      <c r="BO13" s="684"/>
      <c r="BP13" s="685" t="s">
        <v>155</v>
      </c>
      <c r="BQ13" s="685"/>
      <c r="BR13" s="685"/>
      <c r="BS13" s="685"/>
      <c r="BT13" s="685"/>
      <c r="BU13" s="685"/>
      <c r="BV13" s="685"/>
      <c r="BW13" s="688"/>
      <c r="BY13" s="592" t="s">
        <v>231</v>
      </c>
      <c r="BZ13" s="593"/>
      <c r="CA13" s="593"/>
      <c r="CB13" s="593"/>
      <c r="CC13" s="593"/>
      <c r="CD13" s="593"/>
      <c r="CE13" s="593"/>
      <c r="CF13" s="593"/>
      <c r="CG13" s="593"/>
      <c r="CH13" s="593"/>
      <c r="CI13" s="593"/>
      <c r="CJ13" s="593"/>
      <c r="CK13" s="593"/>
      <c r="CL13" s="594"/>
      <c r="CM13" s="595">
        <v>130238961</v>
      </c>
      <c r="CN13" s="596"/>
      <c r="CO13" s="596"/>
      <c r="CP13" s="596"/>
      <c r="CQ13" s="596"/>
      <c r="CR13" s="596"/>
      <c r="CS13" s="596"/>
      <c r="CT13" s="597"/>
      <c r="CU13" s="684">
        <v>12</v>
      </c>
      <c r="CV13" s="684"/>
      <c r="CW13" s="684"/>
      <c r="CX13" s="684"/>
      <c r="CY13" s="601">
        <v>111021286</v>
      </c>
      <c r="CZ13" s="596"/>
      <c r="DA13" s="596"/>
      <c r="DB13" s="596"/>
      <c r="DC13" s="596"/>
      <c r="DD13" s="596"/>
      <c r="DE13" s="596"/>
      <c r="DF13" s="596"/>
      <c r="DG13" s="596"/>
      <c r="DH13" s="596"/>
      <c r="DI13" s="596"/>
      <c r="DJ13" s="596"/>
      <c r="DK13" s="597"/>
      <c r="DL13" s="601">
        <v>42065793</v>
      </c>
      <c r="DM13" s="596"/>
      <c r="DN13" s="596"/>
      <c r="DO13" s="596"/>
      <c r="DP13" s="596"/>
      <c r="DQ13" s="596"/>
      <c r="DR13" s="596"/>
      <c r="DS13" s="596"/>
      <c r="DT13" s="596"/>
      <c r="DU13" s="596"/>
      <c r="DV13" s="596"/>
      <c r="DW13" s="596"/>
      <c r="DX13" s="690"/>
    </row>
    <row r="14" spans="2:138" ht="11.25" customHeight="1" x14ac:dyDescent="0.2">
      <c r="B14" s="592" t="s">
        <v>232</v>
      </c>
      <c r="C14" s="593"/>
      <c r="D14" s="593"/>
      <c r="E14" s="593"/>
      <c r="F14" s="593"/>
      <c r="G14" s="593"/>
      <c r="H14" s="593"/>
      <c r="I14" s="593"/>
      <c r="J14" s="593"/>
      <c r="K14" s="593"/>
      <c r="L14" s="593"/>
      <c r="M14" s="593"/>
      <c r="N14" s="593"/>
      <c r="O14" s="593"/>
      <c r="P14" s="593"/>
      <c r="Q14" s="594"/>
      <c r="R14" s="595">
        <v>912431</v>
      </c>
      <c r="S14" s="596"/>
      <c r="T14" s="596"/>
      <c r="U14" s="596"/>
      <c r="V14" s="596"/>
      <c r="W14" s="596"/>
      <c r="X14" s="596"/>
      <c r="Y14" s="597"/>
      <c r="Z14" s="684">
        <v>0.1</v>
      </c>
      <c r="AA14" s="684"/>
      <c r="AB14" s="684"/>
      <c r="AC14" s="684"/>
      <c r="AD14" s="685">
        <v>912431</v>
      </c>
      <c r="AE14" s="685"/>
      <c r="AF14" s="685"/>
      <c r="AG14" s="685"/>
      <c r="AH14" s="685"/>
      <c r="AI14" s="685"/>
      <c r="AJ14" s="685"/>
      <c r="AK14" s="685"/>
      <c r="AL14" s="598">
        <v>0.2</v>
      </c>
      <c r="AM14" s="686"/>
      <c r="AN14" s="686"/>
      <c r="AO14" s="687"/>
      <c r="AP14" s="592" t="s">
        <v>233</v>
      </c>
      <c r="AQ14" s="593"/>
      <c r="AR14" s="593"/>
      <c r="AS14" s="593"/>
      <c r="AT14" s="593"/>
      <c r="AU14" s="593"/>
      <c r="AV14" s="593"/>
      <c r="AW14" s="593"/>
      <c r="AX14" s="593"/>
      <c r="AY14" s="593"/>
      <c r="AZ14" s="593"/>
      <c r="BA14" s="593"/>
      <c r="BB14" s="593"/>
      <c r="BC14" s="594"/>
      <c r="BD14" s="595">
        <v>1024209</v>
      </c>
      <c r="BE14" s="596"/>
      <c r="BF14" s="596"/>
      <c r="BG14" s="596"/>
      <c r="BH14" s="596"/>
      <c r="BI14" s="596"/>
      <c r="BJ14" s="596"/>
      <c r="BK14" s="597"/>
      <c r="BL14" s="684">
        <v>0.3</v>
      </c>
      <c r="BM14" s="684"/>
      <c r="BN14" s="684"/>
      <c r="BO14" s="684"/>
      <c r="BP14" s="685" t="s">
        <v>155</v>
      </c>
      <c r="BQ14" s="685"/>
      <c r="BR14" s="685"/>
      <c r="BS14" s="685"/>
      <c r="BT14" s="685"/>
      <c r="BU14" s="685"/>
      <c r="BV14" s="685"/>
      <c r="BW14" s="688"/>
      <c r="BY14" s="592" t="s">
        <v>234</v>
      </c>
      <c r="BZ14" s="593"/>
      <c r="CA14" s="593"/>
      <c r="CB14" s="593"/>
      <c r="CC14" s="593"/>
      <c r="CD14" s="593"/>
      <c r="CE14" s="593"/>
      <c r="CF14" s="593"/>
      <c r="CG14" s="593"/>
      <c r="CH14" s="593"/>
      <c r="CI14" s="593"/>
      <c r="CJ14" s="593"/>
      <c r="CK14" s="593"/>
      <c r="CL14" s="594"/>
      <c r="CM14" s="595">
        <v>52577487</v>
      </c>
      <c r="CN14" s="596"/>
      <c r="CO14" s="596"/>
      <c r="CP14" s="596"/>
      <c r="CQ14" s="596"/>
      <c r="CR14" s="596"/>
      <c r="CS14" s="596"/>
      <c r="CT14" s="597"/>
      <c r="CU14" s="684">
        <v>4.9000000000000004</v>
      </c>
      <c r="CV14" s="684"/>
      <c r="CW14" s="684"/>
      <c r="CX14" s="684"/>
      <c r="CY14" s="601">
        <v>6062347</v>
      </c>
      <c r="CZ14" s="596"/>
      <c r="DA14" s="596"/>
      <c r="DB14" s="596"/>
      <c r="DC14" s="596"/>
      <c r="DD14" s="596"/>
      <c r="DE14" s="596"/>
      <c r="DF14" s="596"/>
      <c r="DG14" s="596"/>
      <c r="DH14" s="596"/>
      <c r="DI14" s="596"/>
      <c r="DJ14" s="596"/>
      <c r="DK14" s="597"/>
      <c r="DL14" s="601">
        <v>45771751</v>
      </c>
      <c r="DM14" s="596"/>
      <c r="DN14" s="596"/>
      <c r="DO14" s="596"/>
      <c r="DP14" s="596"/>
      <c r="DQ14" s="596"/>
      <c r="DR14" s="596"/>
      <c r="DS14" s="596"/>
      <c r="DT14" s="596"/>
      <c r="DU14" s="596"/>
      <c r="DV14" s="596"/>
      <c r="DW14" s="596"/>
      <c r="DX14" s="690"/>
    </row>
    <row r="15" spans="2:138" ht="11.25" customHeight="1" x14ac:dyDescent="0.2">
      <c r="B15" s="592" t="s">
        <v>235</v>
      </c>
      <c r="C15" s="593"/>
      <c r="D15" s="593"/>
      <c r="E15" s="593"/>
      <c r="F15" s="593"/>
      <c r="G15" s="593"/>
      <c r="H15" s="593"/>
      <c r="I15" s="593"/>
      <c r="J15" s="593"/>
      <c r="K15" s="593"/>
      <c r="L15" s="593"/>
      <c r="M15" s="593"/>
      <c r="N15" s="593"/>
      <c r="O15" s="593"/>
      <c r="P15" s="593"/>
      <c r="Q15" s="594"/>
      <c r="R15" s="595">
        <v>190923944</v>
      </c>
      <c r="S15" s="596"/>
      <c r="T15" s="596"/>
      <c r="U15" s="596"/>
      <c r="V15" s="596"/>
      <c r="W15" s="596"/>
      <c r="X15" s="596"/>
      <c r="Y15" s="597"/>
      <c r="Z15" s="684">
        <v>16.3</v>
      </c>
      <c r="AA15" s="684"/>
      <c r="AB15" s="684"/>
      <c r="AC15" s="684"/>
      <c r="AD15" s="685">
        <v>132326315</v>
      </c>
      <c r="AE15" s="685"/>
      <c r="AF15" s="685"/>
      <c r="AG15" s="685"/>
      <c r="AH15" s="685"/>
      <c r="AI15" s="685"/>
      <c r="AJ15" s="685"/>
      <c r="AK15" s="685"/>
      <c r="AL15" s="598">
        <v>31</v>
      </c>
      <c r="AM15" s="686"/>
      <c r="AN15" s="686"/>
      <c r="AO15" s="687"/>
      <c r="AP15" s="592" t="s">
        <v>236</v>
      </c>
      <c r="AQ15" s="593"/>
      <c r="AR15" s="593"/>
      <c r="AS15" s="593"/>
      <c r="AT15" s="593"/>
      <c r="AU15" s="593"/>
      <c r="AV15" s="593"/>
      <c r="AW15" s="593"/>
      <c r="AX15" s="593"/>
      <c r="AY15" s="593"/>
      <c r="AZ15" s="593"/>
      <c r="BA15" s="593"/>
      <c r="BB15" s="593"/>
      <c r="BC15" s="594"/>
      <c r="BD15" s="595">
        <v>76572038</v>
      </c>
      <c r="BE15" s="596"/>
      <c r="BF15" s="596"/>
      <c r="BG15" s="596"/>
      <c r="BH15" s="596"/>
      <c r="BI15" s="596"/>
      <c r="BJ15" s="596"/>
      <c r="BK15" s="597"/>
      <c r="BL15" s="684">
        <v>23.8</v>
      </c>
      <c r="BM15" s="684"/>
      <c r="BN15" s="684"/>
      <c r="BO15" s="684"/>
      <c r="BP15" s="685">
        <v>4940552</v>
      </c>
      <c r="BQ15" s="685"/>
      <c r="BR15" s="685"/>
      <c r="BS15" s="685"/>
      <c r="BT15" s="685"/>
      <c r="BU15" s="685"/>
      <c r="BV15" s="685"/>
      <c r="BW15" s="688"/>
      <c r="BY15" s="592" t="s">
        <v>237</v>
      </c>
      <c r="BZ15" s="593"/>
      <c r="CA15" s="593"/>
      <c r="CB15" s="593"/>
      <c r="CC15" s="593"/>
      <c r="CD15" s="593"/>
      <c r="CE15" s="593"/>
      <c r="CF15" s="593"/>
      <c r="CG15" s="593"/>
      <c r="CH15" s="593"/>
      <c r="CI15" s="593"/>
      <c r="CJ15" s="593"/>
      <c r="CK15" s="593"/>
      <c r="CL15" s="594"/>
      <c r="CM15" s="595" t="s">
        <v>155</v>
      </c>
      <c r="CN15" s="596"/>
      <c r="CO15" s="596"/>
      <c r="CP15" s="596"/>
      <c r="CQ15" s="596"/>
      <c r="CR15" s="596"/>
      <c r="CS15" s="596"/>
      <c r="CT15" s="597"/>
      <c r="CU15" s="684" t="s">
        <v>155</v>
      </c>
      <c r="CV15" s="684"/>
      <c r="CW15" s="684"/>
      <c r="CX15" s="684"/>
      <c r="CY15" s="601" t="s">
        <v>155</v>
      </c>
      <c r="CZ15" s="596"/>
      <c r="DA15" s="596"/>
      <c r="DB15" s="596"/>
      <c r="DC15" s="596"/>
      <c r="DD15" s="596"/>
      <c r="DE15" s="596"/>
      <c r="DF15" s="596"/>
      <c r="DG15" s="596"/>
      <c r="DH15" s="596"/>
      <c r="DI15" s="596"/>
      <c r="DJ15" s="596"/>
      <c r="DK15" s="597"/>
      <c r="DL15" s="601" t="s">
        <v>213</v>
      </c>
      <c r="DM15" s="596"/>
      <c r="DN15" s="596"/>
      <c r="DO15" s="596"/>
      <c r="DP15" s="596"/>
      <c r="DQ15" s="596"/>
      <c r="DR15" s="596"/>
      <c r="DS15" s="596"/>
      <c r="DT15" s="596"/>
      <c r="DU15" s="596"/>
      <c r="DV15" s="596"/>
      <c r="DW15" s="596"/>
      <c r="DX15" s="690"/>
    </row>
    <row r="16" spans="2:138" ht="11.25" customHeight="1" x14ac:dyDescent="0.2">
      <c r="B16" s="592" t="s">
        <v>238</v>
      </c>
      <c r="C16" s="593"/>
      <c r="D16" s="593"/>
      <c r="E16" s="593"/>
      <c r="F16" s="593"/>
      <c r="G16" s="593"/>
      <c r="H16" s="593"/>
      <c r="I16" s="593"/>
      <c r="J16" s="593"/>
      <c r="K16" s="593"/>
      <c r="L16" s="593"/>
      <c r="M16" s="593"/>
      <c r="N16" s="593"/>
      <c r="O16" s="593"/>
      <c r="P16" s="593"/>
      <c r="Q16" s="594"/>
      <c r="R16" s="595">
        <v>132326315</v>
      </c>
      <c r="S16" s="596"/>
      <c r="T16" s="596"/>
      <c r="U16" s="596"/>
      <c r="V16" s="596"/>
      <c r="W16" s="596"/>
      <c r="X16" s="596"/>
      <c r="Y16" s="597"/>
      <c r="Z16" s="598">
        <v>11.3</v>
      </c>
      <c r="AA16" s="686"/>
      <c r="AB16" s="686"/>
      <c r="AC16" s="689"/>
      <c r="AD16" s="601">
        <v>132326315</v>
      </c>
      <c r="AE16" s="596"/>
      <c r="AF16" s="596"/>
      <c r="AG16" s="596"/>
      <c r="AH16" s="596"/>
      <c r="AI16" s="596"/>
      <c r="AJ16" s="596"/>
      <c r="AK16" s="597"/>
      <c r="AL16" s="598">
        <v>31</v>
      </c>
      <c r="AM16" s="686"/>
      <c r="AN16" s="686"/>
      <c r="AO16" s="687"/>
      <c r="AP16" s="592" t="s">
        <v>239</v>
      </c>
      <c r="AQ16" s="593"/>
      <c r="AR16" s="593"/>
      <c r="AS16" s="593"/>
      <c r="AT16" s="593"/>
      <c r="AU16" s="593"/>
      <c r="AV16" s="593"/>
      <c r="AW16" s="593"/>
      <c r="AX16" s="593"/>
      <c r="AY16" s="593"/>
      <c r="AZ16" s="593"/>
      <c r="BA16" s="593"/>
      <c r="BB16" s="593"/>
      <c r="BC16" s="594"/>
      <c r="BD16" s="595">
        <v>3254062</v>
      </c>
      <c r="BE16" s="596"/>
      <c r="BF16" s="596"/>
      <c r="BG16" s="596"/>
      <c r="BH16" s="596"/>
      <c r="BI16" s="596"/>
      <c r="BJ16" s="596"/>
      <c r="BK16" s="597"/>
      <c r="BL16" s="684">
        <v>1</v>
      </c>
      <c r="BM16" s="684"/>
      <c r="BN16" s="684"/>
      <c r="BO16" s="684"/>
      <c r="BP16" s="685" t="s">
        <v>214</v>
      </c>
      <c r="BQ16" s="685"/>
      <c r="BR16" s="685"/>
      <c r="BS16" s="685"/>
      <c r="BT16" s="685"/>
      <c r="BU16" s="685"/>
      <c r="BV16" s="685"/>
      <c r="BW16" s="688"/>
      <c r="BY16" s="592" t="s">
        <v>240</v>
      </c>
      <c r="BZ16" s="593"/>
      <c r="CA16" s="593"/>
      <c r="CB16" s="593"/>
      <c r="CC16" s="593"/>
      <c r="CD16" s="593"/>
      <c r="CE16" s="593"/>
      <c r="CF16" s="593"/>
      <c r="CG16" s="593"/>
      <c r="CH16" s="593"/>
      <c r="CI16" s="593"/>
      <c r="CJ16" s="593"/>
      <c r="CK16" s="593"/>
      <c r="CL16" s="594"/>
      <c r="CM16" s="595">
        <v>172351550</v>
      </c>
      <c r="CN16" s="596"/>
      <c r="CO16" s="596"/>
      <c r="CP16" s="596"/>
      <c r="CQ16" s="596"/>
      <c r="CR16" s="596"/>
      <c r="CS16" s="596"/>
      <c r="CT16" s="597"/>
      <c r="CU16" s="684">
        <v>15.9</v>
      </c>
      <c r="CV16" s="684"/>
      <c r="CW16" s="684"/>
      <c r="CX16" s="684"/>
      <c r="CY16" s="601">
        <v>8052066</v>
      </c>
      <c r="CZ16" s="596"/>
      <c r="DA16" s="596"/>
      <c r="DB16" s="596"/>
      <c r="DC16" s="596"/>
      <c r="DD16" s="596"/>
      <c r="DE16" s="596"/>
      <c r="DF16" s="596"/>
      <c r="DG16" s="596"/>
      <c r="DH16" s="596"/>
      <c r="DI16" s="596"/>
      <c r="DJ16" s="596"/>
      <c r="DK16" s="597"/>
      <c r="DL16" s="601">
        <v>128222048</v>
      </c>
      <c r="DM16" s="596"/>
      <c r="DN16" s="596"/>
      <c r="DO16" s="596"/>
      <c r="DP16" s="596"/>
      <c r="DQ16" s="596"/>
      <c r="DR16" s="596"/>
      <c r="DS16" s="596"/>
      <c r="DT16" s="596"/>
      <c r="DU16" s="596"/>
      <c r="DV16" s="596"/>
      <c r="DW16" s="596"/>
      <c r="DX16" s="690"/>
    </row>
    <row r="17" spans="2:128" ht="11.25" customHeight="1" x14ac:dyDescent="0.2">
      <c r="B17" s="592" t="s">
        <v>241</v>
      </c>
      <c r="C17" s="593"/>
      <c r="D17" s="593"/>
      <c r="E17" s="593"/>
      <c r="F17" s="593"/>
      <c r="G17" s="593"/>
      <c r="H17" s="593"/>
      <c r="I17" s="593"/>
      <c r="J17" s="593"/>
      <c r="K17" s="593"/>
      <c r="L17" s="593"/>
      <c r="M17" s="593"/>
      <c r="N17" s="593"/>
      <c r="O17" s="593"/>
      <c r="P17" s="593"/>
      <c r="Q17" s="594"/>
      <c r="R17" s="595">
        <v>2396764</v>
      </c>
      <c r="S17" s="596"/>
      <c r="T17" s="596"/>
      <c r="U17" s="596"/>
      <c r="V17" s="596"/>
      <c r="W17" s="596"/>
      <c r="X17" s="596"/>
      <c r="Y17" s="597"/>
      <c r="Z17" s="598">
        <v>0.2</v>
      </c>
      <c r="AA17" s="686"/>
      <c r="AB17" s="686"/>
      <c r="AC17" s="689"/>
      <c r="AD17" s="601" t="s">
        <v>214</v>
      </c>
      <c r="AE17" s="596"/>
      <c r="AF17" s="596"/>
      <c r="AG17" s="596"/>
      <c r="AH17" s="596"/>
      <c r="AI17" s="596"/>
      <c r="AJ17" s="596"/>
      <c r="AK17" s="597"/>
      <c r="AL17" s="598" t="s">
        <v>155</v>
      </c>
      <c r="AM17" s="686"/>
      <c r="AN17" s="686"/>
      <c r="AO17" s="687"/>
      <c r="AP17" s="592" t="s">
        <v>242</v>
      </c>
      <c r="AQ17" s="593"/>
      <c r="AR17" s="593"/>
      <c r="AS17" s="593"/>
      <c r="AT17" s="593"/>
      <c r="AU17" s="593"/>
      <c r="AV17" s="593"/>
      <c r="AW17" s="593"/>
      <c r="AX17" s="593"/>
      <c r="AY17" s="593"/>
      <c r="AZ17" s="593"/>
      <c r="BA17" s="593"/>
      <c r="BB17" s="593"/>
      <c r="BC17" s="594"/>
      <c r="BD17" s="595">
        <v>73317976</v>
      </c>
      <c r="BE17" s="596"/>
      <c r="BF17" s="596"/>
      <c r="BG17" s="596"/>
      <c r="BH17" s="596"/>
      <c r="BI17" s="596"/>
      <c r="BJ17" s="596"/>
      <c r="BK17" s="597"/>
      <c r="BL17" s="684">
        <v>22.8</v>
      </c>
      <c r="BM17" s="684"/>
      <c r="BN17" s="684"/>
      <c r="BO17" s="684"/>
      <c r="BP17" s="685">
        <v>4940552</v>
      </c>
      <c r="BQ17" s="685"/>
      <c r="BR17" s="685"/>
      <c r="BS17" s="685"/>
      <c r="BT17" s="685"/>
      <c r="BU17" s="685"/>
      <c r="BV17" s="685"/>
      <c r="BW17" s="688"/>
      <c r="BY17" s="592" t="s">
        <v>243</v>
      </c>
      <c r="BZ17" s="593"/>
      <c r="CA17" s="593"/>
      <c r="CB17" s="593"/>
      <c r="CC17" s="593"/>
      <c r="CD17" s="593"/>
      <c r="CE17" s="593"/>
      <c r="CF17" s="593"/>
      <c r="CG17" s="593"/>
      <c r="CH17" s="593"/>
      <c r="CI17" s="593"/>
      <c r="CJ17" s="593"/>
      <c r="CK17" s="593"/>
      <c r="CL17" s="594"/>
      <c r="CM17" s="595">
        <v>122396445</v>
      </c>
      <c r="CN17" s="596"/>
      <c r="CO17" s="596"/>
      <c r="CP17" s="596"/>
      <c r="CQ17" s="596"/>
      <c r="CR17" s="596"/>
      <c r="CS17" s="596"/>
      <c r="CT17" s="597"/>
      <c r="CU17" s="684">
        <v>11.3</v>
      </c>
      <c r="CV17" s="684"/>
      <c r="CW17" s="684"/>
      <c r="CX17" s="684"/>
      <c r="CY17" s="601" t="s">
        <v>214</v>
      </c>
      <c r="CZ17" s="596"/>
      <c r="DA17" s="596"/>
      <c r="DB17" s="596"/>
      <c r="DC17" s="596"/>
      <c r="DD17" s="596"/>
      <c r="DE17" s="596"/>
      <c r="DF17" s="596"/>
      <c r="DG17" s="596"/>
      <c r="DH17" s="596"/>
      <c r="DI17" s="596"/>
      <c r="DJ17" s="596"/>
      <c r="DK17" s="597"/>
      <c r="DL17" s="601">
        <v>5055626</v>
      </c>
      <c r="DM17" s="596"/>
      <c r="DN17" s="596"/>
      <c r="DO17" s="596"/>
      <c r="DP17" s="596"/>
      <c r="DQ17" s="596"/>
      <c r="DR17" s="596"/>
      <c r="DS17" s="596"/>
      <c r="DT17" s="596"/>
      <c r="DU17" s="596"/>
      <c r="DV17" s="596"/>
      <c r="DW17" s="596"/>
      <c r="DX17" s="690"/>
    </row>
    <row r="18" spans="2:128" ht="11.25" customHeight="1" x14ac:dyDescent="0.2">
      <c r="B18" s="592" t="s">
        <v>244</v>
      </c>
      <c r="C18" s="593"/>
      <c r="D18" s="593"/>
      <c r="E18" s="593"/>
      <c r="F18" s="593"/>
      <c r="G18" s="593"/>
      <c r="H18" s="593"/>
      <c r="I18" s="593"/>
      <c r="J18" s="593"/>
      <c r="K18" s="593"/>
      <c r="L18" s="593"/>
      <c r="M18" s="593"/>
      <c r="N18" s="593"/>
      <c r="O18" s="593"/>
      <c r="P18" s="593"/>
      <c r="Q18" s="594"/>
      <c r="R18" s="595">
        <v>56200865</v>
      </c>
      <c r="S18" s="596"/>
      <c r="T18" s="596"/>
      <c r="U18" s="596"/>
      <c r="V18" s="596"/>
      <c r="W18" s="596"/>
      <c r="X18" s="596"/>
      <c r="Y18" s="597"/>
      <c r="Z18" s="598">
        <v>4.8</v>
      </c>
      <c r="AA18" s="686"/>
      <c r="AB18" s="686"/>
      <c r="AC18" s="689"/>
      <c r="AD18" s="601" t="s">
        <v>214</v>
      </c>
      <c r="AE18" s="596"/>
      <c r="AF18" s="596"/>
      <c r="AG18" s="596"/>
      <c r="AH18" s="596"/>
      <c r="AI18" s="596"/>
      <c r="AJ18" s="596"/>
      <c r="AK18" s="597"/>
      <c r="AL18" s="598" t="s">
        <v>214</v>
      </c>
      <c r="AM18" s="686"/>
      <c r="AN18" s="686"/>
      <c r="AO18" s="687"/>
      <c r="AP18" s="592" t="s">
        <v>245</v>
      </c>
      <c r="AQ18" s="593"/>
      <c r="AR18" s="593"/>
      <c r="AS18" s="593"/>
      <c r="AT18" s="593"/>
      <c r="AU18" s="593"/>
      <c r="AV18" s="593"/>
      <c r="AW18" s="593"/>
      <c r="AX18" s="593"/>
      <c r="AY18" s="593"/>
      <c r="AZ18" s="593"/>
      <c r="BA18" s="593"/>
      <c r="BB18" s="593"/>
      <c r="BC18" s="594"/>
      <c r="BD18" s="595">
        <v>91025455</v>
      </c>
      <c r="BE18" s="596"/>
      <c r="BF18" s="596"/>
      <c r="BG18" s="596"/>
      <c r="BH18" s="596"/>
      <c r="BI18" s="596"/>
      <c r="BJ18" s="596"/>
      <c r="BK18" s="597"/>
      <c r="BL18" s="684">
        <v>28.3</v>
      </c>
      <c r="BM18" s="684"/>
      <c r="BN18" s="684"/>
      <c r="BO18" s="684"/>
      <c r="BP18" s="685" t="s">
        <v>214</v>
      </c>
      <c r="BQ18" s="685"/>
      <c r="BR18" s="685"/>
      <c r="BS18" s="685"/>
      <c r="BT18" s="685"/>
      <c r="BU18" s="685"/>
      <c r="BV18" s="685"/>
      <c r="BW18" s="688"/>
      <c r="BY18" s="592" t="s">
        <v>246</v>
      </c>
      <c r="BZ18" s="593"/>
      <c r="CA18" s="593"/>
      <c r="CB18" s="593"/>
      <c r="CC18" s="593"/>
      <c r="CD18" s="593"/>
      <c r="CE18" s="593"/>
      <c r="CF18" s="593"/>
      <c r="CG18" s="593"/>
      <c r="CH18" s="593"/>
      <c r="CI18" s="593"/>
      <c r="CJ18" s="593"/>
      <c r="CK18" s="593"/>
      <c r="CL18" s="594"/>
      <c r="CM18" s="595">
        <v>113011368</v>
      </c>
      <c r="CN18" s="596"/>
      <c r="CO18" s="596"/>
      <c r="CP18" s="596"/>
      <c r="CQ18" s="596"/>
      <c r="CR18" s="596"/>
      <c r="CS18" s="596"/>
      <c r="CT18" s="597"/>
      <c r="CU18" s="684">
        <v>10.4</v>
      </c>
      <c r="CV18" s="684"/>
      <c r="CW18" s="684"/>
      <c r="CX18" s="684"/>
      <c r="CY18" s="601" t="s">
        <v>155</v>
      </c>
      <c r="CZ18" s="596"/>
      <c r="DA18" s="596"/>
      <c r="DB18" s="596"/>
      <c r="DC18" s="596"/>
      <c r="DD18" s="596"/>
      <c r="DE18" s="596"/>
      <c r="DF18" s="596"/>
      <c r="DG18" s="596"/>
      <c r="DH18" s="596"/>
      <c r="DI18" s="596"/>
      <c r="DJ18" s="596"/>
      <c r="DK18" s="597"/>
      <c r="DL18" s="601">
        <v>109997169</v>
      </c>
      <c r="DM18" s="596"/>
      <c r="DN18" s="596"/>
      <c r="DO18" s="596"/>
      <c r="DP18" s="596"/>
      <c r="DQ18" s="596"/>
      <c r="DR18" s="596"/>
      <c r="DS18" s="596"/>
      <c r="DT18" s="596"/>
      <c r="DU18" s="596"/>
      <c r="DV18" s="596"/>
      <c r="DW18" s="596"/>
      <c r="DX18" s="690"/>
    </row>
    <row r="19" spans="2:128" ht="11.25" customHeight="1" x14ac:dyDescent="0.2">
      <c r="B19" s="592" t="s">
        <v>247</v>
      </c>
      <c r="C19" s="593"/>
      <c r="D19" s="593"/>
      <c r="E19" s="593"/>
      <c r="F19" s="593"/>
      <c r="G19" s="593"/>
      <c r="H19" s="593"/>
      <c r="I19" s="593"/>
      <c r="J19" s="593"/>
      <c r="K19" s="593"/>
      <c r="L19" s="593"/>
      <c r="M19" s="593"/>
      <c r="N19" s="593"/>
      <c r="O19" s="593"/>
      <c r="P19" s="593"/>
      <c r="Q19" s="594"/>
      <c r="R19" s="595">
        <v>553302519</v>
      </c>
      <c r="S19" s="596"/>
      <c r="T19" s="596"/>
      <c r="U19" s="596"/>
      <c r="V19" s="596"/>
      <c r="W19" s="596"/>
      <c r="X19" s="596"/>
      <c r="Y19" s="597"/>
      <c r="Z19" s="598">
        <v>47.1</v>
      </c>
      <c r="AA19" s="686"/>
      <c r="AB19" s="686"/>
      <c r="AC19" s="689"/>
      <c r="AD19" s="601">
        <v>425614436</v>
      </c>
      <c r="AE19" s="596"/>
      <c r="AF19" s="596"/>
      <c r="AG19" s="596"/>
      <c r="AH19" s="596"/>
      <c r="AI19" s="596"/>
      <c r="AJ19" s="596"/>
      <c r="AK19" s="597"/>
      <c r="AL19" s="598">
        <v>99.6</v>
      </c>
      <c r="AM19" s="686"/>
      <c r="AN19" s="686"/>
      <c r="AO19" s="687"/>
      <c r="AP19" s="592" t="s">
        <v>248</v>
      </c>
      <c r="AQ19" s="593"/>
      <c r="AR19" s="593"/>
      <c r="AS19" s="593"/>
      <c r="AT19" s="593"/>
      <c r="AU19" s="593"/>
      <c r="AV19" s="593"/>
      <c r="AW19" s="593"/>
      <c r="AX19" s="593"/>
      <c r="AY19" s="593"/>
      <c r="AZ19" s="593"/>
      <c r="BA19" s="593"/>
      <c r="BB19" s="593"/>
      <c r="BC19" s="594"/>
      <c r="BD19" s="595">
        <v>6175994</v>
      </c>
      <c r="BE19" s="596"/>
      <c r="BF19" s="596"/>
      <c r="BG19" s="596"/>
      <c r="BH19" s="596"/>
      <c r="BI19" s="596"/>
      <c r="BJ19" s="596"/>
      <c r="BK19" s="597"/>
      <c r="BL19" s="684">
        <v>1.9</v>
      </c>
      <c r="BM19" s="684"/>
      <c r="BN19" s="684"/>
      <c r="BO19" s="684"/>
      <c r="BP19" s="685" t="s">
        <v>155</v>
      </c>
      <c r="BQ19" s="685"/>
      <c r="BR19" s="685"/>
      <c r="BS19" s="685"/>
      <c r="BT19" s="685"/>
      <c r="BU19" s="685"/>
      <c r="BV19" s="685"/>
      <c r="BW19" s="688"/>
      <c r="BY19" s="592" t="s">
        <v>249</v>
      </c>
      <c r="BZ19" s="593"/>
      <c r="CA19" s="593"/>
      <c r="CB19" s="593"/>
      <c r="CC19" s="593"/>
      <c r="CD19" s="593"/>
      <c r="CE19" s="593"/>
      <c r="CF19" s="593"/>
      <c r="CG19" s="593"/>
      <c r="CH19" s="593"/>
      <c r="CI19" s="593"/>
      <c r="CJ19" s="593"/>
      <c r="CK19" s="593"/>
      <c r="CL19" s="594"/>
      <c r="CM19" s="595" t="s">
        <v>155</v>
      </c>
      <c r="CN19" s="596"/>
      <c r="CO19" s="596"/>
      <c r="CP19" s="596"/>
      <c r="CQ19" s="596"/>
      <c r="CR19" s="596"/>
      <c r="CS19" s="596"/>
      <c r="CT19" s="597"/>
      <c r="CU19" s="684" t="s">
        <v>213</v>
      </c>
      <c r="CV19" s="684"/>
      <c r="CW19" s="684"/>
      <c r="CX19" s="684"/>
      <c r="CY19" s="601" t="s">
        <v>155</v>
      </c>
      <c r="CZ19" s="596"/>
      <c r="DA19" s="596"/>
      <c r="DB19" s="596"/>
      <c r="DC19" s="596"/>
      <c r="DD19" s="596"/>
      <c r="DE19" s="596"/>
      <c r="DF19" s="596"/>
      <c r="DG19" s="596"/>
      <c r="DH19" s="596"/>
      <c r="DI19" s="596"/>
      <c r="DJ19" s="596"/>
      <c r="DK19" s="597"/>
      <c r="DL19" s="601" t="s">
        <v>213</v>
      </c>
      <c r="DM19" s="596"/>
      <c r="DN19" s="596"/>
      <c r="DO19" s="596"/>
      <c r="DP19" s="596"/>
      <c r="DQ19" s="596"/>
      <c r="DR19" s="596"/>
      <c r="DS19" s="596"/>
      <c r="DT19" s="596"/>
      <c r="DU19" s="596"/>
      <c r="DV19" s="596"/>
      <c r="DW19" s="596"/>
      <c r="DX19" s="690"/>
    </row>
    <row r="20" spans="2:128" ht="11.25" customHeight="1" x14ac:dyDescent="0.2">
      <c r="B20" s="592" t="s">
        <v>250</v>
      </c>
      <c r="C20" s="593"/>
      <c r="D20" s="593"/>
      <c r="E20" s="593"/>
      <c r="F20" s="593"/>
      <c r="G20" s="593"/>
      <c r="H20" s="593"/>
      <c r="I20" s="593"/>
      <c r="J20" s="593"/>
      <c r="K20" s="593"/>
      <c r="L20" s="593"/>
      <c r="M20" s="593"/>
      <c r="N20" s="593"/>
      <c r="O20" s="593"/>
      <c r="P20" s="593"/>
      <c r="Q20" s="594"/>
      <c r="R20" s="595">
        <v>444994</v>
      </c>
      <c r="S20" s="596"/>
      <c r="T20" s="596"/>
      <c r="U20" s="596"/>
      <c r="V20" s="596"/>
      <c r="W20" s="596"/>
      <c r="X20" s="596"/>
      <c r="Y20" s="597"/>
      <c r="Z20" s="598">
        <v>0</v>
      </c>
      <c r="AA20" s="686"/>
      <c r="AB20" s="686"/>
      <c r="AC20" s="689"/>
      <c r="AD20" s="601">
        <v>444994</v>
      </c>
      <c r="AE20" s="596"/>
      <c r="AF20" s="596"/>
      <c r="AG20" s="596"/>
      <c r="AH20" s="596"/>
      <c r="AI20" s="596"/>
      <c r="AJ20" s="596"/>
      <c r="AK20" s="597"/>
      <c r="AL20" s="598">
        <v>0.1</v>
      </c>
      <c r="AM20" s="686"/>
      <c r="AN20" s="686"/>
      <c r="AO20" s="687"/>
      <c r="AP20" s="691" t="s">
        <v>251</v>
      </c>
      <c r="AQ20" s="692"/>
      <c r="AR20" s="692"/>
      <c r="AS20" s="692"/>
      <c r="AT20" s="692"/>
      <c r="AU20" s="692"/>
      <c r="AV20" s="692"/>
      <c r="AW20" s="692"/>
      <c r="AX20" s="692"/>
      <c r="AY20" s="692"/>
      <c r="AZ20" s="692"/>
      <c r="BA20" s="692"/>
      <c r="BB20" s="692"/>
      <c r="BC20" s="693"/>
      <c r="BD20" s="595">
        <v>2769261</v>
      </c>
      <c r="BE20" s="596"/>
      <c r="BF20" s="596"/>
      <c r="BG20" s="596"/>
      <c r="BH20" s="596"/>
      <c r="BI20" s="596"/>
      <c r="BJ20" s="596"/>
      <c r="BK20" s="597"/>
      <c r="BL20" s="684">
        <v>0.9</v>
      </c>
      <c r="BM20" s="684"/>
      <c r="BN20" s="684"/>
      <c r="BO20" s="684"/>
      <c r="BP20" s="685" t="s">
        <v>155</v>
      </c>
      <c r="BQ20" s="685"/>
      <c r="BR20" s="685"/>
      <c r="BS20" s="685"/>
      <c r="BT20" s="685"/>
      <c r="BU20" s="685"/>
      <c r="BV20" s="685"/>
      <c r="BW20" s="688"/>
      <c r="BY20" s="691" t="s">
        <v>252</v>
      </c>
      <c r="BZ20" s="692"/>
      <c r="CA20" s="692"/>
      <c r="CB20" s="692"/>
      <c r="CC20" s="692"/>
      <c r="CD20" s="692"/>
      <c r="CE20" s="692"/>
      <c r="CF20" s="692"/>
      <c r="CG20" s="692"/>
      <c r="CH20" s="692"/>
      <c r="CI20" s="692"/>
      <c r="CJ20" s="692"/>
      <c r="CK20" s="692"/>
      <c r="CL20" s="693"/>
      <c r="CM20" s="595" t="s">
        <v>214</v>
      </c>
      <c r="CN20" s="596"/>
      <c r="CO20" s="596"/>
      <c r="CP20" s="596"/>
      <c r="CQ20" s="596"/>
      <c r="CR20" s="596"/>
      <c r="CS20" s="596"/>
      <c r="CT20" s="597"/>
      <c r="CU20" s="684" t="s">
        <v>155</v>
      </c>
      <c r="CV20" s="684"/>
      <c r="CW20" s="684"/>
      <c r="CX20" s="684"/>
      <c r="CY20" s="601" t="s">
        <v>127</v>
      </c>
      <c r="CZ20" s="596"/>
      <c r="DA20" s="596"/>
      <c r="DB20" s="596"/>
      <c r="DC20" s="596"/>
      <c r="DD20" s="596"/>
      <c r="DE20" s="596"/>
      <c r="DF20" s="596"/>
      <c r="DG20" s="596"/>
      <c r="DH20" s="596"/>
      <c r="DI20" s="596"/>
      <c r="DJ20" s="596"/>
      <c r="DK20" s="597"/>
      <c r="DL20" s="601" t="s">
        <v>155</v>
      </c>
      <c r="DM20" s="596"/>
      <c r="DN20" s="596"/>
      <c r="DO20" s="596"/>
      <c r="DP20" s="596"/>
      <c r="DQ20" s="596"/>
      <c r="DR20" s="596"/>
      <c r="DS20" s="596"/>
      <c r="DT20" s="596"/>
      <c r="DU20" s="596"/>
      <c r="DV20" s="596"/>
      <c r="DW20" s="596"/>
      <c r="DX20" s="690"/>
    </row>
    <row r="21" spans="2:128" ht="11.25" customHeight="1" x14ac:dyDescent="0.2">
      <c r="B21" s="592" t="s">
        <v>253</v>
      </c>
      <c r="C21" s="593"/>
      <c r="D21" s="593"/>
      <c r="E21" s="593"/>
      <c r="F21" s="593"/>
      <c r="G21" s="593"/>
      <c r="H21" s="593"/>
      <c r="I21" s="593"/>
      <c r="J21" s="593"/>
      <c r="K21" s="593"/>
      <c r="L21" s="593"/>
      <c r="M21" s="593"/>
      <c r="N21" s="593"/>
      <c r="O21" s="593"/>
      <c r="P21" s="593"/>
      <c r="Q21" s="594"/>
      <c r="R21" s="595">
        <v>5715558</v>
      </c>
      <c r="S21" s="596"/>
      <c r="T21" s="596"/>
      <c r="U21" s="596"/>
      <c r="V21" s="596"/>
      <c r="W21" s="596"/>
      <c r="X21" s="596"/>
      <c r="Y21" s="597"/>
      <c r="Z21" s="598">
        <v>0.5</v>
      </c>
      <c r="AA21" s="686"/>
      <c r="AB21" s="686"/>
      <c r="AC21" s="689"/>
      <c r="AD21" s="601" t="s">
        <v>213</v>
      </c>
      <c r="AE21" s="596"/>
      <c r="AF21" s="596"/>
      <c r="AG21" s="596"/>
      <c r="AH21" s="596"/>
      <c r="AI21" s="596"/>
      <c r="AJ21" s="596"/>
      <c r="AK21" s="597"/>
      <c r="AL21" s="598" t="s">
        <v>155</v>
      </c>
      <c r="AM21" s="686"/>
      <c r="AN21" s="686"/>
      <c r="AO21" s="687"/>
      <c r="AP21" s="691" t="s">
        <v>254</v>
      </c>
      <c r="AQ21" s="692"/>
      <c r="AR21" s="692"/>
      <c r="AS21" s="692"/>
      <c r="AT21" s="692"/>
      <c r="AU21" s="692"/>
      <c r="AV21" s="692"/>
      <c r="AW21" s="692"/>
      <c r="AX21" s="692"/>
      <c r="AY21" s="692"/>
      <c r="AZ21" s="692"/>
      <c r="BA21" s="692"/>
      <c r="BB21" s="692"/>
      <c r="BC21" s="693"/>
      <c r="BD21" s="595">
        <v>724736</v>
      </c>
      <c r="BE21" s="596"/>
      <c r="BF21" s="596"/>
      <c r="BG21" s="596"/>
      <c r="BH21" s="596"/>
      <c r="BI21" s="596"/>
      <c r="BJ21" s="596"/>
      <c r="BK21" s="597"/>
      <c r="BL21" s="684">
        <v>0.2</v>
      </c>
      <c r="BM21" s="684"/>
      <c r="BN21" s="684"/>
      <c r="BO21" s="684"/>
      <c r="BP21" s="685" t="s">
        <v>127</v>
      </c>
      <c r="BQ21" s="685"/>
      <c r="BR21" s="685"/>
      <c r="BS21" s="685"/>
      <c r="BT21" s="685"/>
      <c r="BU21" s="685"/>
      <c r="BV21" s="685"/>
      <c r="BW21" s="688"/>
      <c r="BY21" s="691" t="s">
        <v>255</v>
      </c>
      <c r="BZ21" s="692"/>
      <c r="CA21" s="692"/>
      <c r="CB21" s="692"/>
      <c r="CC21" s="692"/>
      <c r="CD21" s="692"/>
      <c r="CE21" s="692"/>
      <c r="CF21" s="692"/>
      <c r="CG21" s="692"/>
      <c r="CH21" s="692"/>
      <c r="CI21" s="692"/>
      <c r="CJ21" s="692"/>
      <c r="CK21" s="692"/>
      <c r="CL21" s="693"/>
      <c r="CM21" s="595">
        <v>339252</v>
      </c>
      <c r="CN21" s="596"/>
      <c r="CO21" s="596"/>
      <c r="CP21" s="596"/>
      <c r="CQ21" s="596"/>
      <c r="CR21" s="596"/>
      <c r="CS21" s="596"/>
      <c r="CT21" s="597"/>
      <c r="CU21" s="684">
        <v>0</v>
      </c>
      <c r="CV21" s="684"/>
      <c r="CW21" s="684"/>
      <c r="CX21" s="684"/>
      <c r="CY21" s="601" t="s">
        <v>127</v>
      </c>
      <c r="CZ21" s="596"/>
      <c r="DA21" s="596"/>
      <c r="DB21" s="596"/>
      <c r="DC21" s="596"/>
      <c r="DD21" s="596"/>
      <c r="DE21" s="596"/>
      <c r="DF21" s="596"/>
      <c r="DG21" s="596"/>
      <c r="DH21" s="596"/>
      <c r="DI21" s="596"/>
      <c r="DJ21" s="596"/>
      <c r="DK21" s="597"/>
      <c r="DL21" s="601">
        <v>339252</v>
      </c>
      <c r="DM21" s="596"/>
      <c r="DN21" s="596"/>
      <c r="DO21" s="596"/>
      <c r="DP21" s="596"/>
      <c r="DQ21" s="596"/>
      <c r="DR21" s="596"/>
      <c r="DS21" s="596"/>
      <c r="DT21" s="596"/>
      <c r="DU21" s="596"/>
      <c r="DV21" s="596"/>
      <c r="DW21" s="596"/>
      <c r="DX21" s="690"/>
    </row>
    <row r="22" spans="2:128" ht="11.25" customHeight="1" x14ac:dyDescent="0.2">
      <c r="B22" s="592" t="s">
        <v>256</v>
      </c>
      <c r="C22" s="593"/>
      <c r="D22" s="593"/>
      <c r="E22" s="593"/>
      <c r="F22" s="593"/>
      <c r="G22" s="593"/>
      <c r="H22" s="593"/>
      <c r="I22" s="593"/>
      <c r="J22" s="593"/>
      <c r="K22" s="593"/>
      <c r="L22" s="593"/>
      <c r="M22" s="593"/>
      <c r="N22" s="593"/>
      <c r="O22" s="593"/>
      <c r="P22" s="593"/>
      <c r="Q22" s="594"/>
      <c r="R22" s="595">
        <v>9956431</v>
      </c>
      <c r="S22" s="596"/>
      <c r="T22" s="596"/>
      <c r="U22" s="596"/>
      <c r="V22" s="596"/>
      <c r="W22" s="596"/>
      <c r="X22" s="596"/>
      <c r="Y22" s="597"/>
      <c r="Z22" s="598">
        <v>0.8</v>
      </c>
      <c r="AA22" s="686"/>
      <c r="AB22" s="686"/>
      <c r="AC22" s="689"/>
      <c r="AD22" s="601">
        <v>522819</v>
      </c>
      <c r="AE22" s="596"/>
      <c r="AF22" s="596"/>
      <c r="AG22" s="596"/>
      <c r="AH22" s="596"/>
      <c r="AI22" s="596"/>
      <c r="AJ22" s="596"/>
      <c r="AK22" s="597"/>
      <c r="AL22" s="598">
        <v>0.1</v>
      </c>
      <c r="AM22" s="686"/>
      <c r="AN22" s="686"/>
      <c r="AO22" s="687"/>
      <c r="AP22" s="691" t="s">
        <v>257</v>
      </c>
      <c r="AQ22" s="692"/>
      <c r="AR22" s="692"/>
      <c r="AS22" s="692"/>
      <c r="AT22" s="692"/>
      <c r="AU22" s="692"/>
      <c r="AV22" s="692"/>
      <c r="AW22" s="692"/>
      <c r="AX22" s="692"/>
      <c r="AY22" s="692"/>
      <c r="AZ22" s="692"/>
      <c r="BA22" s="692"/>
      <c r="BB22" s="692"/>
      <c r="BC22" s="693"/>
      <c r="BD22" s="595">
        <v>3687269</v>
      </c>
      <c r="BE22" s="596"/>
      <c r="BF22" s="596"/>
      <c r="BG22" s="596"/>
      <c r="BH22" s="596"/>
      <c r="BI22" s="596"/>
      <c r="BJ22" s="596"/>
      <c r="BK22" s="597"/>
      <c r="BL22" s="684">
        <v>1.1000000000000001</v>
      </c>
      <c r="BM22" s="684"/>
      <c r="BN22" s="684"/>
      <c r="BO22" s="684"/>
      <c r="BP22" s="685" t="s">
        <v>155</v>
      </c>
      <c r="BQ22" s="685"/>
      <c r="BR22" s="685"/>
      <c r="BS22" s="685"/>
      <c r="BT22" s="685"/>
      <c r="BU22" s="685"/>
      <c r="BV22" s="685"/>
      <c r="BW22" s="688"/>
      <c r="BY22" s="691" t="s">
        <v>258</v>
      </c>
      <c r="BZ22" s="692"/>
      <c r="CA22" s="692"/>
      <c r="CB22" s="692"/>
      <c r="CC22" s="692"/>
      <c r="CD22" s="692"/>
      <c r="CE22" s="692"/>
      <c r="CF22" s="692"/>
      <c r="CG22" s="692"/>
      <c r="CH22" s="692"/>
      <c r="CI22" s="692"/>
      <c r="CJ22" s="692"/>
      <c r="CK22" s="692"/>
      <c r="CL22" s="693"/>
      <c r="CM22" s="595">
        <v>710228</v>
      </c>
      <c r="CN22" s="596"/>
      <c r="CO22" s="596"/>
      <c r="CP22" s="596"/>
      <c r="CQ22" s="596"/>
      <c r="CR22" s="596"/>
      <c r="CS22" s="596"/>
      <c r="CT22" s="597"/>
      <c r="CU22" s="684">
        <v>0.1</v>
      </c>
      <c r="CV22" s="684"/>
      <c r="CW22" s="684"/>
      <c r="CX22" s="684"/>
      <c r="CY22" s="601" t="s">
        <v>214</v>
      </c>
      <c r="CZ22" s="596"/>
      <c r="DA22" s="596"/>
      <c r="DB22" s="596"/>
      <c r="DC22" s="596"/>
      <c r="DD22" s="596"/>
      <c r="DE22" s="596"/>
      <c r="DF22" s="596"/>
      <c r="DG22" s="596"/>
      <c r="DH22" s="596"/>
      <c r="DI22" s="596"/>
      <c r="DJ22" s="596"/>
      <c r="DK22" s="597"/>
      <c r="DL22" s="601">
        <v>710228</v>
      </c>
      <c r="DM22" s="596"/>
      <c r="DN22" s="596"/>
      <c r="DO22" s="596"/>
      <c r="DP22" s="596"/>
      <c r="DQ22" s="596"/>
      <c r="DR22" s="596"/>
      <c r="DS22" s="596"/>
      <c r="DT22" s="596"/>
      <c r="DU22" s="596"/>
      <c r="DV22" s="596"/>
      <c r="DW22" s="596"/>
      <c r="DX22" s="690"/>
    </row>
    <row r="23" spans="2:128" ht="11.25" customHeight="1" x14ac:dyDescent="0.2">
      <c r="B23" s="592" t="s">
        <v>259</v>
      </c>
      <c r="C23" s="593"/>
      <c r="D23" s="593"/>
      <c r="E23" s="593"/>
      <c r="F23" s="593"/>
      <c r="G23" s="593"/>
      <c r="H23" s="593"/>
      <c r="I23" s="593"/>
      <c r="J23" s="593"/>
      <c r="K23" s="593"/>
      <c r="L23" s="593"/>
      <c r="M23" s="593"/>
      <c r="N23" s="593"/>
      <c r="O23" s="593"/>
      <c r="P23" s="593"/>
      <c r="Q23" s="594"/>
      <c r="R23" s="595">
        <v>3615783</v>
      </c>
      <c r="S23" s="596"/>
      <c r="T23" s="596"/>
      <c r="U23" s="596"/>
      <c r="V23" s="596"/>
      <c r="W23" s="596"/>
      <c r="X23" s="596"/>
      <c r="Y23" s="597"/>
      <c r="Z23" s="598">
        <v>0.3</v>
      </c>
      <c r="AA23" s="686"/>
      <c r="AB23" s="686"/>
      <c r="AC23" s="689"/>
      <c r="AD23" s="601">
        <v>24468</v>
      </c>
      <c r="AE23" s="596"/>
      <c r="AF23" s="596"/>
      <c r="AG23" s="596"/>
      <c r="AH23" s="596"/>
      <c r="AI23" s="596"/>
      <c r="AJ23" s="596"/>
      <c r="AK23" s="597"/>
      <c r="AL23" s="598">
        <v>0</v>
      </c>
      <c r="AM23" s="686"/>
      <c r="AN23" s="686"/>
      <c r="AO23" s="687"/>
      <c r="AP23" s="691" t="s">
        <v>260</v>
      </c>
      <c r="AQ23" s="692"/>
      <c r="AR23" s="692"/>
      <c r="AS23" s="692"/>
      <c r="AT23" s="692"/>
      <c r="AU23" s="692"/>
      <c r="AV23" s="692"/>
      <c r="AW23" s="692"/>
      <c r="AX23" s="692"/>
      <c r="AY23" s="692"/>
      <c r="AZ23" s="692"/>
      <c r="BA23" s="692"/>
      <c r="BB23" s="692"/>
      <c r="BC23" s="693"/>
      <c r="BD23" s="595">
        <v>27043237</v>
      </c>
      <c r="BE23" s="596"/>
      <c r="BF23" s="596"/>
      <c r="BG23" s="596"/>
      <c r="BH23" s="596"/>
      <c r="BI23" s="596"/>
      <c r="BJ23" s="596"/>
      <c r="BK23" s="597"/>
      <c r="BL23" s="684">
        <v>8.4</v>
      </c>
      <c r="BM23" s="684"/>
      <c r="BN23" s="684"/>
      <c r="BO23" s="684"/>
      <c r="BP23" s="685" t="s">
        <v>155</v>
      </c>
      <c r="BQ23" s="685"/>
      <c r="BR23" s="685"/>
      <c r="BS23" s="685"/>
      <c r="BT23" s="685"/>
      <c r="BU23" s="685"/>
      <c r="BV23" s="685"/>
      <c r="BW23" s="688"/>
      <c r="BY23" s="691" t="s">
        <v>261</v>
      </c>
      <c r="BZ23" s="692"/>
      <c r="CA23" s="692"/>
      <c r="CB23" s="692"/>
      <c r="CC23" s="692"/>
      <c r="CD23" s="692"/>
      <c r="CE23" s="692"/>
      <c r="CF23" s="692"/>
      <c r="CG23" s="692"/>
      <c r="CH23" s="692"/>
      <c r="CI23" s="692"/>
      <c r="CJ23" s="692"/>
      <c r="CK23" s="692"/>
      <c r="CL23" s="693"/>
      <c r="CM23" s="595">
        <v>608470</v>
      </c>
      <c r="CN23" s="596"/>
      <c r="CO23" s="596"/>
      <c r="CP23" s="596"/>
      <c r="CQ23" s="596"/>
      <c r="CR23" s="596"/>
      <c r="CS23" s="596"/>
      <c r="CT23" s="597"/>
      <c r="CU23" s="684">
        <v>0.1</v>
      </c>
      <c r="CV23" s="684"/>
      <c r="CW23" s="684"/>
      <c r="CX23" s="684"/>
      <c r="CY23" s="601" t="s">
        <v>155</v>
      </c>
      <c r="CZ23" s="596"/>
      <c r="DA23" s="596"/>
      <c r="DB23" s="596"/>
      <c r="DC23" s="596"/>
      <c r="DD23" s="596"/>
      <c r="DE23" s="596"/>
      <c r="DF23" s="596"/>
      <c r="DG23" s="596"/>
      <c r="DH23" s="596"/>
      <c r="DI23" s="596"/>
      <c r="DJ23" s="596"/>
      <c r="DK23" s="597"/>
      <c r="DL23" s="601">
        <v>608470</v>
      </c>
      <c r="DM23" s="596"/>
      <c r="DN23" s="596"/>
      <c r="DO23" s="596"/>
      <c r="DP23" s="596"/>
      <c r="DQ23" s="596"/>
      <c r="DR23" s="596"/>
      <c r="DS23" s="596"/>
      <c r="DT23" s="596"/>
      <c r="DU23" s="596"/>
      <c r="DV23" s="596"/>
      <c r="DW23" s="596"/>
      <c r="DX23" s="690"/>
    </row>
    <row r="24" spans="2:128" ht="11.25" customHeight="1" x14ac:dyDescent="0.2">
      <c r="B24" s="592" t="s">
        <v>262</v>
      </c>
      <c r="C24" s="593"/>
      <c r="D24" s="593"/>
      <c r="E24" s="593"/>
      <c r="F24" s="593"/>
      <c r="G24" s="593"/>
      <c r="H24" s="593"/>
      <c r="I24" s="593"/>
      <c r="J24" s="593"/>
      <c r="K24" s="593"/>
      <c r="L24" s="593"/>
      <c r="M24" s="593"/>
      <c r="N24" s="593"/>
      <c r="O24" s="593"/>
      <c r="P24" s="593"/>
      <c r="Q24" s="594"/>
      <c r="R24" s="595">
        <v>237039020</v>
      </c>
      <c r="S24" s="596"/>
      <c r="T24" s="596"/>
      <c r="U24" s="596"/>
      <c r="V24" s="596"/>
      <c r="W24" s="596"/>
      <c r="X24" s="596"/>
      <c r="Y24" s="597"/>
      <c r="Z24" s="598">
        <v>20.2</v>
      </c>
      <c r="AA24" s="686"/>
      <c r="AB24" s="686"/>
      <c r="AC24" s="689"/>
      <c r="AD24" s="601" t="s">
        <v>155</v>
      </c>
      <c r="AE24" s="596"/>
      <c r="AF24" s="596"/>
      <c r="AG24" s="596"/>
      <c r="AH24" s="596"/>
      <c r="AI24" s="596"/>
      <c r="AJ24" s="596"/>
      <c r="AK24" s="597"/>
      <c r="AL24" s="598" t="s">
        <v>214</v>
      </c>
      <c r="AM24" s="686"/>
      <c r="AN24" s="686"/>
      <c r="AO24" s="687"/>
      <c r="AP24" s="691" t="s">
        <v>263</v>
      </c>
      <c r="AQ24" s="692"/>
      <c r="AR24" s="692"/>
      <c r="AS24" s="692"/>
      <c r="AT24" s="692"/>
      <c r="AU24" s="692"/>
      <c r="AV24" s="692"/>
      <c r="AW24" s="692"/>
      <c r="AX24" s="692"/>
      <c r="AY24" s="692"/>
      <c r="AZ24" s="692"/>
      <c r="BA24" s="692"/>
      <c r="BB24" s="692"/>
      <c r="BC24" s="693"/>
      <c r="BD24" s="595">
        <v>33269685</v>
      </c>
      <c r="BE24" s="596"/>
      <c r="BF24" s="596"/>
      <c r="BG24" s="596"/>
      <c r="BH24" s="596"/>
      <c r="BI24" s="596"/>
      <c r="BJ24" s="596"/>
      <c r="BK24" s="597"/>
      <c r="BL24" s="684">
        <v>10.4</v>
      </c>
      <c r="BM24" s="684"/>
      <c r="BN24" s="684"/>
      <c r="BO24" s="684"/>
      <c r="BP24" s="685" t="s">
        <v>155</v>
      </c>
      <c r="BQ24" s="685"/>
      <c r="BR24" s="685"/>
      <c r="BS24" s="685"/>
      <c r="BT24" s="685"/>
      <c r="BU24" s="685"/>
      <c r="BV24" s="685"/>
      <c r="BW24" s="688"/>
      <c r="BY24" s="691" t="s">
        <v>264</v>
      </c>
      <c r="BZ24" s="692"/>
      <c r="CA24" s="692"/>
      <c r="CB24" s="692"/>
      <c r="CC24" s="692"/>
      <c r="CD24" s="692"/>
      <c r="CE24" s="692"/>
      <c r="CF24" s="692"/>
      <c r="CG24" s="692"/>
      <c r="CH24" s="692"/>
      <c r="CI24" s="692"/>
      <c r="CJ24" s="692"/>
      <c r="CK24" s="692"/>
      <c r="CL24" s="693"/>
      <c r="CM24" s="595">
        <v>223411</v>
      </c>
      <c r="CN24" s="596"/>
      <c r="CO24" s="596"/>
      <c r="CP24" s="596"/>
      <c r="CQ24" s="596"/>
      <c r="CR24" s="596"/>
      <c r="CS24" s="596"/>
      <c r="CT24" s="597"/>
      <c r="CU24" s="684">
        <v>0</v>
      </c>
      <c r="CV24" s="684"/>
      <c r="CW24" s="684"/>
      <c r="CX24" s="684"/>
      <c r="CY24" s="601" t="s">
        <v>155</v>
      </c>
      <c r="CZ24" s="596"/>
      <c r="DA24" s="596"/>
      <c r="DB24" s="596"/>
      <c r="DC24" s="596"/>
      <c r="DD24" s="596"/>
      <c r="DE24" s="596"/>
      <c r="DF24" s="596"/>
      <c r="DG24" s="596"/>
      <c r="DH24" s="596"/>
      <c r="DI24" s="596"/>
      <c r="DJ24" s="596"/>
      <c r="DK24" s="597"/>
      <c r="DL24" s="601">
        <v>223411</v>
      </c>
      <c r="DM24" s="596"/>
      <c r="DN24" s="596"/>
      <c r="DO24" s="596"/>
      <c r="DP24" s="596"/>
      <c r="DQ24" s="596"/>
      <c r="DR24" s="596"/>
      <c r="DS24" s="596"/>
      <c r="DT24" s="596"/>
      <c r="DU24" s="596"/>
      <c r="DV24" s="596"/>
      <c r="DW24" s="596"/>
      <c r="DX24" s="690"/>
    </row>
    <row r="25" spans="2:128" ht="11.25" customHeight="1" x14ac:dyDescent="0.2">
      <c r="B25" s="592" t="s">
        <v>265</v>
      </c>
      <c r="C25" s="593"/>
      <c r="D25" s="593"/>
      <c r="E25" s="593"/>
      <c r="F25" s="593"/>
      <c r="G25" s="593"/>
      <c r="H25" s="593"/>
      <c r="I25" s="593"/>
      <c r="J25" s="593"/>
      <c r="K25" s="593"/>
      <c r="L25" s="593"/>
      <c r="M25" s="593"/>
      <c r="N25" s="593"/>
      <c r="O25" s="593"/>
      <c r="P25" s="593"/>
      <c r="Q25" s="594"/>
      <c r="R25" s="595" t="s">
        <v>155</v>
      </c>
      <c r="S25" s="596"/>
      <c r="T25" s="596"/>
      <c r="U25" s="596"/>
      <c r="V25" s="596"/>
      <c r="W25" s="596"/>
      <c r="X25" s="596"/>
      <c r="Y25" s="597"/>
      <c r="Z25" s="598" t="s">
        <v>214</v>
      </c>
      <c r="AA25" s="686"/>
      <c r="AB25" s="686"/>
      <c r="AC25" s="689"/>
      <c r="AD25" s="601" t="s">
        <v>213</v>
      </c>
      <c r="AE25" s="596"/>
      <c r="AF25" s="596"/>
      <c r="AG25" s="596"/>
      <c r="AH25" s="596"/>
      <c r="AI25" s="596"/>
      <c r="AJ25" s="596"/>
      <c r="AK25" s="597"/>
      <c r="AL25" s="598" t="s">
        <v>155</v>
      </c>
      <c r="AM25" s="686"/>
      <c r="AN25" s="686"/>
      <c r="AO25" s="687"/>
      <c r="AP25" s="691" t="s">
        <v>266</v>
      </c>
      <c r="AQ25" s="692"/>
      <c r="AR25" s="692"/>
      <c r="AS25" s="692"/>
      <c r="AT25" s="692"/>
      <c r="AU25" s="692"/>
      <c r="AV25" s="692"/>
      <c r="AW25" s="692"/>
      <c r="AX25" s="692"/>
      <c r="AY25" s="692"/>
      <c r="AZ25" s="692"/>
      <c r="BA25" s="692"/>
      <c r="BB25" s="692"/>
      <c r="BC25" s="693"/>
      <c r="BD25" s="595">
        <v>2619</v>
      </c>
      <c r="BE25" s="596"/>
      <c r="BF25" s="596"/>
      <c r="BG25" s="596"/>
      <c r="BH25" s="596"/>
      <c r="BI25" s="596"/>
      <c r="BJ25" s="596"/>
      <c r="BK25" s="597"/>
      <c r="BL25" s="684">
        <v>0</v>
      </c>
      <c r="BM25" s="684"/>
      <c r="BN25" s="684"/>
      <c r="BO25" s="684"/>
      <c r="BP25" s="685" t="s">
        <v>214</v>
      </c>
      <c r="BQ25" s="685"/>
      <c r="BR25" s="685"/>
      <c r="BS25" s="685"/>
      <c r="BT25" s="685"/>
      <c r="BU25" s="685"/>
      <c r="BV25" s="685"/>
      <c r="BW25" s="688"/>
      <c r="BY25" s="691" t="s">
        <v>267</v>
      </c>
      <c r="BZ25" s="692"/>
      <c r="CA25" s="692"/>
      <c r="CB25" s="692"/>
      <c r="CC25" s="692"/>
      <c r="CD25" s="692"/>
      <c r="CE25" s="692"/>
      <c r="CF25" s="692"/>
      <c r="CG25" s="692"/>
      <c r="CH25" s="692"/>
      <c r="CI25" s="692"/>
      <c r="CJ25" s="692"/>
      <c r="CK25" s="692"/>
      <c r="CL25" s="693"/>
      <c r="CM25" s="595">
        <v>2559775</v>
      </c>
      <c r="CN25" s="596"/>
      <c r="CO25" s="596"/>
      <c r="CP25" s="596"/>
      <c r="CQ25" s="596"/>
      <c r="CR25" s="596"/>
      <c r="CS25" s="596"/>
      <c r="CT25" s="597"/>
      <c r="CU25" s="684">
        <v>0.2</v>
      </c>
      <c r="CV25" s="684"/>
      <c r="CW25" s="684"/>
      <c r="CX25" s="684"/>
      <c r="CY25" s="601" t="s">
        <v>155</v>
      </c>
      <c r="CZ25" s="596"/>
      <c r="DA25" s="596"/>
      <c r="DB25" s="596"/>
      <c r="DC25" s="596"/>
      <c r="DD25" s="596"/>
      <c r="DE25" s="596"/>
      <c r="DF25" s="596"/>
      <c r="DG25" s="596"/>
      <c r="DH25" s="596"/>
      <c r="DI25" s="596"/>
      <c r="DJ25" s="596"/>
      <c r="DK25" s="597"/>
      <c r="DL25" s="601">
        <v>2559775</v>
      </c>
      <c r="DM25" s="596"/>
      <c r="DN25" s="596"/>
      <c r="DO25" s="596"/>
      <c r="DP25" s="596"/>
      <c r="DQ25" s="596"/>
      <c r="DR25" s="596"/>
      <c r="DS25" s="596"/>
      <c r="DT25" s="596"/>
      <c r="DU25" s="596"/>
      <c r="DV25" s="596"/>
      <c r="DW25" s="596"/>
      <c r="DX25" s="690"/>
    </row>
    <row r="26" spans="2:128" ht="11.25" customHeight="1" x14ac:dyDescent="0.2">
      <c r="B26" s="592" t="s">
        <v>268</v>
      </c>
      <c r="C26" s="593"/>
      <c r="D26" s="593"/>
      <c r="E26" s="593"/>
      <c r="F26" s="593"/>
      <c r="G26" s="593"/>
      <c r="H26" s="593"/>
      <c r="I26" s="593"/>
      <c r="J26" s="593"/>
      <c r="K26" s="593"/>
      <c r="L26" s="593"/>
      <c r="M26" s="593"/>
      <c r="N26" s="593"/>
      <c r="O26" s="593"/>
      <c r="P26" s="593"/>
      <c r="Q26" s="594"/>
      <c r="R26" s="595">
        <v>2178463</v>
      </c>
      <c r="S26" s="596"/>
      <c r="T26" s="596"/>
      <c r="U26" s="596"/>
      <c r="V26" s="596"/>
      <c r="W26" s="596"/>
      <c r="X26" s="596"/>
      <c r="Y26" s="597"/>
      <c r="Z26" s="598">
        <v>0.2</v>
      </c>
      <c r="AA26" s="686"/>
      <c r="AB26" s="686"/>
      <c r="AC26" s="689"/>
      <c r="AD26" s="601">
        <v>495316</v>
      </c>
      <c r="AE26" s="596"/>
      <c r="AF26" s="596"/>
      <c r="AG26" s="596"/>
      <c r="AH26" s="596"/>
      <c r="AI26" s="596"/>
      <c r="AJ26" s="596"/>
      <c r="AK26" s="597"/>
      <c r="AL26" s="598">
        <v>0.1</v>
      </c>
      <c r="AM26" s="686"/>
      <c r="AN26" s="686"/>
      <c r="AO26" s="687"/>
      <c r="AP26" s="691" t="s">
        <v>269</v>
      </c>
      <c r="AQ26" s="692"/>
      <c r="AR26" s="692"/>
      <c r="AS26" s="692"/>
      <c r="AT26" s="692"/>
      <c r="AU26" s="692"/>
      <c r="AV26" s="692"/>
      <c r="AW26" s="692"/>
      <c r="AX26" s="692"/>
      <c r="AY26" s="692"/>
      <c r="AZ26" s="692"/>
      <c r="BA26" s="692"/>
      <c r="BB26" s="692"/>
      <c r="BC26" s="693"/>
      <c r="BD26" s="595" t="s">
        <v>155</v>
      </c>
      <c r="BE26" s="596"/>
      <c r="BF26" s="596"/>
      <c r="BG26" s="596"/>
      <c r="BH26" s="596"/>
      <c r="BI26" s="596"/>
      <c r="BJ26" s="596"/>
      <c r="BK26" s="597"/>
      <c r="BL26" s="684" t="s">
        <v>213</v>
      </c>
      <c r="BM26" s="684"/>
      <c r="BN26" s="684"/>
      <c r="BO26" s="684"/>
      <c r="BP26" s="685" t="s">
        <v>213</v>
      </c>
      <c r="BQ26" s="685"/>
      <c r="BR26" s="685"/>
      <c r="BS26" s="685"/>
      <c r="BT26" s="685"/>
      <c r="BU26" s="685"/>
      <c r="BV26" s="685"/>
      <c r="BW26" s="688"/>
      <c r="BY26" s="691" t="s">
        <v>270</v>
      </c>
      <c r="BZ26" s="692"/>
      <c r="CA26" s="692"/>
      <c r="CB26" s="692"/>
      <c r="CC26" s="692"/>
      <c r="CD26" s="692"/>
      <c r="CE26" s="692"/>
      <c r="CF26" s="692"/>
      <c r="CG26" s="692"/>
      <c r="CH26" s="692"/>
      <c r="CI26" s="692"/>
      <c r="CJ26" s="692"/>
      <c r="CK26" s="692"/>
      <c r="CL26" s="693"/>
      <c r="CM26" s="595">
        <v>44738105</v>
      </c>
      <c r="CN26" s="596"/>
      <c r="CO26" s="596"/>
      <c r="CP26" s="596"/>
      <c r="CQ26" s="596"/>
      <c r="CR26" s="596"/>
      <c r="CS26" s="596"/>
      <c r="CT26" s="597"/>
      <c r="CU26" s="684">
        <v>4.0999999999999996</v>
      </c>
      <c r="CV26" s="684"/>
      <c r="CW26" s="684"/>
      <c r="CX26" s="684"/>
      <c r="CY26" s="601" t="s">
        <v>127</v>
      </c>
      <c r="CZ26" s="596"/>
      <c r="DA26" s="596"/>
      <c r="DB26" s="596"/>
      <c r="DC26" s="596"/>
      <c r="DD26" s="596"/>
      <c r="DE26" s="596"/>
      <c r="DF26" s="596"/>
      <c r="DG26" s="596"/>
      <c r="DH26" s="596"/>
      <c r="DI26" s="596"/>
      <c r="DJ26" s="596"/>
      <c r="DK26" s="597"/>
      <c r="DL26" s="601">
        <v>44738105</v>
      </c>
      <c r="DM26" s="596"/>
      <c r="DN26" s="596"/>
      <c r="DO26" s="596"/>
      <c r="DP26" s="596"/>
      <c r="DQ26" s="596"/>
      <c r="DR26" s="596"/>
      <c r="DS26" s="596"/>
      <c r="DT26" s="596"/>
      <c r="DU26" s="596"/>
      <c r="DV26" s="596"/>
      <c r="DW26" s="596"/>
      <c r="DX26" s="690"/>
    </row>
    <row r="27" spans="2:128" ht="11.25" customHeight="1" x14ac:dyDescent="0.2">
      <c r="B27" s="592" t="s">
        <v>271</v>
      </c>
      <c r="C27" s="593"/>
      <c r="D27" s="593"/>
      <c r="E27" s="593"/>
      <c r="F27" s="593"/>
      <c r="G27" s="593"/>
      <c r="H27" s="593"/>
      <c r="I27" s="593"/>
      <c r="J27" s="593"/>
      <c r="K27" s="593"/>
      <c r="L27" s="593"/>
      <c r="M27" s="593"/>
      <c r="N27" s="593"/>
      <c r="O27" s="593"/>
      <c r="P27" s="593"/>
      <c r="Q27" s="594"/>
      <c r="R27" s="595">
        <v>883491</v>
      </c>
      <c r="S27" s="596"/>
      <c r="T27" s="596"/>
      <c r="U27" s="596"/>
      <c r="V27" s="596"/>
      <c r="W27" s="596"/>
      <c r="X27" s="596"/>
      <c r="Y27" s="597"/>
      <c r="Z27" s="598">
        <v>0.1</v>
      </c>
      <c r="AA27" s="686"/>
      <c r="AB27" s="686"/>
      <c r="AC27" s="689"/>
      <c r="AD27" s="601" t="s">
        <v>155</v>
      </c>
      <c r="AE27" s="596"/>
      <c r="AF27" s="596"/>
      <c r="AG27" s="596"/>
      <c r="AH27" s="596"/>
      <c r="AI27" s="596"/>
      <c r="AJ27" s="596"/>
      <c r="AK27" s="597"/>
      <c r="AL27" s="598" t="s">
        <v>155</v>
      </c>
      <c r="AM27" s="686"/>
      <c r="AN27" s="686"/>
      <c r="AO27" s="687"/>
      <c r="AP27" s="691" t="s">
        <v>272</v>
      </c>
      <c r="AQ27" s="692"/>
      <c r="AR27" s="692"/>
      <c r="AS27" s="692"/>
      <c r="AT27" s="692"/>
      <c r="AU27" s="692"/>
      <c r="AV27" s="692"/>
      <c r="AW27" s="692"/>
      <c r="AX27" s="692"/>
      <c r="AY27" s="692"/>
      <c r="AZ27" s="692"/>
      <c r="BA27" s="692"/>
      <c r="BB27" s="692"/>
      <c r="BC27" s="693"/>
      <c r="BD27" s="595">
        <v>105595</v>
      </c>
      <c r="BE27" s="596"/>
      <c r="BF27" s="596"/>
      <c r="BG27" s="596"/>
      <c r="BH27" s="596"/>
      <c r="BI27" s="596"/>
      <c r="BJ27" s="596"/>
      <c r="BK27" s="597"/>
      <c r="BL27" s="684">
        <v>0</v>
      </c>
      <c r="BM27" s="684"/>
      <c r="BN27" s="684"/>
      <c r="BO27" s="684"/>
      <c r="BP27" s="685" t="s">
        <v>213</v>
      </c>
      <c r="BQ27" s="685"/>
      <c r="BR27" s="685"/>
      <c r="BS27" s="685"/>
      <c r="BT27" s="685"/>
      <c r="BU27" s="685"/>
      <c r="BV27" s="685"/>
      <c r="BW27" s="688"/>
      <c r="BY27" s="691" t="s">
        <v>273</v>
      </c>
      <c r="BZ27" s="692"/>
      <c r="CA27" s="692"/>
      <c r="CB27" s="692"/>
      <c r="CC27" s="692"/>
      <c r="CD27" s="692"/>
      <c r="CE27" s="692"/>
      <c r="CF27" s="692"/>
      <c r="CG27" s="692"/>
      <c r="CH27" s="692"/>
      <c r="CI27" s="692"/>
      <c r="CJ27" s="692"/>
      <c r="CK27" s="692"/>
      <c r="CL27" s="693"/>
      <c r="CM27" s="595">
        <v>498049</v>
      </c>
      <c r="CN27" s="596"/>
      <c r="CO27" s="596"/>
      <c r="CP27" s="596"/>
      <c r="CQ27" s="596"/>
      <c r="CR27" s="596"/>
      <c r="CS27" s="596"/>
      <c r="CT27" s="597"/>
      <c r="CU27" s="684">
        <v>0</v>
      </c>
      <c r="CV27" s="684"/>
      <c r="CW27" s="684"/>
      <c r="CX27" s="684"/>
      <c r="CY27" s="601" t="s">
        <v>155</v>
      </c>
      <c r="CZ27" s="596"/>
      <c r="DA27" s="596"/>
      <c r="DB27" s="596"/>
      <c r="DC27" s="596"/>
      <c r="DD27" s="596"/>
      <c r="DE27" s="596"/>
      <c r="DF27" s="596"/>
      <c r="DG27" s="596"/>
      <c r="DH27" s="596"/>
      <c r="DI27" s="596"/>
      <c r="DJ27" s="596"/>
      <c r="DK27" s="597"/>
      <c r="DL27" s="601">
        <v>498049</v>
      </c>
      <c r="DM27" s="596"/>
      <c r="DN27" s="596"/>
      <c r="DO27" s="596"/>
      <c r="DP27" s="596"/>
      <c r="DQ27" s="596"/>
      <c r="DR27" s="596"/>
      <c r="DS27" s="596"/>
      <c r="DT27" s="596"/>
      <c r="DU27" s="596"/>
      <c r="DV27" s="596"/>
      <c r="DW27" s="596"/>
      <c r="DX27" s="690"/>
    </row>
    <row r="28" spans="2:128" ht="11.25" customHeight="1" x14ac:dyDescent="0.2">
      <c r="B28" s="592" t="s">
        <v>274</v>
      </c>
      <c r="C28" s="593"/>
      <c r="D28" s="593"/>
      <c r="E28" s="593"/>
      <c r="F28" s="593"/>
      <c r="G28" s="593"/>
      <c r="H28" s="593"/>
      <c r="I28" s="593"/>
      <c r="J28" s="593"/>
      <c r="K28" s="593"/>
      <c r="L28" s="593"/>
      <c r="M28" s="593"/>
      <c r="N28" s="593"/>
      <c r="O28" s="593"/>
      <c r="P28" s="593"/>
      <c r="Q28" s="594"/>
      <c r="R28" s="595">
        <v>70870018</v>
      </c>
      <c r="S28" s="596"/>
      <c r="T28" s="596"/>
      <c r="U28" s="596"/>
      <c r="V28" s="596"/>
      <c r="W28" s="596"/>
      <c r="X28" s="596"/>
      <c r="Y28" s="597"/>
      <c r="Z28" s="598">
        <v>6</v>
      </c>
      <c r="AA28" s="686"/>
      <c r="AB28" s="686"/>
      <c r="AC28" s="689"/>
      <c r="AD28" s="601" t="s">
        <v>214</v>
      </c>
      <c r="AE28" s="596"/>
      <c r="AF28" s="596"/>
      <c r="AG28" s="596"/>
      <c r="AH28" s="596"/>
      <c r="AI28" s="596"/>
      <c r="AJ28" s="596"/>
      <c r="AK28" s="597"/>
      <c r="AL28" s="598" t="s">
        <v>213</v>
      </c>
      <c r="AM28" s="686"/>
      <c r="AN28" s="686"/>
      <c r="AO28" s="687"/>
      <c r="AP28" s="691" t="s">
        <v>275</v>
      </c>
      <c r="AQ28" s="692"/>
      <c r="AR28" s="692"/>
      <c r="AS28" s="692"/>
      <c r="AT28" s="692"/>
      <c r="AU28" s="692"/>
      <c r="AV28" s="692"/>
      <c r="AW28" s="692"/>
      <c r="AX28" s="692"/>
      <c r="AY28" s="692"/>
      <c r="AZ28" s="692"/>
      <c r="BA28" s="692"/>
      <c r="BB28" s="692"/>
      <c r="BC28" s="693"/>
      <c r="BD28" s="595">
        <v>468415</v>
      </c>
      <c r="BE28" s="596"/>
      <c r="BF28" s="596"/>
      <c r="BG28" s="596"/>
      <c r="BH28" s="596"/>
      <c r="BI28" s="596"/>
      <c r="BJ28" s="596"/>
      <c r="BK28" s="597"/>
      <c r="BL28" s="684">
        <v>0.1</v>
      </c>
      <c r="BM28" s="684"/>
      <c r="BN28" s="684"/>
      <c r="BO28" s="684"/>
      <c r="BP28" s="685" t="s">
        <v>155</v>
      </c>
      <c r="BQ28" s="685"/>
      <c r="BR28" s="685"/>
      <c r="BS28" s="685"/>
      <c r="BT28" s="685"/>
      <c r="BU28" s="685"/>
      <c r="BV28" s="685"/>
      <c r="BW28" s="688"/>
      <c r="BY28" s="691" t="s">
        <v>276</v>
      </c>
      <c r="BZ28" s="692"/>
      <c r="CA28" s="692"/>
      <c r="CB28" s="692"/>
      <c r="CC28" s="692"/>
      <c r="CD28" s="692"/>
      <c r="CE28" s="692"/>
      <c r="CF28" s="692"/>
      <c r="CG28" s="692"/>
      <c r="CH28" s="692"/>
      <c r="CI28" s="692"/>
      <c r="CJ28" s="692"/>
      <c r="CK28" s="692"/>
      <c r="CL28" s="693"/>
      <c r="CM28" s="595" t="s">
        <v>155</v>
      </c>
      <c r="CN28" s="596"/>
      <c r="CO28" s="596"/>
      <c r="CP28" s="596"/>
      <c r="CQ28" s="596"/>
      <c r="CR28" s="596"/>
      <c r="CS28" s="596"/>
      <c r="CT28" s="597"/>
      <c r="CU28" s="684" t="s">
        <v>127</v>
      </c>
      <c r="CV28" s="684"/>
      <c r="CW28" s="684"/>
      <c r="CX28" s="684"/>
      <c r="CY28" s="601" t="s">
        <v>214</v>
      </c>
      <c r="CZ28" s="596"/>
      <c r="DA28" s="596"/>
      <c r="DB28" s="596"/>
      <c r="DC28" s="596"/>
      <c r="DD28" s="596"/>
      <c r="DE28" s="596"/>
      <c r="DF28" s="596"/>
      <c r="DG28" s="596"/>
      <c r="DH28" s="596"/>
      <c r="DI28" s="596"/>
      <c r="DJ28" s="596"/>
      <c r="DK28" s="597"/>
      <c r="DL28" s="601" t="s">
        <v>127</v>
      </c>
      <c r="DM28" s="596"/>
      <c r="DN28" s="596"/>
      <c r="DO28" s="596"/>
      <c r="DP28" s="596"/>
      <c r="DQ28" s="596"/>
      <c r="DR28" s="596"/>
      <c r="DS28" s="596"/>
      <c r="DT28" s="596"/>
      <c r="DU28" s="596"/>
      <c r="DV28" s="596"/>
      <c r="DW28" s="596"/>
      <c r="DX28" s="690"/>
    </row>
    <row r="29" spans="2:128" ht="11.25" customHeight="1" x14ac:dyDescent="0.2">
      <c r="B29" s="592" t="s">
        <v>277</v>
      </c>
      <c r="C29" s="593"/>
      <c r="D29" s="593"/>
      <c r="E29" s="593"/>
      <c r="F29" s="593"/>
      <c r="G29" s="593"/>
      <c r="H29" s="593"/>
      <c r="I29" s="593"/>
      <c r="J29" s="593"/>
      <c r="K29" s="593"/>
      <c r="L29" s="593"/>
      <c r="M29" s="593"/>
      <c r="N29" s="593"/>
      <c r="O29" s="593"/>
      <c r="P29" s="593"/>
      <c r="Q29" s="594"/>
      <c r="R29" s="595">
        <v>116735015</v>
      </c>
      <c r="S29" s="596"/>
      <c r="T29" s="596"/>
      <c r="U29" s="596"/>
      <c r="V29" s="596"/>
      <c r="W29" s="596"/>
      <c r="X29" s="596"/>
      <c r="Y29" s="597"/>
      <c r="Z29" s="598">
        <v>9.9</v>
      </c>
      <c r="AA29" s="686"/>
      <c r="AB29" s="686"/>
      <c r="AC29" s="689"/>
      <c r="AD29" s="601" t="s">
        <v>155</v>
      </c>
      <c r="AE29" s="596"/>
      <c r="AF29" s="596"/>
      <c r="AG29" s="596"/>
      <c r="AH29" s="596"/>
      <c r="AI29" s="596"/>
      <c r="AJ29" s="596"/>
      <c r="AK29" s="597"/>
      <c r="AL29" s="598" t="s">
        <v>155</v>
      </c>
      <c r="AM29" s="686"/>
      <c r="AN29" s="686"/>
      <c r="AO29" s="687"/>
      <c r="AP29" s="691" t="s">
        <v>278</v>
      </c>
      <c r="AQ29" s="692"/>
      <c r="AR29" s="692"/>
      <c r="AS29" s="692"/>
      <c r="AT29" s="692"/>
      <c r="AU29" s="692"/>
      <c r="AV29" s="692"/>
      <c r="AW29" s="692"/>
      <c r="AX29" s="692"/>
      <c r="AY29" s="692"/>
      <c r="AZ29" s="692"/>
      <c r="BA29" s="692"/>
      <c r="BB29" s="692"/>
      <c r="BC29" s="693"/>
      <c r="BD29" s="595">
        <v>13082</v>
      </c>
      <c r="BE29" s="596"/>
      <c r="BF29" s="596"/>
      <c r="BG29" s="596"/>
      <c r="BH29" s="596"/>
      <c r="BI29" s="596"/>
      <c r="BJ29" s="596"/>
      <c r="BK29" s="597"/>
      <c r="BL29" s="684">
        <v>0</v>
      </c>
      <c r="BM29" s="684"/>
      <c r="BN29" s="684"/>
      <c r="BO29" s="684"/>
      <c r="BP29" s="685" t="s">
        <v>155</v>
      </c>
      <c r="BQ29" s="685"/>
      <c r="BR29" s="685"/>
      <c r="BS29" s="685"/>
      <c r="BT29" s="685"/>
      <c r="BU29" s="685"/>
      <c r="BV29" s="685"/>
      <c r="BW29" s="688"/>
      <c r="BY29" s="691" t="s">
        <v>279</v>
      </c>
      <c r="BZ29" s="692"/>
      <c r="CA29" s="692"/>
      <c r="CB29" s="692"/>
      <c r="CC29" s="692"/>
      <c r="CD29" s="692"/>
      <c r="CE29" s="692"/>
      <c r="CF29" s="692"/>
      <c r="CG29" s="692"/>
      <c r="CH29" s="692"/>
      <c r="CI29" s="692"/>
      <c r="CJ29" s="692"/>
      <c r="CK29" s="692"/>
      <c r="CL29" s="693"/>
      <c r="CM29" s="595">
        <v>2609017</v>
      </c>
      <c r="CN29" s="596"/>
      <c r="CO29" s="596"/>
      <c r="CP29" s="596"/>
      <c r="CQ29" s="596"/>
      <c r="CR29" s="596"/>
      <c r="CS29" s="596"/>
      <c r="CT29" s="597"/>
      <c r="CU29" s="684">
        <v>0.2</v>
      </c>
      <c r="CV29" s="684"/>
      <c r="CW29" s="684"/>
      <c r="CX29" s="684"/>
      <c r="CY29" s="601" t="s">
        <v>155</v>
      </c>
      <c r="CZ29" s="596"/>
      <c r="DA29" s="596"/>
      <c r="DB29" s="596"/>
      <c r="DC29" s="596"/>
      <c r="DD29" s="596"/>
      <c r="DE29" s="596"/>
      <c r="DF29" s="596"/>
      <c r="DG29" s="596"/>
      <c r="DH29" s="596"/>
      <c r="DI29" s="596"/>
      <c r="DJ29" s="596"/>
      <c r="DK29" s="597"/>
      <c r="DL29" s="601">
        <v>2609017</v>
      </c>
      <c r="DM29" s="596"/>
      <c r="DN29" s="596"/>
      <c r="DO29" s="596"/>
      <c r="DP29" s="596"/>
      <c r="DQ29" s="596"/>
      <c r="DR29" s="596"/>
      <c r="DS29" s="596"/>
      <c r="DT29" s="596"/>
      <c r="DU29" s="596"/>
      <c r="DV29" s="596"/>
      <c r="DW29" s="596"/>
      <c r="DX29" s="690"/>
    </row>
    <row r="30" spans="2:128" ht="11.25" customHeight="1" x14ac:dyDescent="0.2">
      <c r="B30" s="592" t="s">
        <v>280</v>
      </c>
      <c r="C30" s="593"/>
      <c r="D30" s="593"/>
      <c r="E30" s="593"/>
      <c r="F30" s="593"/>
      <c r="G30" s="593"/>
      <c r="H30" s="593"/>
      <c r="I30" s="593"/>
      <c r="J30" s="593"/>
      <c r="K30" s="593"/>
      <c r="L30" s="593"/>
      <c r="M30" s="593"/>
      <c r="N30" s="593"/>
      <c r="O30" s="593"/>
      <c r="P30" s="593"/>
      <c r="Q30" s="594"/>
      <c r="R30" s="595">
        <v>95120645</v>
      </c>
      <c r="S30" s="596"/>
      <c r="T30" s="596"/>
      <c r="U30" s="596"/>
      <c r="V30" s="596"/>
      <c r="W30" s="596"/>
      <c r="X30" s="596"/>
      <c r="Y30" s="597"/>
      <c r="Z30" s="598">
        <v>8.1</v>
      </c>
      <c r="AA30" s="686"/>
      <c r="AB30" s="686"/>
      <c r="AC30" s="689"/>
      <c r="AD30" s="601">
        <v>139199</v>
      </c>
      <c r="AE30" s="596"/>
      <c r="AF30" s="596"/>
      <c r="AG30" s="596"/>
      <c r="AH30" s="596"/>
      <c r="AI30" s="596"/>
      <c r="AJ30" s="596"/>
      <c r="AK30" s="597"/>
      <c r="AL30" s="598">
        <v>0</v>
      </c>
      <c r="AM30" s="686"/>
      <c r="AN30" s="686"/>
      <c r="AO30" s="687"/>
      <c r="AP30" s="691" t="s">
        <v>281</v>
      </c>
      <c r="AQ30" s="692"/>
      <c r="AR30" s="692"/>
      <c r="AS30" s="692"/>
      <c r="AT30" s="692"/>
      <c r="AU30" s="692"/>
      <c r="AV30" s="692"/>
      <c r="AW30" s="692"/>
      <c r="AX30" s="692"/>
      <c r="AY30" s="692"/>
      <c r="AZ30" s="692"/>
      <c r="BA30" s="692"/>
      <c r="BB30" s="692"/>
      <c r="BC30" s="693"/>
      <c r="BD30" s="595">
        <v>13082</v>
      </c>
      <c r="BE30" s="596"/>
      <c r="BF30" s="596"/>
      <c r="BG30" s="596"/>
      <c r="BH30" s="596"/>
      <c r="BI30" s="596"/>
      <c r="BJ30" s="596"/>
      <c r="BK30" s="597"/>
      <c r="BL30" s="684">
        <v>0</v>
      </c>
      <c r="BM30" s="684"/>
      <c r="BN30" s="684"/>
      <c r="BO30" s="684"/>
      <c r="BP30" s="685" t="s">
        <v>127</v>
      </c>
      <c r="BQ30" s="685"/>
      <c r="BR30" s="685"/>
      <c r="BS30" s="685"/>
      <c r="BT30" s="685"/>
      <c r="BU30" s="685"/>
      <c r="BV30" s="685"/>
      <c r="BW30" s="688"/>
      <c r="BY30" s="691" t="s">
        <v>282</v>
      </c>
      <c r="BZ30" s="694"/>
      <c r="CA30" s="694"/>
      <c r="CB30" s="694"/>
      <c r="CC30" s="694"/>
      <c r="CD30" s="694"/>
      <c r="CE30" s="694"/>
      <c r="CF30" s="694"/>
      <c r="CG30" s="694"/>
      <c r="CH30" s="694"/>
      <c r="CI30" s="694"/>
      <c r="CJ30" s="694"/>
      <c r="CK30" s="694"/>
      <c r="CL30" s="693"/>
      <c r="CM30" s="595">
        <v>7698671</v>
      </c>
      <c r="CN30" s="596"/>
      <c r="CO30" s="596"/>
      <c r="CP30" s="596"/>
      <c r="CQ30" s="596"/>
      <c r="CR30" s="596"/>
      <c r="CS30" s="596"/>
      <c r="CT30" s="597"/>
      <c r="CU30" s="684">
        <v>0.7</v>
      </c>
      <c r="CV30" s="684"/>
      <c r="CW30" s="684"/>
      <c r="CX30" s="684"/>
      <c r="CY30" s="601" t="s">
        <v>155</v>
      </c>
      <c r="CZ30" s="596"/>
      <c r="DA30" s="596"/>
      <c r="DB30" s="596"/>
      <c r="DC30" s="596"/>
      <c r="DD30" s="596"/>
      <c r="DE30" s="596"/>
      <c r="DF30" s="596"/>
      <c r="DG30" s="596"/>
      <c r="DH30" s="596"/>
      <c r="DI30" s="596"/>
      <c r="DJ30" s="596"/>
      <c r="DK30" s="597"/>
      <c r="DL30" s="601">
        <v>7698671</v>
      </c>
      <c r="DM30" s="596"/>
      <c r="DN30" s="596"/>
      <c r="DO30" s="596"/>
      <c r="DP30" s="596"/>
      <c r="DQ30" s="596"/>
      <c r="DR30" s="596"/>
      <c r="DS30" s="596"/>
      <c r="DT30" s="596"/>
      <c r="DU30" s="596"/>
      <c r="DV30" s="596"/>
      <c r="DW30" s="596"/>
      <c r="DX30" s="690"/>
    </row>
    <row r="31" spans="2:128" ht="11.25" customHeight="1" x14ac:dyDescent="0.2">
      <c r="B31" s="592" t="s">
        <v>283</v>
      </c>
      <c r="C31" s="593"/>
      <c r="D31" s="593"/>
      <c r="E31" s="593"/>
      <c r="F31" s="593"/>
      <c r="G31" s="593"/>
      <c r="H31" s="593"/>
      <c r="I31" s="593"/>
      <c r="J31" s="593"/>
      <c r="K31" s="593"/>
      <c r="L31" s="593"/>
      <c r="M31" s="593"/>
      <c r="N31" s="593"/>
      <c r="O31" s="593"/>
      <c r="P31" s="593"/>
      <c r="Q31" s="594"/>
      <c r="R31" s="595">
        <v>78738274</v>
      </c>
      <c r="S31" s="596"/>
      <c r="T31" s="596"/>
      <c r="U31" s="596"/>
      <c r="V31" s="596"/>
      <c r="W31" s="596"/>
      <c r="X31" s="596"/>
      <c r="Y31" s="597"/>
      <c r="Z31" s="598">
        <v>6.7</v>
      </c>
      <c r="AA31" s="686"/>
      <c r="AB31" s="686"/>
      <c r="AC31" s="689"/>
      <c r="AD31" s="601" t="s">
        <v>155</v>
      </c>
      <c r="AE31" s="596"/>
      <c r="AF31" s="596"/>
      <c r="AG31" s="596"/>
      <c r="AH31" s="596"/>
      <c r="AI31" s="596"/>
      <c r="AJ31" s="596"/>
      <c r="AK31" s="597"/>
      <c r="AL31" s="598" t="s">
        <v>214</v>
      </c>
      <c r="AM31" s="686"/>
      <c r="AN31" s="686"/>
      <c r="AO31" s="687"/>
      <c r="AP31" s="691" t="s">
        <v>284</v>
      </c>
      <c r="AQ31" s="692"/>
      <c r="AR31" s="692"/>
      <c r="AS31" s="692"/>
      <c r="AT31" s="692"/>
      <c r="AU31" s="692"/>
      <c r="AV31" s="692"/>
      <c r="AW31" s="692"/>
      <c r="AX31" s="692"/>
      <c r="AY31" s="692"/>
      <c r="AZ31" s="692"/>
      <c r="BA31" s="692"/>
      <c r="BB31" s="692"/>
      <c r="BC31" s="693"/>
      <c r="BD31" s="595">
        <v>455333</v>
      </c>
      <c r="BE31" s="596"/>
      <c r="BF31" s="596"/>
      <c r="BG31" s="596"/>
      <c r="BH31" s="596"/>
      <c r="BI31" s="596"/>
      <c r="BJ31" s="596"/>
      <c r="BK31" s="597"/>
      <c r="BL31" s="684">
        <v>0.1</v>
      </c>
      <c r="BM31" s="684"/>
      <c r="BN31" s="684"/>
      <c r="BO31" s="684"/>
      <c r="BP31" s="685" t="s">
        <v>155</v>
      </c>
      <c r="BQ31" s="685"/>
      <c r="BR31" s="685"/>
      <c r="BS31" s="685"/>
      <c r="BT31" s="685"/>
      <c r="BU31" s="685"/>
      <c r="BV31" s="685"/>
      <c r="BW31" s="688"/>
      <c r="BY31" s="592" t="s">
        <v>285</v>
      </c>
      <c r="BZ31" s="593"/>
      <c r="CA31" s="593"/>
      <c r="CB31" s="593"/>
      <c r="CC31" s="593"/>
      <c r="CD31" s="593"/>
      <c r="CE31" s="593"/>
      <c r="CF31" s="593"/>
      <c r="CG31" s="593"/>
      <c r="CH31" s="593"/>
      <c r="CI31" s="593"/>
      <c r="CJ31" s="593"/>
      <c r="CK31" s="593"/>
      <c r="CL31" s="594"/>
      <c r="CM31" s="595" t="s">
        <v>155</v>
      </c>
      <c r="CN31" s="596"/>
      <c r="CO31" s="596"/>
      <c r="CP31" s="596"/>
      <c r="CQ31" s="596"/>
      <c r="CR31" s="596"/>
      <c r="CS31" s="596"/>
      <c r="CT31" s="597"/>
      <c r="CU31" s="684" t="s">
        <v>155</v>
      </c>
      <c r="CV31" s="684"/>
      <c r="CW31" s="684"/>
      <c r="CX31" s="684"/>
      <c r="CY31" s="601" t="s">
        <v>155</v>
      </c>
      <c r="CZ31" s="596"/>
      <c r="DA31" s="596"/>
      <c r="DB31" s="596"/>
      <c r="DC31" s="596"/>
      <c r="DD31" s="596"/>
      <c r="DE31" s="596"/>
      <c r="DF31" s="596"/>
      <c r="DG31" s="596"/>
      <c r="DH31" s="596"/>
      <c r="DI31" s="596"/>
      <c r="DJ31" s="596"/>
      <c r="DK31" s="597"/>
      <c r="DL31" s="601" t="s">
        <v>155</v>
      </c>
      <c r="DM31" s="596"/>
      <c r="DN31" s="596"/>
      <c r="DO31" s="596"/>
      <c r="DP31" s="596"/>
      <c r="DQ31" s="596"/>
      <c r="DR31" s="596"/>
      <c r="DS31" s="596"/>
      <c r="DT31" s="596"/>
      <c r="DU31" s="596"/>
      <c r="DV31" s="596"/>
      <c r="DW31" s="596"/>
      <c r="DX31" s="690"/>
    </row>
    <row r="32" spans="2:128" ht="11.25" customHeight="1" x14ac:dyDescent="0.2">
      <c r="B32" s="592" t="s">
        <v>286</v>
      </c>
      <c r="C32" s="593"/>
      <c r="D32" s="593"/>
      <c r="E32" s="593"/>
      <c r="F32" s="593"/>
      <c r="G32" s="593"/>
      <c r="H32" s="593"/>
      <c r="I32" s="593"/>
      <c r="J32" s="593"/>
      <c r="K32" s="593"/>
      <c r="L32" s="593"/>
      <c r="M32" s="593"/>
      <c r="N32" s="593"/>
      <c r="O32" s="593"/>
      <c r="P32" s="593"/>
      <c r="Q32" s="594"/>
      <c r="R32" s="595" t="s">
        <v>213</v>
      </c>
      <c r="S32" s="596"/>
      <c r="T32" s="596"/>
      <c r="U32" s="596"/>
      <c r="V32" s="596"/>
      <c r="W32" s="596"/>
      <c r="X32" s="596"/>
      <c r="Y32" s="597"/>
      <c r="Z32" s="598" t="s">
        <v>155</v>
      </c>
      <c r="AA32" s="686"/>
      <c r="AB32" s="686"/>
      <c r="AC32" s="689"/>
      <c r="AD32" s="601" t="s">
        <v>155</v>
      </c>
      <c r="AE32" s="596"/>
      <c r="AF32" s="596"/>
      <c r="AG32" s="596"/>
      <c r="AH32" s="596"/>
      <c r="AI32" s="596"/>
      <c r="AJ32" s="596"/>
      <c r="AK32" s="597"/>
      <c r="AL32" s="598" t="s">
        <v>213</v>
      </c>
      <c r="AM32" s="686"/>
      <c r="AN32" s="686"/>
      <c r="AO32" s="687"/>
      <c r="AP32" s="691" t="s">
        <v>287</v>
      </c>
      <c r="AQ32" s="692"/>
      <c r="AR32" s="692"/>
      <c r="AS32" s="692"/>
      <c r="AT32" s="692"/>
      <c r="AU32" s="692"/>
      <c r="AV32" s="692"/>
      <c r="AW32" s="692"/>
      <c r="AX32" s="692"/>
      <c r="AY32" s="692"/>
      <c r="AZ32" s="692"/>
      <c r="BA32" s="692"/>
      <c r="BB32" s="692"/>
      <c r="BC32" s="693"/>
      <c r="BD32" s="595">
        <v>34</v>
      </c>
      <c r="BE32" s="596"/>
      <c r="BF32" s="596"/>
      <c r="BG32" s="596"/>
      <c r="BH32" s="596"/>
      <c r="BI32" s="596"/>
      <c r="BJ32" s="596"/>
      <c r="BK32" s="597"/>
      <c r="BL32" s="684">
        <v>0</v>
      </c>
      <c r="BM32" s="684"/>
      <c r="BN32" s="684"/>
      <c r="BO32" s="684"/>
      <c r="BP32" s="685" t="s">
        <v>213</v>
      </c>
      <c r="BQ32" s="685"/>
      <c r="BR32" s="685"/>
      <c r="BS32" s="685"/>
      <c r="BT32" s="685"/>
      <c r="BU32" s="685"/>
      <c r="BV32" s="685"/>
      <c r="BW32" s="688"/>
      <c r="BY32" s="607" t="s">
        <v>288</v>
      </c>
      <c r="BZ32" s="608"/>
      <c r="CA32" s="608"/>
      <c r="CB32" s="608"/>
      <c r="CC32" s="608"/>
      <c r="CD32" s="608"/>
      <c r="CE32" s="608"/>
      <c r="CF32" s="608"/>
      <c r="CG32" s="608"/>
      <c r="CH32" s="608"/>
      <c r="CI32" s="608"/>
      <c r="CJ32" s="608"/>
      <c r="CK32" s="608"/>
      <c r="CL32" s="609"/>
      <c r="CM32" s="595">
        <v>1083058659</v>
      </c>
      <c r="CN32" s="596"/>
      <c r="CO32" s="596"/>
      <c r="CP32" s="596"/>
      <c r="CQ32" s="596"/>
      <c r="CR32" s="596"/>
      <c r="CS32" s="596"/>
      <c r="CT32" s="597"/>
      <c r="CU32" s="684">
        <v>100</v>
      </c>
      <c r="CV32" s="684"/>
      <c r="CW32" s="684"/>
      <c r="CX32" s="684"/>
      <c r="CY32" s="601">
        <v>205782863</v>
      </c>
      <c r="CZ32" s="596"/>
      <c r="DA32" s="596"/>
      <c r="DB32" s="596"/>
      <c r="DC32" s="596"/>
      <c r="DD32" s="596"/>
      <c r="DE32" s="596"/>
      <c r="DF32" s="596"/>
      <c r="DG32" s="596"/>
      <c r="DH32" s="596"/>
      <c r="DI32" s="596"/>
      <c r="DJ32" s="596"/>
      <c r="DK32" s="597"/>
      <c r="DL32" s="601">
        <v>619206961</v>
      </c>
      <c r="DM32" s="596"/>
      <c r="DN32" s="596"/>
      <c r="DO32" s="596"/>
      <c r="DP32" s="596"/>
      <c r="DQ32" s="596"/>
      <c r="DR32" s="596"/>
      <c r="DS32" s="596"/>
      <c r="DT32" s="596"/>
      <c r="DU32" s="596"/>
      <c r="DV32" s="596"/>
      <c r="DW32" s="596"/>
      <c r="DX32" s="690"/>
    </row>
    <row r="33" spans="2:128" ht="11.25" customHeight="1" x14ac:dyDescent="0.2">
      <c r="B33" s="592" t="s">
        <v>289</v>
      </c>
      <c r="C33" s="593"/>
      <c r="D33" s="593"/>
      <c r="E33" s="593"/>
      <c r="F33" s="593"/>
      <c r="G33" s="593"/>
      <c r="H33" s="593"/>
      <c r="I33" s="593"/>
      <c r="J33" s="593"/>
      <c r="K33" s="593"/>
      <c r="L33" s="593"/>
      <c r="M33" s="593"/>
      <c r="N33" s="593"/>
      <c r="O33" s="593"/>
      <c r="P33" s="593"/>
      <c r="Q33" s="594"/>
      <c r="R33" s="595">
        <v>45449880</v>
      </c>
      <c r="S33" s="596"/>
      <c r="T33" s="596"/>
      <c r="U33" s="596"/>
      <c r="V33" s="596"/>
      <c r="W33" s="596"/>
      <c r="X33" s="596"/>
      <c r="Y33" s="597"/>
      <c r="Z33" s="598">
        <v>3.9</v>
      </c>
      <c r="AA33" s="686"/>
      <c r="AB33" s="686"/>
      <c r="AC33" s="689"/>
      <c r="AD33" s="601" t="s">
        <v>155</v>
      </c>
      <c r="AE33" s="596"/>
      <c r="AF33" s="596"/>
      <c r="AG33" s="596"/>
      <c r="AH33" s="596"/>
      <c r="AI33" s="596"/>
      <c r="AJ33" s="596"/>
      <c r="AK33" s="597"/>
      <c r="AL33" s="598" t="s">
        <v>155</v>
      </c>
      <c r="AM33" s="686"/>
      <c r="AN33" s="686"/>
      <c r="AO33" s="687"/>
      <c r="AP33" s="592" t="s">
        <v>158</v>
      </c>
      <c r="AQ33" s="593"/>
      <c r="AR33" s="593"/>
      <c r="AS33" s="593"/>
      <c r="AT33" s="593"/>
      <c r="AU33" s="593"/>
      <c r="AV33" s="593"/>
      <c r="AW33" s="593"/>
      <c r="AX33" s="593"/>
      <c r="AY33" s="593"/>
      <c r="AZ33" s="593"/>
      <c r="BA33" s="593"/>
      <c r="BB33" s="593"/>
      <c r="BC33" s="594"/>
      <c r="BD33" s="595">
        <v>321266761</v>
      </c>
      <c r="BE33" s="596"/>
      <c r="BF33" s="596"/>
      <c r="BG33" s="596"/>
      <c r="BH33" s="596"/>
      <c r="BI33" s="596"/>
      <c r="BJ33" s="596"/>
      <c r="BK33" s="597"/>
      <c r="BL33" s="684">
        <v>100</v>
      </c>
      <c r="BM33" s="684"/>
      <c r="BN33" s="684"/>
      <c r="BO33" s="684"/>
      <c r="BP33" s="685">
        <v>8544548</v>
      </c>
      <c r="BQ33" s="685"/>
      <c r="BR33" s="685"/>
      <c r="BS33" s="685"/>
      <c r="BT33" s="685"/>
      <c r="BU33" s="685"/>
      <c r="BV33" s="685"/>
      <c r="BW33" s="688"/>
      <c r="BY33" s="667" t="s">
        <v>290</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291</v>
      </c>
      <c r="C34" s="608"/>
      <c r="D34" s="608"/>
      <c r="E34" s="608"/>
      <c r="F34" s="608"/>
      <c r="G34" s="608"/>
      <c r="H34" s="608"/>
      <c r="I34" s="608"/>
      <c r="J34" s="608"/>
      <c r="K34" s="608"/>
      <c r="L34" s="608"/>
      <c r="M34" s="608"/>
      <c r="N34" s="608"/>
      <c r="O34" s="608"/>
      <c r="P34" s="608"/>
      <c r="Q34" s="609"/>
      <c r="R34" s="595">
        <v>1174600211</v>
      </c>
      <c r="S34" s="596"/>
      <c r="T34" s="596"/>
      <c r="U34" s="596"/>
      <c r="V34" s="596"/>
      <c r="W34" s="596"/>
      <c r="X34" s="596"/>
      <c r="Y34" s="597"/>
      <c r="Z34" s="684">
        <v>100</v>
      </c>
      <c r="AA34" s="684"/>
      <c r="AB34" s="684"/>
      <c r="AC34" s="684"/>
      <c r="AD34" s="685">
        <v>427241232</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197</v>
      </c>
      <c r="BZ34" s="668"/>
      <c r="CA34" s="668"/>
      <c r="CB34" s="668"/>
      <c r="CC34" s="668"/>
      <c r="CD34" s="668"/>
      <c r="CE34" s="668"/>
      <c r="CF34" s="668"/>
      <c r="CG34" s="668"/>
      <c r="CH34" s="668"/>
      <c r="CI34" s="668"/>
      <c r="CJ34" s="668"/>
      <c r="CK34" s="668"/>
      <c r="CL34" s="669"/>
      <c r="CM34" s="667" t="s">
        <v>292</v>
      </c>
      <c r="CN34" s="668"/>
      <c r="CO34" s="668"/>
      <c r="CP34" s="668"/>
      <c r="CQ34" s="668"/>
      <c r="CR34" s="668"/>
      <c r="CS34" s="668"/>
      <c r="CT34" s="669"/>
      <c r="CU34" s="667" t="s">
        <v>293</v>
      </c>
      <c r="CV34" s="668"/>
      <c r="CW34" s="668"/>
      <c r="CX34" s="669"/>
      <c r="CY34" s="667" t="s">
        <v>294</v>
      </c>
      <c r="CZ34" s="668"/>
      <c r="DA34" s="668"/>
      <c r="DB34" s="668"/>
      <c r="DC34" s="668"/>
      <c r="DD34" s="668"/>
      <c r="DE34" s="668"/>
      <c r="DF34" s="669"/>
      <c r="DG34" s="673" t="s">
        <v>295</v>
      </c>
      <c r="DH34" s="674"/>
      <c r="DI34" s="674"/>
      <c r="DJ34" s="674"/>
      <c r="DK34" s="674"/>
      <c r="DL34" s="674"/>
      <c r="DM34" s="674"/>
      <c r="DN34" s="674"/>
      <c r="DO34" s="674"/>
      <c r="DP34" s="674"/>
      <c r="DQ34" s="675"/>
      <c r="DR34" s="667" t="s">
        <v>296</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297</v>
      </c>
      <c r="BZ35" s="665"/>
      <c r="CA35" s="665"/>
      <c r="CB35" s="665"/>
      <c r="CC35" s="665"/>
      <c r="CD35" s="665"/>
      <c r="CE35" s="665"/>
      <c r="CF35" s="665"/>
      <c r="CG35" s="665"/>
      <c r="CH35" s="665"/>
      <c r="CI35" s="665"/>
      <c r="CJ35" s="665"/>
      <c r="CK35" s="665"/>
      <c r="CL35" s="666"/>
      <c r="CM35" s="676">
        <v>341197401</v>
      </c>
      <c r="CN35" s="677"/>
      <c r="CO35" s="677"/>
      <c r="CP35" s="677"/>
      <c r="CQ35" s="677"/>
      <c r="CR35" s="677"/>
      <c r="CS35" s="677"/>
      <c r="CT35" s="678"/>
      <c r="CU35" s="679">
        <v>31.5</v>
      </c>
      <c r="CV35" s="680"/>
      <c r="CW35" s="680"/>
      <c r="CX35" s="681"/>
      <c r="CY35" s="682">
        <v>303161635</v>
      </c>
      <c r="CZ35" s="677"/>
      <c r="DA35" s="677"/>
      <c r="DB35" s="677"/>
      <c r="DC35" s="677"/>
      <c r="DD35" s="677"/>
      <c r="DE35" s="677"/>
      <c r="DF35" s="678"/>
      <c r="DG35" s="682">
        <v>298042543</v>
      </c>
      <c r="DH35" s="677"/>
      <c r="DI35" s="677"/>
      <c r="DJ35" s="677"/>
      <c r="DK35" s="677"/>
      <c r="DL35" s="677"/>
      <c r="DM35" s="677"/>
      <c r="DN35" s="677"/>
      <c r="DO35" s="677"/>
      <c r="DP35" s="677"/>
      <c r="DQ35" s="678"/>
      <c r="DR35" s="679">
        <v>63.1</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298</v>
      </c>
      <c r="BZ36" s="593"/>
      <c r="CA36" s="593"/>
      <c r="CB36" s="593"/>
      <c r="CC36" s="593"/>
      <c r="CD36" s="593"/>
      <c r="CE36" s="593"/>
      <c r="CF36" s="593"/>
      <c r="CG36" s="593"/>
      <c r="CH36" s="593"/>
      <c r="CI36" s="593"/>
      <c r="CJ36" s="593"/>
      <c r="CK36" s="593"/>
      <c r="CL36" s="594"/>
      <c r="CM36" s="595">
        <v>212605175</v>
      </c>
      <c r="CN36" s="602"/>
      <c r="CO36" s="602"/>
      <c r="CP36" s="602"/>
      <c r="CQ36" s="602"/>
      <c r="CR36" s="602"/>
      <c r="CS36" s="602"/>
      <c r="CT36" s="603"/>
      <c r="CU36" s="598">
        <v>19.600000000000001</v>
      </c>
      <c r="CV36" s="599"/>
      <c r="CW36" s="599"/>
      <c r="CX36" s="600"/>
      <c r="CY36" s="601">
        <v>185934414</v>
      </c>
      <c r="CZ36" s="602"/>
      <c r="DA36" s="602"/>
      <c r="DB36" s="602"/>
      <c r="DC36" s="602"/>
      <c r="DD36" s="602"/>
      <c r="DE36" s="602"/>
      <c r="DF36" s="603"/>
      <c r="DG36" s="601">
        <v>181459842</v>
      </c>
      <c r="DH36" s="602"/>
      <c r="DI36" s="602"/>
      <c r="DJ36" s="602"/>
      <c r="DK36" s="602"/>
      <c r="DL36" s="602"/>
      <c r="DM36" s="602"/>
      <c r="DN36" s="602"/>
      <c r="DO36" s="602"/>
      <c r="DP36" s="602"/>
      <c r="DQ36" s="603"/>
      <c r="DR36" s="598">
        <v>38.4</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299</v>
      </c>
      <c r="AQ37" s="668"/>
      <c r="AR37" s="668"/>
      <c r="AS37" s="668"/>
      <c r="AT37" s="668"/>
      <c r="AU37" s="668"/>
      <c r="AV37" s="668"/>
      <c r="AW37" s="668"/>
      <c r="AX37" s="668"/>
      <c r="AY37" s="668"/>
      <c r="AZ37" s="668"/>
      <c r="BA37" s="668"/>
      <c r="BB37" s="668"/>
      <c r="BC37" s="669"/>
      <c r="BD37" s="667" t="s">
        <v>300</v>
      </c>
      <c r="BE37" s="668"/>
      <c r="BF37" s="668"/>
      <c r="BG37" s="668"/>
      <c r="BH37" s="668"/>
      <c r="BI37" s="668"/>
      <c r="BJ37" s="668"/>
      <c r="BK37" s="668"/>
      <c r="BL37" s="668"/>
      <c r="BM37" s="669"/>
      <c r="BN37" s="667" t="s">
        <v>301</v>
      </c>
      <c r="BO37" s="668"/>
      <c r="BP37" s="668"/>
      <c r="BQ37" s="668"/>
      <c r="BR37" s="668"/>
      <c r="BS37" s="668"/>
      <c r="BT37" s="668"/>
      <c r="BU37" s="668"/>
      <c r="BV37" s="668"/>
      <c r="BW37" s="669"/>
      <c r="BY37" s="592" t="s">
        <v>302</v>
      </c>
      <c r="BZ37" s="593"/>
      <c r="CA37" s="593"/>
      <c r="CB37" s="593"/>
      <c r="CC37" s="593"/>
      <c r="CD37" s="593"/>
      <c r="CE37" s="593"/>
      <c r="CF37" s="593"/>
      <c r="CG37" s="593"/>
      <c r="CH37" s="593"/>
      <c r="CI37" s="593"/>
      <c r="CJ37" s="593"/>
      <c r="CK37" s="593"/>
      <c r="CL37" s="594"/>
      <c r="CM37" s="595">
        <v>157228957</v>
      </c>
      <c r="CN37" s="596"/>
      <c r="CO37" s="596"/>
      <c r="CP37" s="596"/>
      <c r="CQ37" s="596"/>
      <c r="CR37" s="596"/>
      <c r="CS37" s="596"/>
      <c r="CT37" s="597"/>
      <c r="CU37" s="598">
        <v>14.5</v>
      </c>
      <c r="CV37" s="599"/>
      <c r="CW37" s="599"/>
      <c r="CX37" s="600"/>
      <c r="CY37" s="601">
        <v>132013965</v>
      </c>
      <c r="CZ37" s="602"/>
      <c r="DA37" s="602"/>
      <c r="DB37" s="602"/>
      <c r="DC37" s="602"/>
      <c r="DD37" s="602"/>
      <c r="DE37" s="602"/>
      <c r="DF37" s="603"/>
      <c r="DG37" s="601">
        <v>129955483</v>
      </c>
      <c r="DH37" s="602"/>
      <c r="DI37" s="602"/>
      <c r="DJ37" s="602"/>
      <c r="DK37" s="602"/>
      <c r="DL37" s="602"/>
      <c r="DM37" s="602"/>
      <c r="DN37" s="602"/>
      <c r="DO37" s="602"/>
      <c r="DP37" s="602"/>
      <c r="DQ37" s="603"/>
      <c r="DR37" s="598">
        <v>27.5</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303</v>
      </c>
      <c r="AQ38" s="656"/>
      <c r="AR38" s="656"/>
      <c r="AS38" s="656"/>
      <c r="AT38" s="661" t="s">
        <v>304</v>
      </c>
      <c r="AU38" s="223"/>
      <c r="AV38" s="223"/>
      <c r="AW38" s="223"/>
      <c r="AX38" s="664" t="s">
        <v>158</v>
      </c>
      <c r="AY38" s="665"/>
      <c r="AZ38" s="665"/>
      <c r="BA38" s="665"/>
      <c r="BB38" s="665"/>
      <c r="BC38" s="666"/>
      <c r="BD38" s="670">
        <v>99.5</v>
      </c>
      <c r="BE38" s="671"/>
      <c r="BF38" s="671"/>
      <c r="BG38" s="671"/>
      <c r="BH38" s="671"/>
      <c r="BI38" s="671">
        <v>98.8</v>
      </c>
      <c r="BJ38" s="671"/>
      <c r="BK38" s="671"/>
      <c r="BL38" s="671"/>
      <c r="BM38" s="672"/>
      <c r="BN38" s="670">
        <v>99.4</v>
      </c>
      <c r="BO38" s="671"/>
      <c r="BP38" s="671"/>
      <c r="BQ38" s="671"/>
      <c r="BR38" s="671"/>
      <c r="BS38" s="671">
        <v>98.7</v>
      </c>
      <c r="BT38" s="671"/>
      <c r="BU38" s="671"/>
      <c r="BV38" s="671"/>
      <c r="BW38" s="672"/>
      <c r="BY38" s="592" t="s">
        <v>305</v>
      </c>
      <c r="BZ38" s="593"/>
      <c r="CA38" s="593"/>
      <c r="CB38" s="593"/>
      <c r="CC38" s="593"/>
      <c r="CD38" s="593"/>
      <c r="CE38" s="593"/>
      <c r="CF38" s="593"/>
      <c r="CG38" s="593"/>
      <c r="CH38" s="593"/>
      <c r="CI38" s="593"/>
      <c r="CJ38" s="593"/>
      <c r="CK38" s="593"/>
      <c r="CL38" s="594"/>
      <c r="CM38" s="595">
        <v>15951220</v>
      </c>
      <c r="CN38" s="602"/>
      <c r="CO38" s="602"/>
      <c r="CP38" s="602"/>
      <c r="CQ38" s="602"/>
      <c r="CR38" s="602"/>
      <c r="CS38" s="602"/>
      <c r="CT38" s="603"/>
      <c r="CU38" s="598">
        <v>1.5</v>
      </c>
      <c r="CV38" s="599"/>
      <c r="CW38" s="599"/>
      <c r="CX38" s="600"/>
      <c r="CY38" s="601">
        <v>7600414</v>
      </c>
      <c r="CZ38" s="602"/>
      <c r="DA38" s="602"/>
      <c r="DB38" s="602"/>
      <c r="DC38" s="602"/>
      <c r="DD38" s="602"/>
      <c r="DE38" s="602"/>
      <c r="DF38" s="603"/>
      <c r="DG38" s="601">
        <v>7584793</v>
      </c>
      <c r="DH38" s="602"/>
      <c r="DI38" s="602"/>
      <c r="DJ38" s="602"/>
      <c r="DK38" s="602"/>
      <c r="DL38" s="602"/>
      <c r="DM38" s="602"/>
      <c r="DN38" s="602"/>
      <c r="DO38" s="602"/>
      <c r="DP38" s="602"/>
      <c r="DQ38" s="603"/>
      <c r="DR38" s="598">
        <v>1.6</v>
      </c>
      <c r="DS38" s="599"/>
      <c r="DT38" s="599"/>
      <c r="DU38" s="599"/>
      <c r="DV38" s="599"/>
      <c r="DW38" s="599"/>
      <c r="DX38" s="632"/>
    </row>
    <row r="39" spans="2:128" ht="11.25" customHeight="1" x14ac:dyDescent="0.2">
      <c r="AP39" s="657"/>
      <c r="AQ39" s="658"/>
      <c r="AR39" s="658"/>
      <c r="AS39" s="658"/>
      <c r="AT39" s="662"/>
      <c r="AU39" s="212" t="s">
        <v>306</v>
      </c>
      <c r="AV39" s="212"/>
      <c r="AW39" s="212"/>
      <c r="AX39" s="592" t="s">
        <v>307</v>
      </c>
      <c r="AY39" s="593"/>
      <c r="AZ39" s="593"/>
      <c r="BA39" s="593"/>
      <c r="BB39" s="593"/>
      <c r="BC39" s="594"/>
      <c r="BD39" s="653">
        <v>98.8</v>
      </c>
      <c r="BE39" s="634"/>
      <c r="BF39" s="634"/>
      <c r="BG39" s="634"/>
      <c r="BH39" s="634"/>
      <c r="BI39" s="634">
        <v>96.4</v>
      </c>
      <c r="BJ39" s="634"/>
      <c r="BK39" s="634"/>
      <c r="BL39" s="634"/>
      <c r="BM39" s="654"/>
      <c r="BN39" s="653">
        <v>98.8</v>
      </c>
      <c r="BO39" s="634"/>
      <c r="BP39" s="634"/>
      <c r="BQ39" s="634"/>
      <c r="BR39" s="634"/>
      <c r="BS39" s="634">
        <v>96.6</v>
      </c>
      <c r="BT39" s="634"/>
      <c r="BU39" s="634"/>
      <c r="BV39" s="634"/>
      <c r="BW39" s="654"/>
      <c r="BY39" s="592" t="s">
        <v>308</v>
      </c>
      <c r="BZ39" s="593"/>
      <c r="CA39" s="593"/>
      <c r="CB39" s="593"/>
      <c r="CC39" s="593"/>
      <c r="CD39" s="593"/>
      <c r="CE39" s="593"/>
      <c r="CF39" s="593"/>
      <c r="CG39" s="593"/>
      <c r="CH39" s="593"/>
      <c r="CI39" s="593"/>
      <c r="CJ39" s="593"/>
      <c r="CK39" s="593"/>
      <c r="CL39" s="594"/>
      <c r="CM39" s="595">
        <v>112641006</v>
      </c>
      <c r="CN39" s="596"/>
      <c r="CO39" s="596"/>
      <c r="CP39" s="596"/>
      <c r="CQ39" s="596"/>
      <c r="CR39" s="596"/>
      <c r="CS39" s="596"/>
      <c r="CT39" s="597"/>
      <c r="CU39" s="598">
        <v>10.4</v>
      </c>
      <c r="CV39" s="599"/>
      <c r="CW39" s="599"/>
      <c r="CX39" s="600"/>
      <c r="CY39" s="601">
        <v>109626807</v>
      </c>
      <c r="CZ39" s="602"/>
      <c r="DA39" s="602"/>
      <c r="DB39" s="602"/>
      <c r="DC39" s="602"/>
      <c r="DD39" s="602"/>
      <c r="DE39" s="602"/>
      <c r="DF39" s="603"/>
      <c r="DG39" s="601">
        <v>108997908</v>
      </c>
      <c r="DH39" s="602"/>
      <c r="DI39" s="602"/>
      <c r="DJ39" s="602"/>
      <c r="DK39" s="602"/>
      <c r="DL39" s="602"/>
      <c r="DM39" s="602"/>
      <c r="DN39" s="602"/>
      <c r="DO39" s="602"/>
      <c r="DP39" s="602"/>
      <c r="DQ39" s="603"/>
      <c r="DR39" s="598">
        <v>23.1</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309</v>
      </c>
      <c r="AY40" s="608"/>
      <c r="AZ40" s="608"/>
      <c r="BA40" s="608"/>
      <c r="BB40" s="608"/>
      <c r="BC40" s="609"/>
      <c r="BD40" s="650">
        <v>99.9</v>
      </c>
      <c r="BE40" s="651"/>
      <c r="BF40" s="651"/>
      <c r="BG40" s="651"/>
      <c r="BH40" s="651"/>
      <c r="BI40" s="651">
        <v>99.7</v>
      </c>
      <c r="BJ40" s="651"/>
      <c r="BK40" s="651"/>
      <c r="BL40" s="651"/>
      <c r="BM40" s="652"/>
      <c r="BN40" s="650">
        <v>99.8</v>
      </c>
      <c r="BO40" s="651"/>
      <c r="BP40" s="651"/>
      <c r="BQ40" s="651"/>
      <c r="BR40" s="651"/>
      <c r="BS40" s="651">
        <v>99.7</v>
      </c>
      <c r="BT40" s="651"/>
      <c r="BU40" s="651"/>
      <c r="BV40" s="651"/>
      <c r="BW40" s="652"/>
      <c r="BY40" s="626" t="s">
        <v>310</v>
      </c>
      <c r="BZ40" s="627"/>
      <c r="CA40" s="592" t="s">
        <v>311</v>
      </c>
      <c r="CB40" s="593"/>
      <c r="CC40" s="593"/>
      <c r="CD40" s="593"/>
      <c r="CE40" s="593"/>
      <c r="CF40" s="593"/>
      <c r="CG40" s="593"/>
      <c r="CH40" s="593"/>
      <c r="CI40" s="593"/>
      <c r="CJ40" s="593"/>
      <c r="CK40" s="593"/>
      <c r="CL40" s="594"/>
      <c r="CM40" s="595">
        <v>112640989</v>
      </c>
      <c r="CN40" s="602"/>
      <c r="CO40" s="602"/>
      <c r="CP40" s="602"/>
      <c r="CQ40" s="602"/>
      <c r="CR40" s="602"/>
      <c r="CS40" s="602"/>
      <c r="CT40" s="603"/>
      <c r="CU40" s="598">
        <v>10.4</v>
      </c>
      <c r="CV40" s="599"/>
      <c r="CW40" s="599"/>
      <c r="CX40" s="600"/>
      <c r="CY40" s="601">
        <v>109626790</v>
      </c>
      <c r="CZ40" s="602"/>
      <c r="DA40" s="602"/>
      <c r="DB40" s="602"/>
      <c r="DC40" s="602"/>
      <c r="DD40" s="602"/>
      <c r="DE40" s="602"/>
      <c r="DF40" s="603"/>
      <c r="DG40" s="601">
        <v>108997891</v>
      </c>
      <c r="DH40" s="602"/>
      <c r="DI40" s="602"/>
      <c r="DJ40" s="602"/>
      <c r="DK40" s="602"/>
      <c r="DL40" s="602"/>
      <c r="DM40" s="602"/>
      <c r="DN40" s="602"/>
      <c r="DO40" s="602"/>
      <c r="DP40" s="602"/>
      <c r="DQ40" s="603"/>
      <c r="DR40" s="598">
        <v>23.1</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312</v>
      </c>
      <c r="AQ41" s="644"/>
      <c r="AR41" s="644"/>
      <c r="AS41" s="644"/>
      <c r="AT41" s="644"/>
      <c r="AU41" s="644"/>
      <c r="AV41" s="644"/>
      <c r="AW41" s="645"/>
      <c r="AX41" s="646" t="s">
        <v>313</v>
      </c>
      <c r="AY41" s="646"/>
      <c r="AZ41" s="646"/>
      <c r="BA41" s="646"/>
      <c r="BB41" s="646"/>
      <c r="BC41" s="646"/>
      <c r="BD41" s="647">
        <v>2873311</v>
      </c>
      <c r="BE41" s="648"/>
      <c r="BF41" s="648"/>
      <c r="BG41" s="648"/>
      <c r="BH41" s="648"/>
      <c r="BI41" s="648"/>
      <c r="BJ41" s="648"/>
      <c r="BK41" s="648"/>
      <c r="BL41" s="648"/>
      <c r="BM41" s="649"/>
      <c r="BN41" s="647" t="s">
        <v>314</v>
      </c>
      <c r="BO41" s="648"/>
      <c r="BP41" s="648"/>
      <c r="BQ41" s="648"/>
      <c r="BR41" s="648"/>
      <c r="BS41" s="648"/>
      <c r="BT41" s="648"/>
      <c r="BU41" s="648"/>
      <c r="BV41" s="648"/>
      <c r="BW41" s="649"/>
      <c r="BY41" s="628"/>
      <c r="BZ41" s="629"/>
      <c r="CA41" s="592" t="s">
        <v>315</v>
      </c>
      <c r="CB41" s="593"/>
      <c r="CC41" s="593"/>
      <c r="CD41" s="593"/>
      <c r="CE41" s="593"/>
      <c r="CF41" s="593"/>
      <c r="CG41" s="593"/>
      <c r="CH41" s="593"/>
      <c r="CI41" s="593"/>
      <c r="CJ41" s="593"/>
      <c r="CK41" s="593"/>
      <c r="CL41" s="594"/>
      <c r="CM41" s="595">
        <v>104151691</v>
      </c>
      <c r="CN41" s="596"/>
      <c r="CO41" s="596"/>
      <c r="CP41" s="596"/>
      <c r="CQ41" s="596"/>
      <c r="CR41" s="596"/>
      <c r="CS41" s="596"/>
      <c r="CT41" s="597"/>
      <c r="CU41" s="598">
        <v>9.6</v>
      </c>
      <c r="CV41" s="599"/>
      <c r="CW41" s="599"/>
      <c r="CX41" s="600"/>
      <c r="CY41" s="601">
        <v>101161944</v>
      </c>
      <c r="CZ41" s="602"/>
      <c r="DA41" s="602"/>
      <c r="DB41" s="602"/>
      <c r="DC41" s="602"/>
      <c r="DD41" s="602"/>
      <c r="DE41" s="602"/>
      <c r="DF41" s="603"/>
      <c r="DG41" s="601">
        <v>100540304</v>
      </c>
      <c r="DH41" s="602"/>
      <c r="DI41" s="602"/>
      <c r="DJ41" s="602"/>
      <c r="DK41" s="602"/>
      <c r="DL41" s="602"/>
      <c r="DM41" s="602"/>
      <c r="DN41" s="602"/>
      <c r="DO41" s="602"/>
      <c r="DP41" s="602"/>
      <c r="DQ41" s="603"/>
      <c r="DR41" s="598">
        <v>21.3</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316</v>
      </c>
      <c r="AQ42" s="637"/>
      <c r="AR42" s="637"/>
      <c r="AS42" s="637"/>
      <c r="AT42" s="637"/>
      <c r="AU42" s="637"/>
      <c r="AV42" s="637"/>
      <c r="AW42" s="638"/>
      <c r="AX42" s="639" t="s">
        <v>317</v>
      </c>
      <c r="AY42" s="639"/>
      <c r="AZ42" s="639"/>
      <c r="BA42" s="639"/>
      <c r="BB42" s="639"/>
      <c r="BC42" s="639"/>
      <c r="BD42" s="640">
        <v>2873311</v>
      </c>
      <c r="BE42" s="641"/>
      <c r="BF42" s="641"/>
      <c r="BG42" s="641"/>
      <c r="BH42" s="641"/>
      <c r="BI42" s="641"/>
      <c r="BJ42" s="641"/>
      <c r="BK42" s="641"/>
      <c r="BL42" s="641"/>
      <c r="BM42" s="642"/>
      <c r="BN42" s="640" t="s">
        <v>314</v>
      </c>
      <c r="BO42" s="641"/>
      <c r="BP42" s="641"/>
      <c r="BQ42" s="641"/>
      <c r="BR42" s="641"/>
      <c r="BS42" s="641"/>
      <c r="BT42" s="641"/>
      <c r="BU42" s="641"/>
      <c r="BV42" s="641"/>
      <c r="BW42" s="642"/>
      <c r="BY42" s="628"/>
      <c r="BZ42" s="629"/>
      <c r="CA42" s="592" t="s">
        <v>318</v>
      </c>
      <c r="CB42" s="593"/>
      <c r="CC42" s="593"/>
      <c r="CD42" s="593"/>
      <c r="CE42" s="593"/>
      <c r="CF42" s="593"/>
      <c r="CG42" s="593"/>
      <c r="CH42" s="593"/>
      <c r="CI42" s="593"/>
      <c r="CJ42" s="593"/>
      <c r="CK42" s="593"/>
      <c r="CL42" s="594"/>
      <c r="CM42" s="595">
        <v>8489298</v>
      </c>
      <c r="CN42" s="602"/>
      <c r="CO42" s="602"/>
      <c r="CP42" s="602"/>
      <c r="CQ42" s="602"/>
      <c r="CR42" s="602"/>
      <c r="CS42" s="602"/>
      <c r="CT42" s="603"/>
      <c r="CU42" s="598">
        <v>0.8</v>
      </c>
      <c r="CV42" s="599"/>
      <c r="CW42" s="599"/>
      <c r="CX42" s="600"/>
      <c r="CY42" s="601">
        <v>8464846</v>
      </c>
      <c r="CZ42" s="602"/>
      <c r="DA42" s="602"/>
      <c r="DB42" s="602"/>
      <c r="DC42" s="602"/>
      <c r="DD42" s="602"/>
      <c r="DE42" s="602"/>
      <c r="DF42" s="603"/>
      <c r="DG42" s="601">
        <v>8457587</v>
      </c>
      <c r="DH42" s="602"/>
      <c r="DI42" s="602"/>
      <c r="DJ42" s="602"/>
      <c r="DK42" s="602"/>
      <c r="DL42" s="602"/>
      <c r="DM42" s="602"/>
      <c r="DN42" s="602"/>
      <c r="DO42" s="602"/>
      <c r="DP42" s="602"/>
      <c r="DQ42" s="603"/>
      <c r="DR42" s="598">
        <v>1.8</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319</v>
      </c>
      <c r="CB43" s="593"/>
      <c r="CC43" s="593"/>
      <c r="CD43" s="593"/>
      <c r="CE43" s="593"/>
      <c r="CF43" s="593"/>
      <c r="CG43" s="593"/>
      <c r="CH43" s="593"/>
      <c r="CI43" s="593"/>
      <c r="CJ43" s="593"/>
      <c r="CK43" s="593"/>
      <c r="CL43" s="594"/>
      <c r="CM43" s="595">
        <v>17</v>
      </c>
      <c r="CN43" s="596"/>
      <c r="CO43" s="596"/>
      <c r="CP43" s="596"/>
      <c r="CQ43" s="596"/>
      <c r="CR43" s="596"/>
      <c r="CS43" s="596"/>
      <c r="CT43" s="597"/>
      <c r="CU43" s="598">
        <v>0</v>
      </c>
      <c r="CV43" s="599"/>
      <c r="CW43" s="599"/>
      <c r="CX43" s="600"/>
      <c r="CY43" s="601">
        <v>17</v>
      </c>
      <c r="CZ43" s="602"/>
      <c r="DA43" s="602"/>
      <c r="DB43" s="602"/>
      <c r="DC43" s="602"/>
      <c r="DD43" s="602"/>
      <c r="DE43" s="602"/>
      <c r="DF43" s="603"/>
      <c r="DG43" s="601">
        <v>17</v>
      </c>
      <c r="DH43" s="602"/>
      <c r="DI43" s="602"/>
      <c r="DJ43" s="602"/>
      <c r="DK43" s="602"/>
      <c r="DL43" s="602"/>
      <c r="DM43" s="602"/>
      <c r="DN43" s="602"/>
      <c r="DO43" s="602"/>
      <c r="DP43" s="602"/>
      <c r="DQ43" s="603"/>
      <c r="DR43" s="598">
        <v>0</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320</v>
      </c>
      <c r="BZ44" s="593"/>
      <c r="CA44" s="593"/>
      <c r="CB44" s="593"/>
      <c r="CC44" s="593"/>
      <c r="CD44" s="593"/>
      <c r="CE44" s="593"/>
      <c r="CF44" s="593"/>
      <c r="CG44" s="593"/>
      <c r="CH44" s="593"/>
      <c r="CI44" s="593"/>
      <c r="CJ44" s="593"/>
      <c r="CK44" s="593"/>
      <c r="CL44" s="594"/>
      <c r="CM44" s="595">
        <v>413681950</v>
      </c>
      <c r="CN44" s="602"/>
      <c r="CO44" s="602"/>
      <c r="CP44" s="602"/>
      <c r="CQ44" s="602"/>
      <c r="CR44" s="602"/>
      <c r="CS44" s="602"/>
      <c r="CT44" s="603"/>
      <c r="CU44" s="598">
        <v>38.200000000000003</v>
      </c>
      <c r="CV44" s="599"/>
      <c r="CW44" s="599"/>
      <c r="CX44" s="600"/>
      <c r="CY44" s="601">
        <v>267630261</v>
      </c>
      <c r="CZ44" s="602"/>
      <c r="DA44" s="602"/>
      <c r="DB44" s="602"/>
      <c r="DC44" s="602"/>
      <c r="DD44" s="602"/>
      <c r="DE44" s="602"/>
      <c r="DF44" s="603"/>
      <c r="DG44" s="601">
        <v>159654288</v>
      </c>
      <c r="DH44" s="602"/>
      <c r="DI44" s="602"/>
      <c r="DJ44" s="602"/>
      <c r="DK44" s="602"/>
      <c r="DL44" s="602"/>
      <c r="DM44" s="602"/>
      <c r="DN44" s="602"/>
      <c r="DO44" s="602"/>
      <c r="DP44" s="602"/>
      <c r="DQ44" s="603"/>
      <c r="DR44" s="598">
        <v>33.799999999999997</v>
      </c>
      <c r="DS44" s="599"/>
      <c r="DT44" s="599"/>
      <c r="DU44" s="599"/>
      <c r="DV44" s="599"/>
      <c r="DW44" s="599"/>
      <c r="DX44" s="632"/>
    </row>
    <row r="45" spans="2:128" ht="11.25" customHeight="1" x14ac:dyDescent="0.2">
      <c r="B45" s="212" t="s">
        <v>321</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322</v>
      </c>
      <c r="BZ45" s="593"/>
      <c r="CA45" s="593"/>
      <c r="CB45" s="593"/>
      <c r="CC45" s="593"/>
      <c r="CD45" s="593"/>
      <c r="CE45" s="593"/>
      <c r="CF45" s="593"/>
      <c r="CG45" s="593"/>
      <c r="CH45" s="593"/>
      <c r="CI45" s="593"/>
      <c r="CJ45" s="593"/>
      <c r="CK45" s="593"/>
      <c r="CL45" s="594"/>
      <c r="CM45" s="595">
        <v>33822059</v>
      </c>
      <c r="CN45" s="596"/>
      <c r="CO45" s="596"/>
      <c r="CP45" s="596"/>
      <c r="CQ45" s="596"/>
      <c r="CR45" s="596"/>
      <c r="CS45" s="596"/>
      <c r="CT45" s="597"/>
      <c r="CU45" s="598">
        <v>3.1</v>
      </c>
      <c r="CV45" s="599"/>
      <c r="CW45" s="599"/>
      <c r="CX45" s="600"/>
      <c r="CY45" s="601">
        <v>22140100</v>
      </c>
      <c r="CZ45" s="602"/>
      <c r="DA45" s="602"/>
      <c r="DB45" s="602"/>
      <c r="DC45" s="602"/>
      <c r="DD45" s="602"/>
      <c r="DE45" s="602"/>
      <c r="DF45" s="603"/>
      <c r="DG45" s="601">
        <v>20910290</v>
      </c>
      <c r="DH45" s="602"/>
      <c r="DI45" s="602"/>
      <c r="DJ45" s="602"/>
      <c r="DK45" s="602"/>
      <c r="DL45" s="602"/>
      <c r="DM45" s="602"/>
      <c r="DN45" s="602"/>
      <c r="DO45" s="602"/>
      <c r="DP45" s="602"/>
      <c r="DQ45" s="603"/>
      <c r="DR45" s="598">
        <v>4.4000000000000004</v>
      </c>
      <c r="DS45" s="599"/>
      <c r="DT45" s="599"/>
      <c r="DU45" s="599"/>
      <c r="DV45" s="599"/>
      <c r="DW45" s="599"/>
      <c r="DX45" s="632"/>
    </row>
    <row r="46" spans="2:128" ht="11.25" customHeight="1" x14ac:dyDescent="0.2">
      <c r="B46" s="226" t="s">
        <v>323</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324</v>
      </c>
      <c r="BZ46" s="593"/>
      <c r="CA46" s="593"/>
      <c r="CB46" s="593"/>
      <c r="CC46" s="593"/>
      <c r="CD46" s="593"/>
      <c r="CE46" s="593"/>
      <c r="CF46" s="593"/>
      <c r="CG46" s="593"/>
      <c r="CH46" s="593"/>
      <c r="CI46" s="593"/>
      <c r="CJ46" s="593"/>
      <c r="CK46" s="593"/>
      <c r="CL46" s="594"/>
      <c r="CM46" s="595">
        <v>5088121</v>
      </c>
      <c r="CN46" s="602"/>
      <c r="CO46" s="602"/>
      <c r="CP46" s="602"/>
      <c r="CQ46" s="602"/>
      <c r="CR46" s="602"/>
      <c r="CS46" s="602"/>
      <c r="CT46" s="603"/>
      <c r="CU46" s="598">
        <v>0.5</v>
      </c>
      <c r="CV46" s="599"/>
      <c r="CW46" s="599"/>
      <c r="CX46" s="600"/>
      <c r="CY46" s="601">
        <v>3831916</v>
      </c>
      <c r="CZ46" s="602"/>
      <c r="DA46" s="602"/>
      <c r="DB46" s="602"/>
      <c r="DC46" s="602"/>
      <c r="DD46" s="602"/>
      <c r="DE46" s="602"/>
      <c r="DF46" s="603"/>
      <c r="DG46" s="601">
        <v>3774449</v>
      </c>
      <c r="DH46" s="602"/>
      <c r="DI46" s="602"/>
      <c r="DJ46" s="602"/>
      <c r="DK46" s="602"/>
      <c r="DL46" s="602"/>
      <c r="DM46" s="602"/>
      <c r="DN46" s="602"/>
      <c r="DO46" s="602"/>
      <c r="DP46" s="602"/>
      <c r="DQ46" s="603"/>
      <c r="DR46" s="598">
        <v>0.8</v>
      </c>
      <c r="DS46" s="599"/>
      <c r="DT46" s="599"/>
      <c r="DU46" s="599"/>
      <c r="DV46" s="599"/>
      <c r="DW46" s="599"/>
      <c r="DX46" s="632"/>
    </row>
    <row r="47" spans="2:128" ht="11.25" customHeight="1" x14ac:dyDescent="0.2">
      <c r="B47" s="227" t="s">
        <v>325</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326</v>
      </c>
      <c r="BZ47" s="593"/>
      <c r="CA47" s="593"/>
      <c r="CB47" s="593"/>
      <c r="CC47" s="593"/>
      <c r="CD47" s="593"/>
      <c r="CE47" s="593"/>
      <c r="CF47" s="593"/>
      <c r="CG47" s="593"/>
      <c r="CH47" s="593"/>
      <c r="CI47" s="593"/>
      <c r="CJ47" s="593"/>
      <c r="CK47" s="593"/>
      <c r="CL47" s="594"/>
      <c r="CM47" s="595">
        <v>229184722</v>
      </c>
      <c r="CN47" s="596"/>
      <c r="CO47" s="596"/>
      <c r="CP47" s="596"/>
      <c r="CQ47" s="596"/>
      <c r="CR47" s="596"/>
      <c r="CS47" s="596"/>
      <c r="CT47" s="597"/>
      <c r="CU47" s="598">
        <v>21.2</v>
      </c>
      <c r="CV47" s="599"/>
      <c r="CW47" s="599"/>
      <c r="CX47" s="600"/>
      <c r="CY47" s="601">
        <v>186744773</v>
      </c>
      <c r="CZ47" s="602"/>
      <c r="DA47" s="602"/>
      <c r="DB47" s="602"/>
      <c r="DC47" s="602"/>
      <c r="DD47" s="602"/>
      <c r="DE47" s="602"/>
      <c r="DF47" s="603"/>
      <c r="DG47" s="601">
        <v>122414009</v>
      </c>
      <c r="DH47" s="602"/>
      <c r="DI47" s="602"/>
      <c r="DJ47" s="602"/>
      <c r="DK47" s="602"/>
      <c r="DL47" s="602"/>
      <c r="DM47" s="602"/>
      <c r="DN47" s="602"/>
      <c r="DO47" s="602"/>
      <c r="DP47" s="602"/>
      <c r="DQ47" s="603"/>
      <c r="DR47" s="598">
        <v>25.9</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327</v>
      </c>
      <c r="BZ48" s="593"/>
      <c r="CA48" s="593"/>
      <c r="CB48" s="593"/>
      <c r="CC48" s="593"/>
      <c r="CD48" s="593"/>
      <c r="CE48" s="593"/>
      <c r="CF48" s="593"/>
      <c r="CG48" s="593"/>
      <c r="CH48" s="593"/>
      <c r="CI48" s="593"/>
      <c r="CJ48" s="593"/>
      <c r="CK48" s="593"/>
      <c r="CL48" s="594"/>
      <c r="CM48" s="595">
        <v>17747359</v>
      </c>
      <c r="CN48" s="602"/>
      <c r="CO48" s="602"/>
      <c r="CP48" s="602"/>
      <c r="CQ48" s="602"/>
      <c r="CR48" s="602"/>
      <c r="CS48" s="602"/>
      <c r="CT48" s="603"/>
      <c r="CU48" s="598">
        <v>1.6</v>
      </c>
      <c r="CV48" s="599"/>
      <c r="CW48" s="599"/>
      <c r="CX48" s="600"/>
      <c r="CY48" s="601">
        <v>16701342</v>
      </c>
      <c r="CZ48" s="602"/>
      <c r="DA48" s="602"/>
      <c r="DB48" s="602"/>
      <c r="DC48" s="602"/>
      <c r="DD48" s="602"/>
      <c r="DE48" s="602"/>
      <c r="DF48" s="603"/>
      <c r="DG48" s="601">
        <v>12346755</v>
      </c>
      <c r="DH48" s="602"/>
      <c r="DI48" s="602"/>
      <c r="DJ48" s="602"/>
      <c r="DK48" s="602"/>
      <c r="DL48" s="602"/>
      <c r="DM48" s="602"/>
      <c r="DN48" s="602"/>
      <c r="DO48" s="602"/>
      <c r="DP48" s="602"/>
      <c r="DQ48" s="603"/>
      <c r="DR48" s="598">
        <v>2.6</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328</v>
      </c>
      <c r="BZ49" s="593"/>
      <c r="CA49" s="593"/>
      <c r="CB49" s="593"/>
      <c r="CC49" s="593"/>
      <c r="CD49" s="593"/>
      <c r="CE49" s="593"/>
      <c r="CF49" s="593"/>
      <c r="CG49" s="593"/>
      <c r="CH49" s="593"/>
      <c r="CI49" s="593"/>
      <c r="CJ49" s="593"/>
      <c r="CK49" s="593"/>
      <c r="CL49" s="594"/>
      <c r="CM49" s="595">
        <v>50740799</v>
      </c>
      <c r="CN49" s="596"/>
      <c r="CO49" s="596"/>
      <c r="CP49" s="596"/>
      <c r="CQ49" s="596"/>
      <c r="CR49" s="596"/>
      <c r="CS49" s="596"/>
      <c r="CT49" s="597"/>
      <c r="CU49" s="598">
        <v>4.7</v>
      </c>
      <c r="CV49" s="599"/>
      <c r="CW49" s="599"/>
      <c r="CX49" s="600"/>
      <c r="CY49" s="601">
        <v>37843738</v>
      </c>
      <c r="CZ49" s="602"/>
      <c r="DA49" s="602"/>
      <c r="DB49" s="602"/>
      <c r="DC49" s="602"/>
      <c r="DD49" s="602"/>
      <c r="DE49" s="602"/>
      <c r="DF49" s="603"/>
      <c r="DG49" s="601" t="s">
        <v>214</v>
      </c>
      <c r="DH49" s="602"/>
      <c r="DI49" s="602"/>
      <c r="DJ49" s="602"/>
      <c r="DK49" s="602"/>
      <c r="DL49" s="602"/>
      <c r="DM49" s="602"/>
      <c r="DN49" s="602"/>
      <c r="DO49" s="602"/>
      <c r="DP49" s="602"/>
      <c r="DQ49" s="603"/>
      <c r="DR49" s="598" t="s">
        <v>155</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329</v>
      </c>
      <c r="BZ50" s="593"/>
      <c r="CA50" s="593"/>
      <c r="CB50" s="593"/>
      <c r="CC50" s="593"/>
      <c r="CD50" s="593"/>
      <c r="CE50" s="593"/>
      <c r="CF50" s="593"/>
      <c r="CG50" s="593"/>
      <c r="CH50" s="593"/>
      <c r="CI50" s="593"/>
      <c r="CJ50" s="593"/>
      <c r="CK50" s="593"/>
      <c r="CL50" s="594"/>
      <c r="CM50" s="595">
        <v>1628622</v>
      </c>
      <c r="CN50" s="602"/>
      <c r="CO50" s="602"/>
      <c r="CP50" s="602"/>
      <c r="CQ50" s="602"/>
      <c r="CR50" s="602"/>
      <c r="CS50" s="602"/>
      <c r="CT50" s="603"/>
      <c r="CU50" s="598">
        <v>0.2</v>
      </c>
      <c r="CV50" s="599"/>
      <c r="CW50" s="599"/>
      <c r="CX50" s="600"/>
      <c r="CY50" s="601">
        <v>115793</v>
      </c>
      <c r="CZ50" s="602"/>
      <c r="DA50" s="602"/>
      <c r="DB50" s="602"/>
      <c r="DC50" s="602"/>
      <c r="DD50" s="602"/>
      <c r="DE50" s="602"/>
      <c r="DF50" s="603"/>
      <c r="DG50" s="601" t="s">
        <v>213</v>
      </c>
      <c r="DH50" s="602"/>
      <c r="DI50" s="602"/>
      <c r="DJ50" s="602"/>
      <c r="DK50" s="602"/>
      <c r="DL50" s="602"/>
      <c r="DM50" s="602"/>
      <c r="DN50" s="602"/>
      <c r="DO50" s="602"/>
      <c r="DP50" s="602"/>
      <c r="DQ50" s="603"/>
      <c r="DR50" s="598" t="s">
        <v>213</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330</v>
      </c>
      <c r="BZ51" s="593"/>
      <c r="CA51" s="593"/>
      <c r="CB51" s="593"/>
      <c r="CC51" s="593"/>
      <c r="CD51" s="593"/>
      <c r="CE51" s="593"/>
      <c r="CF51" s="593"/>
      <c r="CG51" s="593"/>
      <c r="CH51" s="593"/>
      <c r="CI51" s="593"/>
      <c r="CJ51" s="593"/>
      <c r="CK51" s="593"/>
      <c r="CL51" s="594"/>
      <c r="CM51" s="595">
        <v>75470268</v>
      </c>
      <c r="CN51" s="596"/>
      <c r="CO51" s="596"/>
      <c r="CP51" s="596"/>
      <c r="CQ51" s="596"/>
      <c r="CR51" s="596"/>
      <c r="CS51" s="596"/>
      <c r="CT51" s="597"/>
      <c r="CU51" s="598">
        <v>7</v>
      </c>
      <c r="CV51" s="599"/>
      <c r="CW51" s="599"/>
      <c r="CX51" s="600"/>
      <c r="CY51" s="601">
        <v>252599</v>
      </c>
      <c r="CZ51" s="602"/>
      <c r="DA51" s="602"/>
      <c r="DB51" s="602"/>
      <c r="DC51" s="602"/>
      <c r="DD51" s="602"/>
      <c r="DE51" s="602"/>
      <c r="DF51" s="603"/>
      <c r="DG51" s="601">
        <v>208785</v>
      </c>
      <c r="DH51" s="602"/>
      <c r="DI51" s="602"/>
      <c r="DJ51" s="602"/>
      <c r="DK51" s="602"/>
      <c r="DL51" s="602"/>
      <c r="DM51" s="602"/>
      <c r="DN51" s="602"/>
      <c r="DO51" s="602"/>
      <c r="DP51" s="602"/>
      <c r="DQ51" s="603"/>
      <c r="DR51" s="598">
        <v>0</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331</v>
      </c>
      <c r="BZ52" s="593"/>
      <c r="CA52" s="593"/>
      <c r="CB52" s="593"/>
      <c r="CC52" s="593"/>
      <c r="CD52" s="593"/>
      <c r="CE52" s="593"/>
      <c r="CF52" s="593"/>
      <c r="CG52" s="593"/>
      <c r="CH52" s="593"/>
      <c r="CI52" s="593"/>
      <c r="CJ52" s="593"/>
      <c r="CK52" s="593"/>
      <c r="CL52" s="594"/>
      <c r="CM52" s="595" t="s">
        <v>155</v>
      </c>
      <c r="CN52" s="602"/>
      <c r="CO52" s="602"/>
      <c r="CP52" s="602"/>
      <c r="CQ52" s="602"/>
      <c r="CR52" s="602"/>
      <c r="CS52" s="602"/>
      <c r="CT52" s="603"/>
      <c r="CU52" s="598" t="s">
        <v>214</v>
      </c>
      <c r="CV52" s="599"/>
      <c r="CW52" s="599"/>
      <c r="CX52" s="600"/>
      <c r="CY52" s="601" t="s">
        <v>155</v>
      </c>
      <c r="CZ52" s="602"/>
      <c r="DA52" s="602"/>
      <c r="DB52" s="602"/>
      <c r="DC52" s="602"/>
      <c r="DD52" s="602"/>
      <c r="DE52" s="602"/>
      <c r="DF52" s="603"/>
      <c r="DG52" s="601" t="s">
        <v>155</v>
      </c>
      <c r="DH52" s="602"/>
      <c r="DI52" s="602"/>
      <c r="DJ52" s="602"/>
      <c r="DK52" s="602"/>
      <c r="DL52" s="602"/>
      <c r="DM52" s="602"/>
      <c r="DN52" s="602"/>
      <c r="DO52" s="602"/>
      <c r="DP52" s="602"/>
      <c r="DQ52" s="603"/>
      <c r="DR52" s="598" t="s">
        <v>214</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332</v>
      </c>
      <c r="BZ53" s="593"/>
      <c r="CA53" s="593"/>
      <c r="CB53" s="593"/>
      <c r="CC53" s="593"/>
      <c r="CD53" s="593"/>
      <c r="CE53" s="593"/>
      <c r="CF53" s="593"/>
      <c r="CG53" s="593"/>
      <c r="CH53" s="593"/>
      <c r="CI53" s="593"/>
      <c r="CJ53" s="593"/>
      <c r="CK53" s="593"/>
      <c r="CL53" s="594"/>
      <c r="CM53" s="595">
        <v>328179308</v>
      </c>
      <c r="CN53" s="596"/>
      <c r="CO53" s="596"/>
      <c r="CP53" s="596"/>
      <c r="CQ53" s="596"/>
      <c r="CR53" s="596"/>
      <c r="CS53" s="596"/>
      <c r="CT53" s="597"/>
      <c r="CU53" s="598">
        <v>30.3</v>
      </c>
      <c r="CV53" s="599"/>
      <c r="CW53" s="599"/>
      <c r="CX53" s="600"/>
      <c r="CY53" s="601">
        <v>48415065</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333</v>
      </c>
      <c r="BZ54" s="593"/>
      <c r="CA54" s="593"/>
      <c r="CB54" s="593"/>
      <c r="CC54" s="593"/>
      <c r="CD54" s="593"/>
      <c r="CE54" s="593"/>
      <c r="CF54" s="593"/>
      <c r="CG54" s="593"/>
      <c r="CH54" s="593"/>
      <c r="CI54" s="593"/>
      <c r="CJ54" s="593"/>
      <c r="CK54" s="593"/>
      <c r="CL54" s="594"/>
      <c r="CM54" s="595">
        <v>2060675</v>
      </c>
      <c r="CN54" s="596"/>
      <c r="CO54" s="596"/>
      <c r="CP54" s="596"/>
      <c r="CQ54" s="596"/>
      <c r="CR54" s="596"/>
      <c r="CS54" s="596"/>
      <c r="CT54" s="597"/>
      <c r="CU54" s="598">
        <v>0.2</v>
      </c>
      <c r="CV54" s="599"/>
      <c r="CW54" s="599"/>
      <c r="CX54" s="600"/>
      <c r="CY54" s="601">
        <v>703090</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310</v>
      </c>
      <c r="BZ55" s="627"/>
      <c r="CA55" s="592" t="s">
        <v>334</v>
      </c>
      <c r="CB55" s="593"/>
      <c r="CC55" s="593"/>
      <c r="CD55" s="593"/>
      <c r="CE55" s="593"/>
      <c r="CF55" s="593"/>
      <c r="CG55" s="593"/>
      <c r="CH55" s="593"/>
      <c r="CI55" s="593"/>
      <c r="CJ55" s="593"/>
      <c r="CK55" s="593"/>
      <c r="CL55" s="594"/>
      <c r="CM55" s="595">
        <v>205782863</v>
      </c>
      <c r="CN55" s="596"/>
      <c r="CO55" s="596"/>
      <c r="CP55" s="596"/>
      <c r="CQ55" s="596"/>
      <c r="CR55" s="596"/>
      <c r="CS55" s="596"/>
      <c r="CT55" s="597"/>
      <c r="CU55" s="598">
        <v>19</v>
      </c>
      <c r="CV55" s="599"/>
      <c r="CW55" s="599"/>
      <c r="CX55" s="600"/>
      <c r="CY55" s="601">
        <v>43359439</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335</v>
      </c>
      <c r="CB56" s="593"/>
      <c r="CC56" s="593"/>
      <c r="CD56" s="593"/>
      <c r="CE56" s="593"/>
      <c r="CF56" s="593"/>
      <c r="CG56" s="593"/>
      <c r="CH56" s="593"/>
      <c r="CI56" s="593"/>
      <c r="CJ56" s="593"/>
      <c r="CK56" s="593"/>
      <c r="CL56" s="594"/>
      <c r="CM56" s="595">
        <v>142391128</v>
      </c>
      <c r="CN56" s="596"/>
      <c r="CO56" s="596"/>
      <c r="CP56" s="596"/>
      <c r="CQ56" s="596"/>
      <c r="CR56" s="596"/>
      <c r="CS56" s="596"/>
      <c r="CT56" s="597"/>
      <c r="CU56" s="598">
        <v>13.1</v>
      </c>
      <c r="CV56" s="599"/>
      <c r="CW56" s="599"/>
      <c r="CX56" s="600"/>
      <c r="CY56" s="601">
        <v>13201308</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336</v>
      </c>
      <c r="CB57" s="593"/>
      <c r="CC57" s="593"/>
      <c r="CD57" s="593"/>
      <c r="CE57" s="593"/>
      <c r="CF57" s="593"/>
      <c r="CG57" s="593"/>
      <c r="CH57" s="593"/>
      <c r="CI57" s="593"/>
      <c r="CJ57" s="593"/>
      <c r="CK57" s="593"/>
      <c r="CL57" s="594"/>
      <c r="CM57" s="595">
        <v>42499602</v>
      </c>
      <c r="CN57" s="596"/>
      <c r="CO57" s="596"/>
      <c r="CP57" s="596"/>
      <c r="CQ57" s="596"/>
      <c r="CR57" s="596"/>
      <c r="CS57" s="596"/>
      <c r="CT57" s="597"/>
      <c r="CU57" s="598">
        <v>3.9</v>
      </c>
      <c r="CV57" s="599"/>
      <c r="CW57" s="599"/>
      <c r="CX57" s="600"/>
      <c r="CY57" s="601">
        <v>15005050</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337</v>
      </c>
      <c r="CB58" s="593"/>
      <c r="CC58" s="593"/>
      <c r="CD58" s="593"/>
      <c r="CE58" s="593"/>
      <c r="CF58" s="593"/>
      <c r="CG58" s="593"/>
      <c r="CH58" s="593"/>
      <c r="CI58" s="593"/>
      <c r="CJ58" s="593"/>
      <c r="CK58" s="593"/>
      <c r="CL58" s="594"/>
      <c r="CM58" s="595">
        <v>122396445</v>
      </c>
      <c r="CN58" s="596"/>
      <c r="CO58" s="596"/>
      <c r="CP58" s="596"/>
      <c r="CQ58" s="596"/>
      <c r="CR58" s="596"/>
      <c r="CS58" s="596"/>
      <c r="CT58" s="597"/>
      <c r="CU58" s="598">
        <v>11.3</v>
      </c>
      <c r="CV58" s="599"/>
      <c r="CW58" s="599"/>
      <c r="CX58" s="600"/>
      <c r="CY58" s="601">
        <v>5055626</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338</v>
      </c>
      <c r="CB59" s="593"/>
      <c r="CC59" s="593"/>
      <c r="CD59" s="593"/>
      <c r="CE59" s="593"/>
      <c r="CF59" s="593"/>
      <c r="CG59" s="593"/>
      <c r="CH59" s="593"/>
      <c r="CI59" s="593"/>
      <c r="CJ59" s="593"/>
      <c r="CK59" s="593"/>
      <c r="CL59" s="594"/>
      <c r="CM59" s="595" t="s">
        <v>155</v>
      </c>
      <c r="CN59" s="596"/>
      <c r="CO59" s="596"/>
      <c r="CP59" s="596"/>
      <c r="CQ59" s="596"/>
      <c r="CR59" s="596"/>
      <c r="CS59" s="596"/>
      <c r="CT59" s="597"/>
      <c r="CU59" s="598" t="s">
        <v>155</v>
      </c>
      <c r="CV59" s="599"/>
      <c r="CW59" s="599"/>
      <c r="CX59" s="600"/>
      <c r="CY59" s="601" t="s">
        <v>214</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339</v>
      </c>
      <c r="BZ60" s="608"/>
      <c r="CA60" s="608"/>
      <c r="CB60" s="608"/>
      <c r="CC60" s="608"/>
      <c r="CD60" s="608"/>
      <c r="CE60" s="608"/>
      <c r="CF60" s="608"/>
      <c r="CG60" s="608"/>
      <c r="CH60" s="608"/>
      <c r="CI60" s="608"/>
      <c r="CJ60" s="608"/>
      <c r="CK60" s="608"/>
      <c r="CL60" s="609"/>
      <c r="CM60" s="610">
        <v>1083058659</v>
      </c>
      <c r="CN60" s="611"/>
      <c r="CO60" s="611"/>
      <c r="CP60" s="611"/>
      <c r="CQ60" s="611"/>
      <c r="CR60" s="611"/>
      <c r="CS60" s="611"/>
      <c r="CT60" s="612"/>
      <c r="CU60" s="613">
        <v>100</v>
      </c>
      <c r="CV60" s="614"/>
      <c r="CW60" s="614"/>
      <c r="CX60" s="615"/>
      <c r="CY60" s="616">
        <v>619206961</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mpBHa2Zedxy4seNFvMr3SpuDl+SsssINNZMvlTSFr2XYcQ2TrPT7qXe/2qM08Hi0U8MVJpT9MetqIl5/SHdmsA==" saltValue="o7PfXfNMD15mDVeIoOTkBg=="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340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3" t="s">
        <v>341</v>
      </c>
      <c r="DK2" s="1124"/>
      <c r="DL2" s="1124"/>
      <c r="DM2" s="1124"/>
      <c r="DN2" s="1124"/>
      <c r="DO2" s="1125"/>
      <c r="DP2" s="237"/>
      <c r="DQ2" s="1123" t="s">
        <v>342</v>
      </c>
      <c r="DR2" s="1124"/>
      <c r="DS2" s="1124"/>
      <c r="DT2" s="1124"/>
      <c r="DU2" s="1124"/>
      <c r="DV2" s="1124"/>
      <c r="DW2" s="1124"/>
      <c r="DX2" s="1124"/>
      <c r="DY2" s="1124"/>
      <c r="DZ2" s="1125"/>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9" t="s">
        <v>343</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40"/>
      <c r="BA4" s="240"/>
      <c r="BB4" s="240"/>
      <c r="BC4" s="240"/>
      <c r="BD4" s="240"/>
      <c r="BE4" s="241"/>
      <c r="BF4" s="241"/>
      <c r="BG4" s="241"/>
      <c r="BH4" s="241"/>
      <c r="BI4" s="241"/>
      <c r="BJ4" s="241"/>
      <c r="BK4" s="241"/>
      <c r="BL4" s="241"/>
      <c r="BM4" s="241"/>
      <c r="BN4" s="241"/>
      <c r="BO4" s="241"/>
      <c r="BP4" s="241"/>
      <c r="BQ4" s="240" t="s">
        <v>344</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345</v>
      </c>
      <c r="B5" s="991"/>
      <c r="C5" s="991"/>
      <c r="D5" s="991"/>
      <c r="E5" s="991"/>
      <c r="F5" s="991"/>
      <c r="G5" s="991"/>
      <c r="H5" s="991"/>
      <c r="I5" s="991"/>
      <c r="J5" s="991"/>
      <c r="K5" s="991"/>
      <c r="L5" s="991"/>
      <c r="M5" s="991"/>
      <c r="N5" s="991"/>
      <c r="O5" s="991"/>
      <c r="P5" s="992"/>
      <c r="Q5" s="996" t="s">
        <v>346</v>
      </c>
      <c r="R5" s="997"/>
      <c r="S5" s="997"/>
      <c r="T5" s="997"/>
      <c r="U5" s="998"/>
      <c r="V5" s="996" t="s">
        <v>347</v>
      </c>
      <c r="W5" s="997"/>
      <c r="X5" s="997"/>
      <c r="Y5" s="997"/>
      <c r="Z5" s="998"/>
      <c r="AA5" s="996" t="s">
        <v>348</v>
      </c>
      <c r="AB5" s="997"/>
      <c r="AC5" s="997"/>
      <c r="AD5" s="997"/>
      <c r="AE5" s="997"/>
      <c r="AF5" s="1126" t="s">
        <v>349</v>
      </c>
      <c r="AG5" s="997"/>
      <c r="AH5" s="997"/>
      <c r="AI5" s="997"/>
      <c r="AJ5" s="1012"/>
      <c r="AK5" s="997" t="s">
        <v>350</v>
      </c>
      <c r="AL5" s="997"/>
      <c r="AM5" s="997"/>
      <c r="AN5" s="997"/>
      <c r="AO5" s="998"/>
      <c r="AP5" s="996" t="s">
        <v>351</v>
      </c>
      <c r="AQ5" s="997"/>
      <c r="AR5" s="997"/>
      <c r="AS5" s="997"/>
      <c r="AT5" s="998"/>
      <c r="AU5" s="996" t="s">
        <v>352</v>
      </c>
      <c r="AV5" s="997"/>
      <c r="AW5" s="997"/>
      <c r="AX5" s="997"/>
      <c r="AY5" s="1012"/>
      <c r="AZ5" s="244"/>
      <c r="BA5" s="244"/>
      <c r="BB5" s="244"/>
      <c r="BC5" s="244"/>
      <c r="BD5" s="244"/>
      <c r="BE5" s="245"/>
      <c r="BF5" s="245"/>
      <c r="BG5" s="245"/>
      <c r="BH5" s="245"/>
      <c r="BI5" s="245"/>
      <c r="BJ5" s="245"/>
      <c r="BK5" s="245"/>
      <c r="BL5" s="245"/>
      <c r="BM5" s="245"/>
      <c r="BN5" s="245"/>
      <c r="BO5" s="245"/>
      <c r="BP5" s="245"/>
      <c r="BQ5" s="990" t="s">
        <v>353</v>
      </c>
      <c r="BR5" s="991"/>
      <c r="BS5" s="991"/>
      <c r="BT5" s="991"/>
      <c r="BU5" s="991"/>
      <c r="BV5" s="991"/>
      <c r="BW5" s="991"/>
      <c r="BX5" s="991"/>
      <c r="BY5" s="991"/>
      <c r="BZ5" s="991"/>
      <c r="CA5" s="991"/>
      <c r="CB5" s="991"/>
      <c r="CC5" s="991"/>
      <c r="CD5" s="991"/>
      <c r="CE5" s="991"/>
      <c r="CF5" s="991"/>
      <c r="CG5" s="992"/>
      <c r="CH5" s="996" t="s">
        <v>354</v>
      </c>
      <c r="CI5" s="997"/>
      <c r="CJ5" s="997"/>
      <c r="CK5" s="997"/>
      <c r="CL5" s="998"/>
      <c r="CM5" s="996" t="s">
        <v>355</v>
      </c>
      <c r="CN5" s="997"/>
      <c r="CO5" s="997"/>
      <c r="CP5" s="997"/>
      <c r="CQ5" s="998"/>
      <c r="CR5" s="996" t="s">
        <v>356</v>
      </c>
      <c r="CS5" s="997"/>
      <c r="CT5" s="997"/>
      <c r="CU5" s="997"/>
      <c r="CV5" s="998"/>
      <c r="CW5" s="996" t="s">
        <v>357</v>
      </c>
      <c r="CX5" s="997"/>
      <c r="CY5" s="997"/>
      <c r="CZ5" s="997"/>
      <c r="DA5" s="998"/>
      <c r="DB5" s="996" t="s">
        <v>358</v>
      </c>
      <c r="DC5" s="997"/>
      <c r="DD5" s="997"/>
      <c r="DE5" s="997"/>
      <c r="DF5" s="998"/>
      <c r="DG5" s="1111" t="s">
        <v>359</v>
      </c>
      <c r="DH5" s="1112"/>
      <c r="DI5" s="1112"/>
      <c r="DJ5" s="1112"/>
      <c r="DK5" s="1113"/>
      <c r="DL5" s="1111" t="s">
        <v>360</v>
      </c>
      <c r="DM5" s="1112"/>
      <c r="DN5" s="1112"/>
      <c r="DO5" s="1112"/>
      <c r="DP5" s="1113"/>
      <c r="DQ5" s="996" t="s">
        <v>361</v>
      </c>
      <c r="DR5" s="997"/>
      <c r="DS5" s="997"/>
      <c r="DT5" s="997"/>
      <c r="DU5" s="998"/>
      <c r="DV5" s="996" t="s">
        <v>352</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7"/>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4"/>
      <c r="DH6" s="1115"/>
      <c r="DI6" s="1115"/>
      <c r="DJ6" s="1115"/>
      <c r="DK6" s="1116"/>
      <c r="DL6" s="1114"/>
      <c r="DM6" s="1115"/>
      <c r="DN6" s="1115"/>
      <c r="DO6" s="1115"/>
      <c r="DP6" s="1116"/>
      <c r="DQ6" s="999"/>
      <c r="DR6" s="1000"/>
      <c r="DS6" s="1000"/>
      <c r="DT6" s="1000"/>
      <c r="DU6" s="1001"/>
      <c r="DV6" s="999"/>
      <c r="DW6" s="1000"/>
      <c r="DX6" s="1000"/>
      <c r="DY6" s="1000"/>
      <c r="DZ6" s="1013"/>
      <c r="EA6" s="242"/>
    </row>
    <row r="7" spans="1:131" s="243" customFormat="1" ht="26.25" customHeight="1" thickTop="1" x14ac:dyDescent="0.2">
      <c r="A7" s="246">
        <v>1</v>
      </c>
      <c r="B7" s="1056" t="s">
        <v>362</v>
      </c>
      <c r="C7" s="1057"/>
      <c r="D7" s="1057"/>
      <c r="E7" s="1057"/>
      <c r="F7" s="1057"/>
      <c r="G7" s="1057"/>
      <c r="H7" s="1057"/>
      <c r="I7" s="1057"/>
      <c r="J7" s="1057"/>
      <c r="K7" s="1057"/>
      <c r="L7" s="1057"/>
      <c r="M7" s="1057"/>
      <c r="N7" s="1057"/>
      <c r="O7" s="1057"/>
      <c r="P7" s="1058"/>
      <c r="Q7" s="1117">
        <v>1237643</v>
      </c>
      <c r="R7" s="1118"/>
      <c r="S7" s="1118"/>
      <c r="T7" s="1118"/>
      <c r="U7" s="1118"/>
      <c r="V7" s="1118">
        <v>1148110</v>
      </c>
      <c r="W7" s="1118"/>
      <c r="X7" s="1118"/>
      <c r="Y7" s="1118"/>
      <c r="Z7" s="1118"/>
      <c r="AA7" s="1118">
        <v>89532</v>
      </c>
      <c r="AB7" s="1118"/>
      <c r="AC7" s="1118"/>
      <c r="AD7" s="1118"/>
      <c r="AE7" s="1119"/>
      <c r="AF7" s="1120">
        <v>19053</v>
      </c>
      <c r="AG7" s="1121"/>
      <c r="AH7" s="1121"/>
      <c r="AI7" s="1121"/>
      <c r="AJ7" s="1122"/>
      <c r="AK7" s="1104">
        <v>139</v>
      </c>
      <c r="AL7" s="1105"/>
      <c r="AM7" s="1105"/>
      <c r="AN7" s="1105"/>
      <c r="AO7" s="1105"/>
      <c r="AP7" s="1105">
        <v>1553222</v>
      </c>
      <c r="AQ7" s="1105"/>
      <c r="AR7" s="1105"/>
      <c r="AS7" s="1105"/>
      <c r="AT7" s="1105"/>
      <c r="AU7" s="1106"/>
      <c r="AV7" s="1106"/>
      <c r="AW7" s="1106"/>
      <c r="AX7" s="1106"/>
      <c r="AY7" s="1107"/>
      <c r="AZ7" s="240"/>
      <c r="BA7" s="240"/>
      <c r="BB7" s="240"/>
      <c r="BC7" s="240"/>
      <c r="BD7" s="240"/>
      <c r="BE7" s="241"/>
      <c r="BF7" s="241"/>
      <c r="BG7" s="241"/>
      <c r="BH7" s="241"/>
      <c r="BI7" s="241"/>
      <c r="BJ7" s="241"/>
      <c r="BK7" s="241"/>
      <c r="BL7" s="241"/>
      <c r="BM7" s="241"/>
      <c r="BN7" s="241"/>
      <c r="BO7" s="241"/>
      <c r="BP7" s="241"/>
      <c r="BQ7" s="247">
        <v>1</v>
      </c>
      <c r="BR7" s="248" t="s">
        <v>568</v>
      </c>
      <c r="BS7" s="1108" t="s">
        <v>569</v>
      </c>
      <c r="BT7" s="1109"/>
      <c r="BU7" s="1109"/>
      <c r="BV7" s="1109"/>
      <c r="BW7" s="1109"/>
      <c r="BX7" s="1109"/>
      <c r="BY7" s="1109"/>
      <c r="BZ7" s="1109"/>
      <c r="CA7" s="1109"/>
      <c r="CB7" s="1109"/>
      <c r="CC7" s="1109"/>
      <c r="CD7" s="1109"/>
      <c r="CE7" s="1109"/>
      <c r="CF7" s="1109"/>
      <c r="CG7" s="1110"/>
      <c r="CH7" s="1101">
        <v>-13</v>
      </c>
      <c r="CI7" s="1102"/>
      <c r="CJ7" s="1102"/>
      <c r="CK7" s="1102"/>
      <c r="CL7" s="1103"/>
      <c r="CM7" s="1101">
        <v>3095</v>
      </c>
      <c r="CN7" s="1102"/>
      <c r="CO7" s="1102"/>
      <c r="CP7" s="1102"/>
      <c r="CQ7" s="1103"/>
      <c r="CR7" s="1101">
        <v>1723</v>
      </c>
      <c r="CS7" s="1102"/>
      <c r="CT7" s="1102"/>
      <c r="CU7" s="1102"/>
      <c r="CV7" s="1103"/>
      <c r="CW7" s="1101">
        <v>170</v>
      </c>
      <c r="CX7" s="1102"/>
      <c r="CY7" s="1102"/>
      <c r="CZ7" s="1102"/>
      <c r="DA7" s="1103"/>
      <c r="DB7" s="1101">
        <f>33+97</f>
        <v>130</v>
      </c>
      <c r="DC7" s="1102"/>
      <c r="DD7" s="1102"/>
      <c r="DE7" s="1102"/>
      <c r="DF7" s="1103"/>
      <c r="DG7" s="1101" t="s">
        <v>607</v>
      </c>
      <c r="DH7" s="1102"/>
      <c r="DI7" s="1102"/>
      <c r="DJ7" s="1102"/>
      <c r="DK7" s="1103"/>
      <c r="DL7" s="1101">
        <v>108</v>
      </c>
      <c r="DM7" s="1102"/>
      <c r="DN7" s="1102"/>
      <c r="DO7" s="1102"/>
      <c r="DP7" s="1103"/>
      <c r="DQ7" s="1101">
        <v>98</v>
      </c>
      <c r="DR7" s="1102"/>
      <c r="DS7" s="1102"/>
      <c r="DT7" s="1102"/>
      <c r="DU7" s="1103"/>
      <c r="DV7" s="1128"/>
      <c r="DW7" s="1129"/>
      <c r="DX7" s="1129"/>
      <c r="DY7" s="1129"/>
      <c r="DZ7" s="1130"/>
      <c r="EA7" s="242"/>
    </row>
    <row r="8" spans="1:131" s="243" customFormat="1" ht="26.25" customHeight="1" x14ac:dyDescent="0.2">
      <c r="A8" s="249">
        <v>2</v>
      </c>
      <c r="B8" s="1038" t="s">
        <v>363</v>
      </c>
      <c r="C8" s="1039"/>
      <c r="D8" s="1039"/>
      <c r="E8" s="1039"/>
      <c r="F8" s="1039"/>
      <c r="G8" s="1039"/>
      <c r="H8" s="1039"/>
      <c r="I8" s="1039"/>
      <c r="J8" s="1039"/>
      <c r="K8" s="1039"/>
      <c r="L8" s="1039"/>
      <c r="M8" s="1039"/>
      <c r="N8" s="1039"/>
      <c r="O8" s="1039"/>
      <c r="P8" s="1040"/>
      <c r="Q8" s="1045">
        <v>249624</v>
      </c>
      <c r="R8" s="1042"/>
      <c r="S8" s="1042"/>
      <c r="T8" s="1042"/>
      <c r="U8" s="1042"/>
      <c r="V8" s="1042">
        <v>249624</v>
      </c>
      <c r="W8" s="1042"/>
      <c r="X8" s="1042"/>
      <c r="Y8" s="1042"/>
      <c r="Z8" s="1042"/>
      <c r="AA8" s="1042" t="s">
        <v>613</v>
      </c>
      <c r="AB8" s="1042"/>
      <c r="AC8" s="1042"/>
      <c r="AD8" s="1042"/>
      <c r="AE8" s="1046"/>
      <c r="AF8" s="1098" t="s">
        <v>127</v>
      </c>
      <c r="AG8" s="1049"/>
      <c r="AH8" s="1049"/>
      <c r="AI8" s="1049"/>
      <c r="AJ8" s="1051"/>
      <c r="AK8" s="1099">
        <f>111890+6440+21694</f>
        <v>140024</v>
      </c>
      <c r="AL8" s="1100"/>
      <c r="AM8" s="1100"/>
      <c r="AN8" s="1100"/>
      <c r="AO8" s="1100"/>
      <c r="AP8" s="1100" t="s">
        <v>613</v>
      </c>
      <c r="AQ8" s="1100"/>
      <c r="AR8" s="1100"/>
      <c r="AS8" s="1100"/>
      <c r="AT8" s="1100"/>
      <c r="AU8" s="1096"/>
      <c r="AV8" s="1096"/>
      <c r="AW8" s="1096"/>
      <c r="AX8" s="1096"/>
      <c r="AY8" s="1097"/>
      <c r="AZ8" s="240"/>
      <c r="BA8" s="240"/>
      <c r="BB8" s="240"/>
      <c r="BC8" s="240"/>
      <c r="BD8" s="240"/>
      <c r="BE8" s="241"/>
      <c r="BF8" s="241"/>
      <c r="BG8" s="241"/>
      <c r="BH8" s="241"/>
      <c r="BI8" s="241"/>
      <c r="BJ8" s="241"/>
      <c r="BK8" s="241"/>
      <c r="BL8" s="241"/>
      <c r="BM8" s="241"/>
      <c r="BN8" s="241"/>
      <c r="BO8" s="241"/>
      <c r="BP8" s="241"/>
      <c r="BQ8" s="250">
        <v>2</v>
      </c>
      <c r="BR8" s="251"/>
      <c r="BS8" s="1009" t="s">
        <v>570</v>
      </c>
      <c r="BT8" s="1010"/>
      <c r="BU8" s="1010"/>
      <c r="BV8" s="1010"/>
      <c r="BW8" s="1010"/>
      <c r="BX8" s="1010"/>
      <c r="BY8" s="1010"/>
      <c r="BZ8" s="1010"/>
      <c r="CA8" s="1010"/>
      <c r="CB8" s="1010"/>
      <c r="CC8" s="1010"/>
      <c r="CD8" s="1010"/>
      <c r="CE8" s="1010"/>
      <c r="CF8" s="1010"/>
      <c r="CG8" s="1011"/>
      <c r="CH8" s="984">
        <v>17</v>
      </c>
      <c r="CI8" s="985"/>
      <c r="CJ8" s="985"/>
      <c r="CK8" s="985"/>
      <c r="CL8" s="986"/>
      <c r="CM8" s="984">
        <v>195</v>
      </c>
      <c r="CN8" s="985"/>
      <c r="CO8" s="985"/>
      <c r="CP8" s="985"/>
      <c r="CQ8" s="986"/>
      <c r="CR8" s="984">
        <v>148</v>
      </c>
      <c r="CS8" s="985"/>
      <c r="CT8" s="985"/>
      <c r="CU8" s="985"/>
      <c r="CV8" s="986"/>
      <c r="CW8" s="984">
        <v>20</v>
      </c>
      <c r="CX8" s="985"/>
      <c r="CY8" s="985"/>
      <c r="CZ8" s="985"/>
      <c r="DA8" s="986"/>
      <c r="DB8" s="984" t="s">
        <v>607</v>
      </c>
      <c r="DC8" s="985"/>
      <c r="DD8" s="985"/>
      <c r="DE8" s="985"/>
      <c r="DF8" s="986"/>
      <c r="DG8" s="984" t="s">
        <v>607</v>
      </c>
      <c r="DH8" s="985"/>
      <c r="DI8" s="985"/>
      <c r="DJ8" s="985"/>
      <c r="DK8" s="986"/>
      <c r="DL8" s="984" t="s">
        <v>607</v>
      </c>
      <c r="DM8" s="985"/>
      <c r="DN8" s="985"/>
      <c r="DO8" s="985"/>
      <c r="DP8" s="986"/>
      <c r="DQ8" s="984" t="s">
        <v>607</v>
      </c>
      <c r="DR8" s="985"/>
      <c r="DS8" s="985"/>
      <c r="DT8" s="985"/>
      <c r="DU8" s="986"/>
      <c r="DV8" s="987"/>
      <c r="DW8" s="988"/>
      <c r="DX8" s="988"/>
      <c r="DY8" s="988"/>
      <c r="DZ8" s="989"/>
      <c r="EA8" s="242"/>
    </row>
    <row r="9" spans="1:131" s="243" customFormat="1" ht="26.25" customHeight="1" x14ac:dyDescent="0.2">
      <c r="A9" s="249">
        <v>3</v>
      </c>
      <c r="B9" s="1038" t="s">
        <v>365</v>
      </c>
      <c r="C9" s="1039"/>
      <c r="D9" s="1039"/>
      <c r="E9" s="1039"/>
      <c r="F9" s="1039"/>
      <c r="G9" s="1039"/>
      <c r="H9" s="1039"/>
      <c r="I9" s="1039"/>
      <c r="J9" s="1039"/>
      <c r="K9" s="1039"/>
      <c r="L9" s="1039"/>
      <c r="M9" s="1039"/>
      <c r="N9" s="1039"/>
      <c r="O9" s="1039"/>
      <c r="P9" s="1040"/>
      <c r="Q9" s="1045">
        <v>176</v>
      </c>
      <c r="R9" s="1042"/>
      <c r="S9" s="1042"/>
      <c r="T9" s="1042"/>
      <c r="U9" s="1042"/>
      <c r="V9" s="1042">
        <v>30</v>
      </c>
      <c r="W9" s="1042"/>
      <c r="X9" s="1042"/>
      <c r="Y9" s="1042"/>
      <c r="Z9" s="1042"/>
      <c r="AA9" s="1042">
        <f t="shared" ref="AA9:AA15" si="0">Q9-V9</f>
        <v>146</v>
      </c>
      <c r="AB9" s="1042"/>
      <c r="AC9" s="1042"/>
      <c r="AD9" s="1042"/>
      <c r="AE9" s="1046"/>
      <c r="AF9" s="1098" t="s">
        <v>366</v>
      </c>
      <c r="AG9" s="1049"/>
      <c r="AH9" s="1049"/>
      <c r="AI9" s="1049"/>
      <c r="AJ9" s="1051"/>
      <c r="AK9" s="1099">
        <v>4</v>
      </c>
      <c r="AL9" s="1100"/>
      <c r="AM9" s="1100"/>
      <c r="AN9" s="1100"/>
      <c r="AO9" s="1100"/>
      <c r="AP9" s="1100">
        <v>265</v>
      </c>
      <c r="AQ9" s="1100"/>
      <c r="AR9" s="1100"/>
      <c r="AS9" s="1100"/>
      <c r="AT9" s="1100"/>
      <c r="AU9" s="1096"/>
      <c r="AV9" s="1096"/>
      <c r="AW9" s="1096"/>
      <c r="AX9" s="1096"/>
      <c r="AY9" s="1097"/>
      <c r="AZ9" s="240"/>
      <c r="BA9" s="240"/>
      <c r="BB9" s="240"/>
      <c r="BC9" s="240"/>
      <c r="BD9" s="240"/>
      <c r="BE9" s="241"/>
      <c r="BF9" s="241"/>
      <c r="BG9" s="241"/>
      <c r="BH9" s="241"/>
      <c r="BI9" s="241"/>
      <c r="BJ9" s="241"/>
      <c r="BK9" s="241"/>
      <c r="BL9" s="241"/>
      <c r="BM9" s="241"/>
      <c r="BN9" s="241"/>
      <c r="BO9" s="241"/>
      <c r="BP9" s="241"/>
      <c r="BQ9" s="250">
        <v>3</v>
      </c>
      <c r="BR9" s="251"/>
      <c r="BS9" s="1009" t="s">
        <v>571</v>
      </c>
      <c r="BT9" s="1010"/>
      <c r="BU9" s="1010"/>
      <c r="BV9" s="1010"/>
      <c r="BW9" s="1010"/>
      <c r="BX9" s="1010"/>
      <c r="BY9" s="1010"/>
      <c r="BZ9" s="1010"/>
      <c r="CA9" s="1010"/>
      <c r="CB9" s="1010"/>
      <c r="CC9" s="1010"/>
      <c r="CD9" s="1010"/>
      <c r="CE9" s="1010"/>
      <c r="CF9" s="1010"/>
      <c r="CG9" s="1011"/>
      <c r="CH9" s="984">
        <v>9</v>
      </c>
      <c r="CI9" s="985"/>
      <c r="CJ9" s="985"/>
      <c r="CK9" s="985"/>
      <c r="CL9" s="986"/>
      <c r="CM9" s="984">
        <v>499</v>
      </c>
      <c r="CN9" s="985"/>
      <c r="CO9" s="985"/>
      <c r="CP9" s="985"/>
      <c r="CQ9" s="986"/>
      <c r="CR9" s="984">
        <v>100</v>
      </c>
      <c r="CS9" s="985"/>
      <c r="CT9" s="985"/>
      <c r="CU9" s="985"/>
      <c r="CV9" s="986"/>
      <c r="CW9" s="984">
        <v>233</v>
      </c>
      <c r="CX9" s="985"/>
      <c r="CY9" s="985"/>
      <c r="CZ9" s="985"/>
      <c r="DA9" s="986"/>
      <c r="DB9" s="984">
        <v>958</v>
      </c>
      <c r="DC9" s="985"/>
      <c r="DD9" s="985"/>
      <c r="DE9" s="985"/>
      <c r="DF9" s="986"/>
      <c r="DG9" s="984" t="s">
        <v>607</v>
      </c>
      <c r="DH9" s="985"/>
      <c r="DI9" s="985"/>
      <c r="DJ9" s="985"/>
      <c r="DK9" s="986"/>
      <c r="DL9" s="984" t="s">
        <v>607</v>
      </c>
      <c r="DM9" s="985"/>
      <c r="DN9" s="985"/>
      <c r="DO9" s="985"/>
      <c r="DP9" s="986"/>
      <c r="DQ9" s="984" t="s">
        <v>607</v>
      </c>
      <c r="DR9" s="985"/>
      <c r="DS9" s="985"/>
      <c r="DT9" s="985"/>
      <c r="DU9" s="986"/>
      <c r="DV9" s="987"/>
      <c r="DW9" s="988"/>
      <c r="DX9" s="988"/>
      <c r="DY9" s="988"/>
      <c r="DZ9" s="989"/>
      <c r="EA9" s="242"/>
    </row>
    <row r="10" spans="1:131" s="243" customFormat="1" ht="26.25" customHeight="1" x14ac:dyDescent="0.2">
      <c r="A10" s="249">
        <v>4</v>
      </c>
      <c r="B10" s="1038" t="s">
        <v>367</v>
      </c>
      <c r="C10" s="1039"/>
      <c r="D10" s="1039"/>
      <c r="E10" s="1039"/>
      <c r="F10" s="1039"/>
      <c r="G10" s="1039"/>
      <c r="H10" s="1039"/>
      <c r="I10" s="1039"/>
      <c r="J10" s="1039"/>
      <c r="K10" s="1039"/>
      <c r="L10" s="1039"/>
      <c r="M10" s="1039"/>
      <c r="N10" s="1039"/>
      <c r="O10" s="1039"/>
      <c r="P10" s="1040"/>
      <c r="Q10" s="1045">
        <v>2666</v>
      </c>
      <c r="R10" s="1042"/>
      <c r="S10" s="1042"/>
      <c r="T10" s="1042"/>
      <c r="U10" s="1042"/>
      <c r="V10" s="1042">
        <v>1962</v>
      </c>
      <c r="W10" s="1042"/>
      <c r="X10" s="1042"/>
      <c r="Y10" s="1042"/>
      <c r="Z10" s="1042"/>
      <c r="AA10" s="1042">
        <f t="shared" si="0"/>
        <v>704</v>
      </c>
      <c r="AB10" s="1042"/>
      <c r="AC10" s="1042"/>
      <c r="AD10" s="1042"/>
      <c r="AE10" s="1046"/>
      <c r="AF10" s="1098" t="s">
        <v>366</v>
      </c>
      <c r="AG10" s="1049"/>
      <c r="AH10" s="1049"/>
      <c r="AI10" s="1049"/>
      <c r="AJ10" s="1051"/>
      <c r="AK10" s="1099">
        <v>124</v>
      </c>
      <c r="AL10" s="1100"/>
      <c r="AM10" s="1100"/>
      <c r="AN10" s="1100"/>
      <c r="AO10" s="1100"/>
      <c r="AP10" s="1100">
        <v>90600</v>
      </c>
      <c r="AQ10" s="1100"/>
      <c r="AR10" s="1100"/>
      <c r="AS10" s="1100"/>
      <c r="AT10" s="1100"/>
      <c r="AU10" s="1096"/>
      <c r="AV10" s="1096"/>
      <c r="AW10" s="1096"/>
      <c r="AX10" s="1096"/>
      <c r="AY10" s="1097"/>
      <c r="AZ10" s="240"/>
      <c r="BA10" s="240"/>
      <c r="BB10" s="240"/>
      <c r="BC10" s="240"/>
      <c r="BD10" s="240"/>
      <c r="BE10" s="241"/>
      <c r="BF10" s="241"/>
      <c r="BG10" s="241"/>
      <c r="BH10" s="241"/>
      <c r="BI10" s="241"/>
      <c r="BJ10" s="241"/>
      <c r="BK10" s="241"/>
      <c r="BL10" s="241"/>
      <c r="BM10" s="241"/>
      <c r="BN10" s="241"/>
      <c r="BO10" s="241"/>
      <c r="BP10" s="241"/>
      <c r="BQ10" s="250">
        <v>4</v>
      </c>
      <c r="BR10" s="251"/>
      <c r="BS10" s="1009" t="s">
        <v>572</v>
      </c>
      <c r="BT10" s="1010"/>
      <c r="BU10" s="1010"/>
      <c r="BV10" s="1010"/>
      <c r="BW10" s="1010"/>
      <c r="BX10" s="1010"/>
      <c r="BY10" s="1010"/>
      <c r="BZ10" s="1010"/>
      <c r="CA10" s="1010"/>
      <c r="CB10" s="1010"/>
      <c r="CC10" s="1010"/>
      <c r="CD10" s="1010"/>
      <c r="CE10" s="1010"/>
      <c r="CF10" s="1010"/>
      <c r="CG10" s="1011"/>
      <c r="CH10" s="984">
        <v>-6</v>
      </c>
      <c r="CI10" s="985"/>
      <c r="CJ10" s="985"/>
      <c r="CK10" s="985"/>
      <c r="CL10" s="986"/>
      <c r="CM10" s="984">
        <v>47</v>
      </c>
      <c r="CN10" s="985"/>
      <c r="CO10" s="985"/>
      <c r="CP10" s="985"/>
      <c r="CQ10" s="986"/>
      <c r="CR10" s="984">
        <v>172</v>
      </c>
      <c r="CS10" s="985"/>
      <c r="CT10" s="985"/>
      <c r="CU10" s="985"/>
      <c r="CV10" s="986"/>
      <c r="CW10" s="984">
        <v>7</v>
      </c>
      <c r="CX10" s="985"/>
      <c r="CY10" s="985"/>
      <c r="CZ10" s="985"/>
      <c r="DA10" s="986"/>
      <c r="DB10" s="984" t="s">
        <v>607</v>
      </c>
      <c r="DC10" s="985"/>
      <c r="DD10" s="985"/>
      <c r="DE10" s="985"/>
      <c r="DF10" s="986"/>
      <c r="DG10" s="984" t="s">
        <v>607</v>
      </c>
      <c r="DH10" s="985"/>
      <c r="DI10" s="985"/>
      <c r="DJ10" s="985"/>
      <c r="DK10" s="986"/>
      <c r="DL10" s="984" t="s">
        <v>607</v>
      </c>
      <c r="DM10" s="985"/>
      <c r="DN10" s="985"/>
      <c r="DO10" s="985"/>
      <c r="DP10" s="986"/>
      <c r="DQ10" s="984" t="s">
        <v>607</v>
      </c>
      <c r="DR10" s="985"/>
      <c r="DS10" s="985"/>
      <c r="DT10" s="985"/>
      <c r="DU10" s="986"/>
      <c r="DV10" s="987"/>
      <c r="DW10" s="988"/>
      <c r="DX10" s="988"/>
      <c r="DY10" s="988"/>
      <c r="DZ10" s="989"/>
      <c r="EA10" s="242"/>
    </row>
    <row r="11" spans="1:131" s="243" customFormat="1" ht="26.25" customHeight="1" x14ac:dyDescent="0.2">
      <c r="A11" s="249">
        <v>5</v>
      </c>
      <c r="B11" s="1038" t="s">
        <v>368</v>
      </c>
      <c r="C11" s="1039"/>
      <c r="D11" s="1039"/>
      <c r="E11" s="1039"/>
      <c r="F11" s="1039"/>
      <c r="G11" s="1039"/>
      <c r="H11" s="1039"/>
      <c r="I11" s="1039"/>
      <c r="J11" s="1039"/>
      <c r="K11" s="1039"/>
      <c r="L11" s="1039"/>
      <c r="M11" s="1039"/>
      <c r="N11" s="1039"/>
      <c r="O11" s="1039"/>
      <c r="P11" s="1040"/>
      <c r="Q11" s="1045">
        <v>235</v>
      </c>
      <c r="R11" s="1042"/>
      <c r="S11" s="1042"/>
      <c r="T11" s="1042"/>
      <c r="U11" s="1042"/>
      <c r="V11" s="1042">
        <v>40</v>
      </c>
      <c r="W11" s="1042"/>
      <c r="X11" s="1042"/>
      <c r="Y11" s="1042"/>
      <c r="Z11" s="1042"/>
      <c r="AA11" s="1042">
        <f t="shared" si="0"/>
        <v>195</v>
      </c>
      <c r="AB11" s="1042"/>
      <c r="AC11" s="1042"/>
      <c r="AD11" s="1042"/>
      <c r="AE11" s="1046"/>
      <c r="AF11" s="1098" t="s">
        <v>366</v>
      </c>
      <c r="AG11" s="1049"/>
      <c r="AH11" s="1049"/>
      <c r="AI11" s="1049"/>
      <c r="AJ11" s="1051"/>
      <c r="AK11" s="1099">
        <v>0</v>
      </c>
      <c r="AL11" s="1100"/>
      <c r="AM11" s="1100"/>
      <c r="AN11" s="1100"/>
      <c r="AO11" s="1100"/>
      <c r="AP11" s="1100" t="s">
        <v>613</v>
      </c>
      <c r="AQ11" s="1100"/>
      <c r="AR11" s="1100"/>
      <c r="AS11" s="1100"/>
      <c r="AT11" s="1100"/>
      <c r="AU11" s="1096"/>
      <c r="AV11" s="1096"/>
      <c r="AW11" s="1096"/>
      <c r="AX11" s="1096"/>
      <c r="AY11" s="1097"/>
      <c r="AZ11" s="240"/>
      <c r="BA11" s="240"/>
      <c r="BB11" s="240"/>
      <c r="BC11" s="240"/>
      <c r="BD11" s="240"/>
      <c r="BE11" s="241"/>
      <c r="BF11" s="241"/>
      <c r="BG11" s="241"/>
      <c r="BH11" s="241"/>
      <c r="BI11" s="241"/>
      <c r="BJ11" s="241"/>
      <c r="BK11" s="241"/>
      <c r="BL11" s="241"/>
      <c r="BM11" s="241"/>
      <c r="BN11" s="241"/>
      <c r="BO11" s="241"/>
      <c r="BP11" s="241"/>
      <c r="BQ11" s="250">
        <v>5</v>
      </c>
      <c r="BR11" s="251"/>
      <c r="BS11" s="1009" t="s">
        <v>573</v>
      </c>
      <c r="BT11" s="1010"/>
      <c r="BU11" s="1010"/>
      <c r="BV11" s="1010"/>
      <c r="BW11" s="1010"/>
      <c r="BX11" s="1010"/>
      <c r="BY11" s="1010"/>
      <c r="BZ11" s="1010"/>
      <c r="CA11" s="1010"/>
      <c r="CB11" s="1010"/>
      <c r="CC11" s="1010"/>
      <c r="CD11" s="1010"/>
      <c r="CE11" s="1010"/>
      <c r="CF11" s="1010"/>
      <c r="CG11" s="1011"/>
      <c r="CH11" s="984">
        <v>-9</v>
      </c>
      <c r="CI11" s="985"/>
      <c r="CJ11" s="985"/>
      <c r="CK11" s="985"/>
      <c r="CL11" s="986"/>
      <c r="CM11" s="984">
        <v>304</v>
      </c>
      <c r="CN11" s="985"/>
      <c r="CO11" s="985"/>
      <c r="CP11" s="985"/>
      <c r="CQ11" s="986"/>
      <c r="CR11" s="984">
        <v>150</v>
      </c>
      <c r="CS11" s="985"/>
      <c r="CT11" s="985"/>
      <c r="CU11" s="985"/>
      <c r="CV11" s="986"/>
      <c r="CW11" s="984" t="s">
        <v>607</v>
      </c>
      <c r="CX11" s="985"/>
      <c r="CY11" s="985"/>
      <c r="CZ11" s="985"/>
      <c r="DA11" s="986"/>
      <c r="DB11" s="984" t="s">
        <v>607</v>
      </c>
      <c r="DC11" s="985"/>
      <c r="DD11" s="985"/>
      <c r="DE11" s="985"/>
      <c r="DF11" s="986"/>
      <c r="DG11" s="984" t="s">
        <v>607</v>
      </c>
      <c r="DH11" s="985"/>
      <c r="DI11" s="985"/>
      <c r="DJ11" s="985"/>
      <c r="DK11" s="986"/>
      <c r="DL11" s="984" t="s">
        <v>607</v>
      </c>
      <c r="DM11" s="985"/>
      <c r="DN11" s="985"/>
      <c r="DO11" s="985"/>
      <c r="DP11" s="986"/>
      <c r="DQ11" s="984" t="s">
        <v>607</v>
      </c>
      <c r="DR11" s="985"/>
      <c r="DS11" s="985"/>
      <c r="DT11" s="985"/>
      <c r="DU11" s="986"/>
      <c r="DV11" s="987"/>
      <c r="DW11" s="988"/>
      <c r="DX11" s="988"/>
      <c r="DY11" s="988"/>
      <c r="DZ11" s="989"/>
      <c r="EA11" s="242"/>
    </row>
    <row r="12" spans="1:131" s="243" customFormat="1" ht="26.25" customHeight="1" x14ac:dyDescent="0.2">
      <c r="A12" s="249">
        <v>6</v>
      </c>
      <c r="B12" s="1038" t="s">
        <v>369</v>
      </c>
      <c r="C12" s="1039"/>
      <c r="D12" s="1039"/>
      <c r="E12" s="1039"/>
      <c r="F12" s="1039"/>
      <c r="G12" s="1039"/>
      <c r="H12" s="1039"/>
      <c r="I12" s="1039"/>
      <c r="J12" s="1039"/>
      <c r="K12" s="1039"/>
      <c r="L12" s="1039"/>
      <c r="M12" s="1039"/>
      <c r="N12" s="1039"/>
      <c r="O12" s="1039"/>
      <c r="P12" s="1040"/>
      <c r="Q12" s="1045">
        <v>602</v>
      </c>
      <c r="R12" s="1042"/>
      <c r="S12" s="1042"/>
      <c r="T12" s="1042"/>
      <c r="U12" s="1042"/>
      <c r="V12" s="1042">
        <v>0</v>
      </c>
      <c r="W12" s="1042"/>
      <c r="X12" s="1042"/>
      <c r="Y12" s="1042"/>
      <c r="Z12" s="1042"/>
      <c r="AA12" s="1042">
        <f t="shared" si="0"/>
        <v>602</v>
      </c>
      <c r="AB12" s="1042"/>
      <c r="AC12" s="1042"/>
      <c r="AD12" s="1042"/>
      <c r="AE12" s="1046"/>
      <c r="AF12" s="1098" t="s">
        <v>370</v>
      </c>
      <c r="AG12" s="1049"/>
      <c r="AH12" s="1049"/>
      <c r="AI12" s="1049"/>
      <c r="AJ12" s="1051"/>
      <c r="AK12" s="1099">
        <v>0</v>
      </c>
      <c r="AL12" s="1100"/>
      <c r="AM12" s="1100"/>
      <c r="AN12" s="1100"/>
      <c r="AO12" s="1100"/>
      <c r="AP12" s="1100" t="s">
        <v>613</v>
      </c>
      <c r="AQ12" s="1100"/>
      <c r="AR12" s="1100"/>
      <c r="AS12" s="1100"/>
      <c r="AT12" s="1100"/>
      <c r="AU12" s="1096"/>
      <c r="AV12" s="1096"/>
      <c r="AW12" s="1096"/>
      <c r="AX12" s="1096"/>
      <c r="AY12" s="1097"/>
      <c r="AZ12" s="240"/>
      <c r="BA12" s="240"/>
      <c r="BB12" s="240"/>
      <c r="BC12" s="240"/>
      <c r="BD12" s="240"/>
      <c r="BE12" s="241"/>
      <c r="BF12" s="241"/>
      <c r="BG12" s="241"/>
      <c r="BH12" s="241"/>
      <c r="BI12" s="241"/>
      <c r="BJ12" s="241"/>
      <c r="BK12" s="241"/>
      <c r="BL12" s="241"/>
      <c r="BM12" s="241"/>
      <c r="BN12" s="241"/>
      <c r="BO12" s="241"/>
      <c r="BP12" s="241"/>
      <c r="BQ12" s="250">
        <v>6</v>
      </c>
      <c r="BR12" s="251"/>
      <c r="BS12" s="1009" t="s">
        <v>574</v>
      </c>
      <c r="BT12" s="1010"/>
      <c r="BU12" s="1010"/>
      <c r="BV12" s="1010"/>
      <c r="BW12" s="1010"/>
      <c r="BX12" s="1010"/>
      <c r="BY12" s="1010"/>
      <c r="BZ12" s="1010"/>
      <c r="CA12" s="1010"/>
      <c r="CB12" s="1010"/>
      <c r="CC12" s="1010"/>
      <c r="CD12" s="1010"/>
      <c r="CE12" s="1010"/>
      <c r="CF12" s="1010"/>
      <c r="CG12" s="1011"/>
      <c r="CH12" s="984">
        <v>-5</v>
      </c>
      <c r="CI12" s="985"/>
      <c r="CJ12" s="985"/>
      <c r="CK12" s="985"/>
      <c r="CL12" s="986"/>
      <c r="CM12" s="984">
        <v>430</v>
      </c>
      <c r="CN12" s="985"/>
      <c r="CO12" s="985"/>
      <c r="CP12" s="985"/>
      <c r="CQ12" s="986"/>
      <c r="CR12" s="984">
        <v>50</v>
      </c>
      <c r="CS12" s="985"/>
      <c r="CT12" s="985"/>
      <c r="CU12" s="985"/>
      <c r="CV12" s="986"/>
      <c r="CW12" s="984" t="s">
        <v>607</v>
      </c>
      <c r="CX12" s="985"/>
      <c r="CY12" s="985"/>
      <c r="CZ12" s="985"/>
      <c r="DA12" s="986"/>
      <c r="DB12" s="984" t="s">
        <v>607</v>
      </c>
      <c r="DC12" s="985"/>
      <c r="DD12" s="985"/>
      <c r="DE12" s="985"/>
      <c r="DF12" s="986"/>
      <c r="DG12" s="984" t="s">
        <v>607</v>
      </c>
      <c r="DH12" s="985"/>
      <c r="DI12" s="985"/>
      <c r="DJ12" s="985"/>
      <c r="DK12" s="986"/>
      <c r="DL12" s="984" t="s">
        <v>607</v>
      </c>
      <c r="DM12" s="985"/>
      <c r="DN12" s="985"/>
      <c r="DO12" s="985"/>
      <c r="DP12" s="986"/>
      <c r="DQ12" s="984" t="s">
        <v>607</v>
      </c>
      <c r="DR12" s="985"/>
      <c r="DS12" s="985"/>
      <c r="DT12" s="985"/>
      <c r="DU12" s="986"/>
      <c r="DV12" s="987"/>
      <c r="DW12" s="988"/>
      <c r="DX12" s="988"/>
      <c r="DY12" s="988"/>
      <c r="DZ12" s="989"/>
      <c r="EA12" s="242"/>
    </row>
    <row r="13" spans="1:131" s="243" customFormat="1" ht="26.25" customHeight="1" x14ac:dyDescent="0.2">
      <c r="A13" s="249">
        <v>7</v>
      </c>
      <c r="B13" s="1038" t="s">
        <v>371</v>
      </c>
      <c r="C13" s="1039"/>
      <c r="D13" s="1039"/>
      <c r="E13" s="1039"/>
      <c r="F13" s="1039"/>
      <c r="G13" s="1039"/>
      <c r="H13" s="1039"/>
      <c r="I13" s="1039"/>
      <c r="J13" s="1039"/>
      <c r="K13" s="1039"/>
      <c r="L13" s="1039"/>
      <c r="M13" s="1039"/>
      <c r="N13" s="1039"/>
      <c r="O13" s="1039"/>
      <c r="P13" s="1040"/>
      <c r="Q13" s="1045">
        <v>357</v>
      </c>
      <c r="R13" s="1042"/>
      <c r="S13" s="1042"/>
      <c r="T13" s="1042"/>
      <c r="U13" s="1042"/>
      <c r="V13" s="1042">
        <v>16</v>
      </c>
      <c r="W13" s="1042"/>
      <c r="X13" s="1042"/>
      <c r="Y13" s="1042"/>
      <c r="Z13" s="1042"/>
      <c r="AA13" s="1042">
        <f>Q13-V13+1</f>
        <v>342</v>
      </c>
      <c r="AB13" s="1042"/>
      <c r="AC13" s="1042"/>
      <c r="AD13" s="1042"/>
      <c r="AE13" s="1046"/>
      <c r="AF13" s="1098" t="s">
        <v>370</v>
      </c>
      <c r="AG13" s="1049"/>
      <c r="AH13" s="1049"/>
      <c r="AI13" s="1049"/>
      <c r="AJ13" s="1051"/>
      <c r="AK13" s="1099" t="s">
        <v>613</v>
      </c>
      <c r="AL13" s="1100"/>
      <c r="AM13" s="1100"/>
      <c r="AN13" s="1100"/>
      <c r="AO13" s="1100"/>
      <c r="AP13" s="1100" t="s">
        <v>613</v>
      </c>
      <c r="AQ13" s="1100"/>
      <c r="AR13" s="1100"/>
      <c r="AS13" s="1100"/>
      <c r="AT13" s="1100"/>
      <c r="AU13" s="1096"/>
      <c r="AV13" s="1096"/>
      <c r="AW13" s="1096"/>
      <c r="AX13" s="1096"/>
      <c r="AY13" s="1097"/>
      <c r="AZ13" s="240"/>
      <c r="BA13" s="240"/>
      <c r="BB13" s="240"/>
      <c r="BC13" s="240"/>
      <c r="BD13" s="240"/>
      <c r="BE13" s="241"/>
      <c r="BF13" s="241"/>
      <c r="BG13" s="241"/>
      <c r="BH13" s="241"/>
      <c r="BI13" s="241"/>
      <c r="BJ13" s="241"/>
      <c r="BK13" s="241"/>
      <c r="BL13" s="241"/>
      <c r="BM13" s="241"/>
      <c r="BN13" s="241"/>
      <c r="BO13" s="241"/>
      <c r="BP13" s="241"/>
      <c r="BQ13" s="250">
        <v>7</v>
      </c>
      <c r="BR13" s="251"/>
      <c r="BS13" s="1009" t="s">
        <v>575</v>
      </c>
      <c r="BT13" s="1010"/>
      <c r="BU13" s="1010"/>
      <c r="BV13" s="1010"/>
      <c r="BW13" s="1010"/>
      <c r="BX13" s="1010"/>
      <c r="BY13" s="1010"/>
      <c r="BZ13" s="1010"/>
      <c r="CA13" s="1010"/>
      <c r="CB13" s="1010"/>
      <c r="CC13" s="1010"/>
      <c r="CD13" s="1010"/>
      <c r="CE13" s="1010"/>
      <c r="CF13" s="1010"/>
      <c r="CG13" s="1011"/>
      <c r="CH13" s="984">
        <v>-2</v>
      </c>
      <c r="CI13" s="985"/>
      <c r="CJ13" s="985"/>
      <c r="CK13" s="985"/>
      <c r="CL13" s="986"/>
      <c r="CM13" s="984">
        <v>32</v>
      </c>
      <c r="CN13" s="985"/>
      <c r="CO13" s="985"/>
      <c r="CP13" s="985"/>
      <c r="CQ13" s="986"/>
      <c r="CR13" s="984">
        <v>28</v>
      </c>
      <c r="CS13" s="985"/>
      <c r="CT13" s="985"/>
      <c r="CU13" s="985"/>
      <c r="CV13" s="986"/>
      <c r="CW13" s="984" t="s">
        <v>607</v>
      </c>
      <c r="CX13" s="985"/>
      <c r="CY13" s="985"/>
      <c r="CZ13" s="985"/>
      <c r="DA13" s="986"/>
      <c r="DB13" s="984" t="s">
        <v>607</v>
      </c>
      <c r="DC13" s="985"/>
      <c r="DD13" s="985"/>
      <c r="DE13" s="985"/>
      <c r="DF13" s="986"/>
      <c r="DG13" s="984" t="s">
        <v>607</v>
      </c>
      <c r="DH13" s="985"/>
      <c r="DI13" s="985"/>
      <c r="DJ13" s="985"/>
      <c r="DK13" s="986"/>
      <c r="DL13" s="984" t="s">
        <v>607</v>
      </c>
      <c r="DM13" s="985"/>
      <c r="DN13" s="985"/>
      <c r="DO13" s="985"/>
      <c r="DP13" s="986"/>
      <c r="DQ13" s="984" t="s">
        <v>607</v>
      </c>
      <c r="DR13" s="985"/>
      <c r="DS13" s="985"/>
      <c r="DT13" s="985"/>
      <c r="DU13" s="986"/>
      <c r="DV13" s="987"/>
      <c r="DW13" s="988"/>
      <c r="DX13" s="988"/>
      <c r="DY13" s="988"/>
      <c r="DZ13" s="989"/>
      <c r="EA13" s="242"/>
    </row>
    <row r="14" spans="1:131" s="243" customFormat="1" ht="26.25" customHeight="1" x14ac:dyDescent="0.2">
      <c r="A14" s="249">
        <v>8</v>
      </c>
      <c r="B14" s="1038" t="s">
        <v>372</v>
      </c>
      <c r="C14" s="1039"/>
      <c r="D14" s="1039"/>
      <c r="E14" s="1039"/>
      <c r="F14" s="1039"/>
      <c r="G14" s="1039"/>
      <c r="H14" s="1039"/>
      <c r="I14" s="1039"/>
      <c r="J14" s="1039"/>
      <c r="K14" s="1039"/>
      <c r="L14" s="1039"/>
      <c r="M14" s="1039"/>
      <c r="N14" s="1039"/>
      <c r="O14" s="1039"/>
      <c r="P14" s="1040"/>
      <c r="Q14" s="1045">
        <v>440</v>
      </c>
      <c r="R14" s="1042"/>
      <c r="S14" s="1042"/>
      <c r="T14" s="1042"/>
      <c r="U14" s="1042"/>
      <c r="V14" s="1042">
        <v>420</v>
      </c>
      <c r="W14" s="1042"/>
      <c r="X14" s="1042"/>
      <c r="Y14" s="1042"/>
      <c r="Z14" s="1042"/>
      <c r="AA14" s="1042">
        <f t="shared" si="0"/>
        <v>20</v>
      </c>
      <c r="AB14" s="1042"/>
      <c r="AC14" s="1042"/>
      <c r="AD14" s="1042"/>
      <c r="AE14" s="1046"/>
      <c r="AF14" s="1098">
        <v>20</v>
      </c>
      <c r="AG14" s="1049"/>
      <c r="AH14" s="1049"/>
      <c r="AI14" s="1049"/>
      <c r="AJ14" s="1051"/>
      <c r="AK14" s="1099">
        <v>178</v>
      </c>
      <c r="AL14" s="1100"/>
      <c r="AM14" s="1100"/>
      <c r="AN14" s="1100"/>
      <c r="AO14" s="1100"/>
      <c r="AP14" s="1100">
        <v>2137</v>
      </c>
      <c r="AQ14" s="1100"/>
      <c r="AR14" s="1100"/>
      <c r="AS14" s="1100"/>
      <c r="AT14" s="1100"/>
      <c r="AU14" s="1096"/>
      <c r="AV14" s="1096"/>
      <c r="AW14" s="1096"/>
      <c r="AX14" s="1096"/>
      <c r="AY14" s="1097"/>
      <c r="AZ14" s="240"/>
      <c r="BA14" s="240"/>
      <c r="BB14" s="240"/>
      <c r="BC14" s="240"/>
      <c r="BD14" s="240"/>
      <c r="BE14" s="241"/>
      <c r="BF14" s="241"/>
      <c r="BG14" s="241"/>
      <c r="BH14" s="241"/>
      <c r="BI14" s="241"/>
      <c r="BJ14" s="241"/>
      <c r="BK14" s="241"/>
      <c r="BL14" s="241"/>
      <c r="BM14" s="241"/>
      <c r="BN14" s="241"/>
      <c r="BO14" s="241"/>
      <c r="BP14" s="241"/>
      <c r="BQ14" s="250">
        <v>8</v>
      </c>
      <c r="BR14" s="251"/>
      <c r="BS14" s="1009" t="s">
        <v>576</v>
      </c>
      <c r="BT14" s="1010"/>
      <c r="BU14" s="1010"/>
      <c r="BV14" s="1010"/>
      <c r="BW14" s="1010"/>
      <c r="BX14" s="1010"/>
      <c r="BY14" s="1010"/>
      <c r="BZ14" s="1010"/>
      <c r="CA14" s="1010"/>
      <c r="CB14" s="1010"/>
      <c r="CC14" s="1010"/>
      <c r="CD14" s="1010"/>
      <c r="CE14" s="1010"/>
      <c r="CF14" s="1010"/>
      <c r="CG14" s="1011"/>
      <c r="CH14" s="984">
        <v>1</v>
      </c>
      <c r="CI14" s="985"/>
      <c r="CJ14" s="985"/>
      <c r="CK14" s="985"/>
      <c r="CL14" s="986"/>
      <c r="CM14" s="984">
        <v>680</v>
      </c>
      <c r="CN14" s="985"/>
      <c r="CO14" s="985"/>
      <c r="CP14" s="985"/>
      <c r="CQ14" s="986"/>
      <c r="CR14" s="984">
        <v>250</v>
      </c>
      <c r="CS14" s="985"/>
      <c r="CT14" s="985"/>
      <c r="CU14" s="985"/>
      <c r="CV14" s="986"/>
      <c r="CW14" s="984">
        <v>8</v>
      </c>
      <c r="CX14" s="985"/>
      <c r="CY14" s="985"/>
      <c r="CZ14" s="985"/>
      <c r="DA14" s="986"/>
      <c r="DB14" s="984" t="s">
        <v>607</v>
      </c>
      <c r="DC14" s="985"/>
      <c r="DD14" s="985"/>
      <c r="DE14" s="985"/>
      <c r="DF14" s="986"/>
      <c r="DG14" s="984" t="s">
        <v>607</v>
      </c>
      <c r="DH14" s="985"/>
      <c r="DI14" s="985"/>
      <c r="DJ14" s="985"/>
      <c r="DK14" s="986"/>
      <c r="DL14" s="984" t="s">
        <v>607</v>
      </c>
      <c r="DM14" s="985"/>
      <c r="DN14" s="985"/>
      <c r="DO14" s="985"/>
      <c r="DP14" s="986"/>
      <c r="DQ14" s="984" t="s">
        <v>607</v>
      </c>
      <c r="DR14" s="985"/>
      <c r="DS14" s="985"/>
      <c r="DT14" s="985"/>
      <c r="DU14" s="986"/>
      <c r="DV14" s="987"/>
      <c r="DW14" s="988"/>
      <c r="DX14" s="988"/>
      <c r="DY14" s="988"/>
      <c r="DZ14" s="989"/>
      <c r="EA14" s="242"/>
    </row>
    <row r="15" spans="1:131" s="243" customFormat="1" ht="26.25" customHeight="1" x14ac:dyDescent="0.2">
      <c r="A15" s="249">
        <v>9</v>
      </c>
      <c r="B15" s="1038" t="s">
        <v>373</v>
      </c>
      <c r="C15" s="1039"/>
      <c r="D15" s="1039"/>
      <c r="E15" s="1039"/>
      <c r="F15" s="1039"/>
      <c r="G15" s="1039"/>
      <c r="H15" s="1039"/>
      <c r="I15" s="1039"/>
      <c r="J15" s="1039"/>
      <c r="K15" s="1039"/>
      <c r="L15" s="1039"/>
      <c r="M15" s="1039"/>
      <c r="N15" s="1039"/>
      <c r="O15" s="1039"/>
      <c r="P15" s="1040"/>
      <c r="Q15" s="1045">
        <v>2173</v>
      </c>
      <c r="R15" s="1042"/>
      <c r="S15" s="1042"/>
      <c r="T15" s="1042"/>
      <c r="U15" s="1042"/>
      <c r="V15" s="1042">
        <v>2173</v>
      </c>
      <c r="W15" s="1042"/>
      <c r="X15" s="1042"/>
      <c r="Y15" s="1042"/>
      <c r="Z15" s="1042"/>
      <c r="AA15" s="1042">
        <f t="shared" si="0"/>
        <v>0</v>
      </c>
      <c r="AB15" s="1042"/>
      <c r="AC15" s="1042"/>
      <c r="AD15" s="1042"/>
      <c r="AE15" s="1046"/>
      <c r="AF15" s="1098">
        <v>0</v>
      </c>
      <c r="AG15" s="1049"/>
      <c r="AH15" s="1049"/>
      <c r="AI15" s="1049"/>
      <c r="AJ15" s="1051"/>
      <c r="AK15" s="1099">
        <v>2171</v>
      </c>
      <c r="AL15" s="1100"/>
      <c r="AM15" s="1100"/>
      <c r="AN15" s="1100"/>
      <c r="AO15" s="1100"/>
      <c r="AP15" s="1100" t="s">
        <v>613</v>
      </c>
      <c r="AQ15" s="1100"/>
      <c r="AR15" s="1100"/>
      <c r="AS15" s="1100"/>
      <c r="AT15" s="1100"/>
      <c r="AU15" s="1096"/>
      <c r="AV15" s="1096"/>
      <c r="AW15" s="1096"/>
      <c r="AX15" s="1096"/>
      <c r="AY15" s="1097"/>
      <c r="AZ15" s="240"/>
      <c r="BA15" s="240"/>
      <c r="BB15" s="240"/>
      <c r="BC15" s="240"/>
      <c r="BD15" s="240"/>
      <c r="BE15" s="241"/>
      <c r="BF15" s="241"/>
      <c r="BG15" s="241"/>
      <c r="BH15" s="241"/>
      <c r="BI15" s="241"/>
      <c r="BJ15" s="241"/>
      <c r="BK15" s="241"/>
      <c r="BL15" s="241"/>
      <c r="BM15" s="241"/>
      <c r="BN15" s="241"/>
      <c r="BO15" s="241"/>
      <c r="BP15" s="241"/>
      <c r="BQ15" s="250">
        <v>9</v>
      </c>
      <c r="BR15" s="251"/>
      <c r="BS15" s="1009" t="s">
        <v>577</v>
      </c>
      <c r="BT15" s="1010"/>
      <c r="BU15" s="1010"/>
      <c r="BV15" s="1010"/>
      <c r="BW15" s="1010"/>
      <c r="BX15" s="1010"/>
      <c r="BY15" s="1010"/>
      <c r="BZ15" s="1010"/>
      <c r="CA15" s="1010"/>
      <c r="CB15" s="1010"/>
      <c r="CC15" s="1010"/>
      <c r="CD15" s="1010"/>
      <c r="CE15" s="1010"/>
      <c r="CF15" s="1010"/>
      <c r="CG15" s="1011"/>
      <c r="CH15" s="984">
        <v>3</v>
      </c>
      <c r="CI15" s="985"/>
      <c r="CJ15" s="985"/>
      <c r="CK15" s="985"/>
      <c r="CL15" s="986"/>
      <c r="CM15" s="984">
        <v>128</v>
      </c>
      <c r="CN15" s="985"/>
      <c r="CO15" s="985"/>
      <c r="CP15" s="985"/>
      <c r="CQ15" s="986"/>
      <c r="CR15" s="984">
        <v>20</v>
      </c>
      <c r="CS15" s="985"/>
      <c r="CT15" s="985"/>
      <c r="CU15" s="985"/>
      <c r="CV15" s="986"/>
      <c r="CW15" s="984">
        <v>2</v>
      </c>
      <c r="CX15" s="985"/>
      <c r="CY15" s="985"/>
      <c r="CZ15" s="985"/>
      <c r="DA15" s="986"/>
      <c r="DB15" s="984" t="s">
        <v>607</v>
      </c>
      <c r="DC15" s="985"/>
      <c r="DD15" s="985"/>
      <c r="DE15" s="985"/>
      <c r="DF15" s="986"/>
      <c r="DG15" s="984" t="s">
        <v>607</v>
      </c>
      <c r="DH15" s="985"/>
      <c r="DI15" s="985"/>
      <c r="DJ15" s="985"/>
      <c r="DK15" s="986"/>
      <c r="DL15" s="984" t="s">
        <v>607</v>
      </c>
      <c r="DM15" s="985"/>
      <c r="DN15" s="985"/>
      <c r="DO15" s="985"/>
      <c r="DP15" s="986"/>
      <c r="DQ15" s="984" t="s">
        <v>607</v>
      </c>
      <c r="DR15" s="985"/>
      <c r="DS15" s="985"/>
      <c r="DT15" s="985"/>
      <c r="DU15" s="986"/>
      <c r="DV15" s="987"/>
      <c r="DW15" s="988"/>
      <c r="DX15" s="988"/>
      <c r="DY15" s="988"/>
      <c r="DZ15" s="989"/>
      <c r="EA15" s="242"/>
    </row>
    <row r="16" spans="1:131" s="243" customFormat="1" ht="26.25" customHeight="1" x14ac:dyDescent="0.2">
      <c r="A16" s="249">
        <v>10</v>
      </c>
      <c r="B16" s="1038" t="s">
        <v>374</v>
      </c>
      <c r="C16" s="1039"/>
      <c r="D16" s="1039"/>
      <c r="E16" s="1039"/>
      <c r="F16" s="1039"/>
      <c r="G16" s="1039"/>
      <c r="H16" s="1039"/>
      <c r="I16" s="1039"/>
      <c r="J16" s="1039"/>
      <c r="K16" s="1039"/>
      <c r="L16" s="1039"/>
      <c r="M16" s="1039"/>
      <c r="N16" s="1039"/>
      <c r="O16" s="1039"/>
      <c r="P16" s="1040"/>
      <c r="Q16" s="1045">
        <v>46</v>
      </c>
      <c r="R16" s="1042"/>
      <c r="S16" s="1042"/>
      <c r="T16" s="1042"/>
      <c r="U16" s="1042"/>
      <c r="V16" s="1042">
        <v>46</v>
      </c>
      <c r="W16" s="1042"/>
      <c r="X16" s="1042"/>
      <c r="Y16" s="1042"/>
      <c r="Z16" s="1042"/>
      <c r="AA16" s="1042" t="s">
        <v>613</v>
      </c>
      <c r="AB16" s="1042"/>
      <c r="AC16" s="1042"/>
      <c r="AD16" s="1042"/>
      <c r="AE16" s="1046"/>
      <c r="AF16" s="1098" t="s">
        <v>375</v>
      </c>
      <c r="AG16" s="1049"/>
      <c r="AH16" s="1049"/>
      <c r="AI16" s="1049"/>
      <c r="AJ16" s="1051"/>
      <c r="AK16" s="1099">
        <v>5</v>
      </c>
      <c r="AL16" s="1100"/>
      <c r="AM16" s="1100"/>
      <c r="AN16" s="1100"/>
      <c r="AO16" s="1100"/>
      <c r="AP16" s="1100">
        <v>26</v>
      </c>
      <c r="AQ16" s="1100"/>
      <c r="AR16" s="1100"/>
      <c r="AS16" s="1100"/>
      <c r="AT16" s="1100"/>
      <c r="AU16" s="1096"/>
      <c r="AV16" s="1096"/>
      <c r="AW16" s="1096"/>
      <c r="AX16" s="1096"/>
      <c r="AY16" s="1097"/>
      <c r="AZ16" s="240"/>
      <c r="BA16" s="240"/>
      <c r="BB16" s="240"/>
      <c r="BC16" s="240"/>
      <c r="BD16" s="240"/>
      <c r="BE16" s="241"/>
      <c r="BF16" s="241"/>
      <c r="BG16" s="241"/>
      <c r="BH16" s="241"/>
      <c r="BI16" s="241"/>
      <c r="BJ16" s="241"/>
      <c r="BK16" s="241"/>
      <c r="BL16" s="241"/>
      <c r="BM16" s="241"/>
      <c r="BN16" s="241"/>
      <c r="BO16" s="241"/>
      <c r="BP16" s="241"/>
      <c r="BQ16" s="250">
        <v>10</v>
      </c>
      <c r="BR16" s="251" t="s">
        <v>568</v>
      </c>
      <c r="BS16" s="1009" t="s">
        <v>578</v>
      </c>
      <c r="BT16" s="1010"/>
      <c r="BU16" s="1010"/>
      <c r="BV16" s="1010"/>
      <c r="BW16" s="1010"/>
      <c r="BX16" s="1010"/>
      <c r="BY16" s="1010"/>
      <c r="BZ16" s="1010"/>
      <c r="CA16" s="1010"/>
      <c r="CB16" s="1010"/>
      <c r="CC16" s="1010"/>
      <c r="CD16" s="1010"/>
      <c r="CE16" s="1010"/>
      <c r="CF16" s="1010"/>
      <c r="CG16" s="1011"/>
      <c r="CH16" s="984">
        <v>-8</v>
      </c>
      <c r="CI16" s="985"/>
      <c r="CJ16" s="985"/>
      <c r="CK16" s="985"/>
      <c r="CL16" s="986"/>
      <c r="CM16" s="984">
        <v>2375</v>
      </c>
      <c r="CN16" s="985"/>
      <c r="CO16" s="985"/>
      <c r="CP16" s="985"/>
      <c r="CQ16" s="986"/>
      <c r="CR16" s="984">
        <v>1277</v>
      </c>
      <c r="CS16" s="985"/>
      <c r="CT16" s="985"/>
      <c r="CU16" s="985"/>
      <c r="CV16" s="986"/>
      <c r="CW16" s="984">
        <v>575</v>
      </c>
      <c r="CX16" s="985"/>
      <c r="CY16" s="985"/>
      <c r="CZ16" s="985"/>
      <c r="DA16" s="986"/>
      <c r="DB16" s="984">
        <f>2122+88507</f>
        <v>90629</v>
      </c>
      <c r="DC16" s="985"/>
      <c r="DD16" s="985"/>
      <c r="DE16" s="985"/>
      <c r="DF16" s="986"/>
      <c r="DG16" s="984" t="s">
        <v>607</v>
      </c>
      <c r="DH16" s="985"/>
      <c r="DI16" s="985"/>
      <c r="DJ16" s="985"/>
      <c r="DK16" s="986"/>
      <c r="DL16" s="984">
        <v>5447</v>
      </c>
      <c r="DM16" s="985"/>
      <c r="DN16" s="985"/>
      <c r="DO16" s="985"/>
      <c r="DP16" s="986"/>
      <c r="DQ16" s="984">
        <v>1</v>
      </c>
      <c r="DR16" s="985"/>
      <c r="DS16" s="985"/>
      <c r="DT16" s="985"/>
      <c r="DU16" s="986"/>
      <c r="DV16" s="987"/>
      <c r="DW16" s="988"/>
      <c r="DX16" s="988"/>
      <c r="DY16" s="988"/>
      <c r="DZ16" s="989"/>
      <c r="EA16" s="242"/>
    </row>
    <row r="17" spans="1:131" s="243" customFormat="1" ht="26.25" customHeight="1" x14ac:dyDescent="0.2">
      <c r="A17" s="249">
        <v>11</v>
      </c>
      <c r="B17" s="1038"/>
      <c r="C17" s="1039"/>
      <c r="D17" s="1039"/>
      <c r="E17" s="1039"/>
      <c r="F17" s="1039"/>
      <c r="G17" s="1039"/>
      <c r="H17" s="1039"/>
      <c r="I17" s="1039"/>
      <c r="J17" s="1039"/>
      <c r="K17" s="1039"/>
      <c r="L17" s="1039"/>
      <c r="M17" s="1039"/>
      <c r="N17" s="1039"/>
      <c r="O17" s="1039"/>
      <c r="P17" s="1040"/>
      <c r="Q17" s="1045"/>
      <c r="R17" s="1042"/>
      <c r="S17" s="1042"/>
      <c r="T17" s="1042"/>
      <c r="U17" s="1042"/>
      <c r="V17" s="1042"/>
      <c r="W17" s="1042"/>
      <c r="X17" s="1042"/>
      <c r="Y17" s="1042"/>
      <c r="Z17" s="1042"/>
      <c r="AA17" s="1042"/>
      <c r="AB17" s="1042"/>
      <c r="AC17" s="1042"/>
      <c r="AD17" s="1042"/>
      <c r="AE17" s="1046"/>
      <c r="AF17" s="1098"/>
      <c r="AG17" s="1049"/>
      <c r="AH17" s="1049"/>
      <c r="AI17" s="1049"/>
      <c r="AJ17" s="1051"/>
      <c r="AK17" s="1099"/>
      <c r="AL17" s="1100"/>
      <c r="AM17" s="1100"/>
      <c r="AN17" s="1100"/>
      <c r="AO17" s="1100"/>
      <c r="AP17" s="1100"/>
      <c r="AQ17" s="1100"/>
      <c r="AR17" s="1100"/>
      <c r="AS17" s="1100"/>
      <c r="AT17" s="1100"/>
      <c r="AU17" s="1096"/>
      <c r="AV17" s="1096"/>
      <c r="AW17" s="1096"/>
      <c r="AX17" s="1096"/>
      <c r="AY17" s="1097"/>
      <c r="AZ17" s="240"/>
      <c r="BA17" s="240"/>
      <c r="BB17" s="240"/>
      <c r="BC17" s="240"/>
      <c r="BD17" s="240"/>
      <c r="BE17" s="241"/>
      <c r="BF17" s="241"/>
      <c r="BG17" s="241"/>
      <c r="BH17" s="241"/>
      <c r="BI17" s="241"/>
      <c r="BJ17" s="241"/>
      <c r="BK17" s="241"/>
      <c r="BL17" s="241"/>
      <c r="BM17" s="241"/>
      <c r="BN17" s="241"/>
      <c r="BO17" s="241"/>
      <c r="BP17" s="241"/>
      <c r="BQ17" s="250">
        <v>11</v>
      </c>
      <c r="BR17" s="251"/>
      <c r="BS17" s="1009" t="s">
        <v>579</v>
      </c>
      <c r="BT17" s="1010"/>
      <c r="BU17" s="1010"/>
      <c r="BV17" s="1010"/>
      <c r="BW17" s="1010"/>
      <c r="BX17" s="1010"/>
      <c r="BY17" s="1010"/>
      <c r="BZ17" s="1010"/>
      <c r="CA17" s="1010"/>
      <c r="CB17" s="1010"/>
      <c r="CC17" s="1010"/>
      <c r="CD17" s="1010"/>
      <c r="CE17" s="1010"/>
      <c r="CF17" s="1010"/>
      <c r="CG17" s="1011"/>
      <c r="CH17" s="984">
        <v>7</v>
      </c>
      <c r="CI17" s="985"/>
      <c r="CJ17" s="985"/>
      <c r="CK17" s="985"/>
      <c r="CL17" s="986"/>
      <c r="CM17" s="984">
        <v>2335</v>
      </c>
      <c r="CN17" s="985"/>
      <c r="CO17" s="985"/>
      <c r="CP17" s="985"/>
      <c r="CQ17" s="986"/>
      <c r="CR17" s="984">
        <v>900</v>
      </c>
      <c r="CS17" s="985"/>
      <c r="CT17" s="985"/>
      <c r="CU17" s="985"/>
      <c r="CV17" s="986"/>
      <c r="CW17" s="984" t="s">
        <v>607</v>
      </c>
      <c r="CX17" s="985"/>
      <c r="CY17" s="985"/>
      <c r="CZ17" s="985"/>
      <c r="DA17" s="986"/>
      <c r="DB17" s="984" t="s">
        <v>607</v>
      </c>
      <c r="DC17" s="985"/>
      <c r="DD17" s="985"/>
      <c r="DE17" s="985"/>
      <c r="DF17" s="986"/>
      <c r="DG17" s="984" t="s">
        <v>607</v>
      </c>
      <c r="DH17" s="985"/>
      <c r="DI17" s="985"/>
      <c r="DJ17" s="985"/>
      <c r="DK17" s="986"/>
      <c r="DL17" s="984" t="s">
        <v>607</v>
      </c>
      <c r="DM17" s="985"/>
      <c r="DN17" s="985"/>
      <c r="DO17" s="985"/>
      <c r="DP17" s="986"/>
      <c r="DQ17" s="984" t="s">
        <v>607</v>
      </c>
      <c r="DR17" s="985"/>
      <c r="DS17" s="985"/>
      <c r="DT17" s="985"/>
      <c r="DU17" s="986"/>
      <c r="DV17" s="987"/>
      <c r="DW17" s="988"/>
      <c r="DX17" s="988"/>
      <c r="DY17" s="988"/>
      <c r="DZ17" s="989"/>
      <c r="EA17" s="242"/>
    </row>
    <row r="18" spans="1:131" s="243" customFormat="1" ht="26.25" customHeight="1" x14ac:dyDescent="0.2">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98"/>
      <c r="AG18" s="1049"/>
      <c r="AH18" s="1049"/>
      <c r="AI18" s="1049"/>
      <c r="AJ18" s="1051"/>
      <c r="AK18" s="1099"/>
      <c r="AL18" s="1100"/>
      <c r="AM18" s="1100"/>
      <c r="AN18" s="1100"/>
      <c r="AO18" s="1100"/>
      <c r="AP18" s="1100"/>
      <c r="AQ18" s="1100"/>
      <c r="AR18" s="1100"/>
      <c r="AS18" s="1100"/>
      <c r="AT18" s="1100"/>
      <c r="AU18" s="1096"/>
      <c r="AV18" s="1096"/>
      <c r="AW18" s="1096"/>
      <c r="AX18" s="1096"/>
      <c r="AY18" s="1097"/>
      <c r="AZ18" s="240"/>
      <c r="BA18" s="240"/>
      <c r="BB18" s="240"/>
      <c r="BC18" s="240"/>
      <c r="BD18" s="240"/>
      <c r="BE18" s="241"/>
      <c r="BF18" s="241"/>
      <c r="BG18" s="241"/>
      <c r="BH18" s="241"/>
      <c r="BI18" s="241"/>
      <c r="BJ18" s="241"/>
      <c r="BK18" s="241"/>
      <c r="BL18" s="241"/>
      <c r="BM18" s="241"/>
      <c r="BN18" s="241"/>
      <c r="BO18" s="241"/>
      <c r="BP18" s="241"/>
      <c r="BQ18" s="250">
        <v>12</v>
      </c>
      <c r="BR18" s="251"/>
      <c r="BS18" s="1009" t="s">
        <v>580</v>
      </c>
      <c r="BT18" s="1010"/>
      <c r="BU18" s="1010"/>
      <c r="BV18" s="1010"/>
      <c r="BW18" s="1010"/>
      <c r="BX18" s="1010"/>
      <c r="BY18" s="1010"/>
      <c r="BZ18" s="1010"/>
      <c r="CA18" s="1010"/>
      <c r="CB18" s="1010"/>
      <c r="CC18" s="1010"/>
      <c r="CD18" s="1010"/>
      <c r="CE18" s="1010"/>
      <c r="CF18" s="1010"/>
      <c r="CG18" s="1011"/>
      <c r="CH18" s="984">
        <v>4</v>
      </c>
      <c r="CI18" s="985"/>
      <c r="CJ18" s="985"/>
      <c r="CK18" s="985"/>
      <c r="CL18" s="986"/>
      <c r="CM18" s="984">
        <v>528</v>
      </c>
      <c r="CN18" s="985"/>
      <c r="CO18" s="985"/>
      <c r="CP18" s="985"/>
      <c r="CQ18" s="986"/>
      <c r="CR18" s="984">
        <v>200</v>
      </c>
      <c r="CS18" s="985"/>
      <c r="CT18" s="985"/>
      <c r="CU18" s="985"/>
      <c r="CV18" s="986"/>
      <c r="CW18" s="984" t="s">
        <v>607</v>
      </c>
      <c r="CX18" s="985"/>
      <c r="CY18" s="985"/>
      <c r="CZ18" s="985"/>
      <c r="DA18" s="986"/>
      <c r="DB18" s="984" t="s">
        <v>607</v>
      </c>
      <c r="DC18" s="985"/>
      <c r="DD18" s="985"/>
      <c r="DE18" s="985"/>
      <c r="DF18" s="986"/>
      <c r="DG18" s="984" t="s">
        <v>607</v>
      </c>
      <c r="DH18" s="985"/>
      <c r="DI18" s="985"/>
      <c r="DJ18" s="985"/>
      <c r="DK18" s="986"/>
      <c r="DL18" s="984" t="s">
        <v>607</v>
      </c>
      <c r="DM18" s="985"/>
      <c r="DN18" s="985"/>
      <c r="DO18" s="985"/>
      <c r="DP18" s="986"/>
      <c r="DQ18" s="984" t="s">
        <v>607</v>
      </c>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8"/>
      <c r="AG19" s="1049"/>
      <c r="AH19" s="1049"/>
      <c r="AI19" s="1049"/>
      <c r="AJ19" s="1051"/>
      <c r="AK19" s="1099"/>
      <c r="AL19" s="1100"/>
      <c r="AM19" s="1100"/>
      <c r="AN19" s="1100"/>
      <c r="AO19" s="1100"/>
      <c r="AP19" s="1100"/>
      <c r="AQ19" s="1100"/>
      <c r="AR19" s="1100"/>
      <c r="AS19" s="1100"/>
      <c r="AT19" s="1100"/>
      <c r="AU19" s="1096"/>
      <c r="AV19" s="1096"/>
      <c r="AW19" s="1096"/>
      <c r="AX19" s="1096"/>
      <c r="AY19" s="1097"/>
      <c r="AZ19" s="240"/>
      <c r="BA19" s="240"/>
      <c r="BB19" s="240"/>
      <c r="BC19" s="240"/>
      <c r="BD19" s="240"/>
      <c r="BE19" s="241"/>
      <c r="BF19" s="241"/>
      <c r="BG19" s="241"/>
      <c r="BH19" s="241"/>
      <c r="BI19" s="241"/>
      <c r="BJ19" s="241"/>
      <c r="BK19" s="241"/>
      <c r="BL19" s="241"/>
      <c r="BM19" s="241"/>
      <c r="BN19" s="241"/>
      <c r="BO19" s="241"/>
      <c r="BP19" s="241"/>
      <c r="BQ19" s="250">
        <v>13</v>
      </c>
      <c r="BR19" s="251"/>
      <c r="BS19" s="1009" t="s">
        <v>581</v>
      </c>
      <c r="BT19" s="1010"/>
      <c r="BU19" s="1010"/>
      <c r="BV19" s="1010"/>
      <c r="BW19" s="1010"/>
      <c r="BX19" s="1010"/>
      <c r="BY19" s="1010"/>
      <c r="BZ19" s="1010"/>
      <c r="CA19" s="1010"/>
      <c r="CB19" s="1010"/>
      <c r="CC19" s="1010"/>
      <c r="CD19" s="1010"/>
      <c r="CE19" s="1010"/>
      <c r="CF19" s="1010"/>
      <c r="CG19" s="1011"/>
      <c r="CH19" s="984">
        <v>0</v>
      </c>
      <c r="CI19" s="985"/>
      <c r="CJ19" s="985"/>
      <c r="CK19" s="985"/>
      <c r="CL19" s="986"/>
      <c r="CM19" s="984">
        <v>4405</v>
      </c>
      <c r="CN19" s="985"/>
      <c r="CO19" s="985"/>
      <c r="CP19" s="985"/>
      <c r="CQ19" s="986"/>
      <c r="CR19" s="984">
        <v>50</v>
      </c>
      <c r="CS19" s="985"/>
      <c r="CT19" s="985"/>
      <c r="CU19" s="985"/>
      <c r="CV19" s="986"/>
      <c r="CW19" s="984" t="s">
        <v>607</v>
      </c>
      <c r="CX19" s="985"/>
      <c r="CY19" s="985"/>
      <c r="CZ19" s="985"/>
      <c r="DA19" s="986"/>
      <c r="DB19" s="984" t="s">
        <v>607</v>
      </c>
      <c r="DC19" s="985"/>
      <c r="DD19" s="985"/>
      <c r="DE19" s="985"/>
      <c r="DF19" s="986"/>
      <c r="DG19" s="984" t="s">
        <v>607</v>
      </c>
      <c r="DH19" s="985"/>
      <c r="DI19" s="985"/>
      <c r="DJ19" s="985"/>
      <c r="DK19" s="986"/>
      <c r="DL19" s="984" t="s">
        <v>607</v>
      </c>
      <c r="DM19" s="985"/>
      <c r="DN19" s="985"/>
      <c r="DO19" s="985"/>
      <c r="DP19" s="986"/>
      <c r="DQ19" s="984" t="s">
        <v>607</v>
      </c>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8"/>
      <c r="AG20" s="1049"/>
      <c r="AH20" s="1049"/>
      <c r="AI20" s="1049"/>
      <c r="AJ20" s="1051"/>
      <c r="AK20" s="1099"/>
      <c r="AL20" s="1100"/>
      <c r="AM20" s="1100"/>
      <c r="AN20" s="1100"/>
      <c r="AO20" s="1100"/>
      <c r="AP20" s="1100"/>
      <c r="AQ20" s="1100"/>
      <c r="AR20" s="1100"/>
      <c r="AS20" s="1100"/>
      <c r="AT20" s="1100"/>
      <c r="AU20" s="1096"/>
      <c r="AV20" s="1096"/>
      <c r="AW20" s="1096"/>
      <c r="AX20" s="1096"/>
      <c r="AY20" s="1097"/>
      <c r="AZ20" s="240"/>
      <c r="BA20" s="240"/>
      <c r="BB20" s="240"/>
      <c r="BC20" s="240"/>
      <c r="BD20" s="240"/>
      <c r="BE20" s="241"/>
      <c r="BF20" s="241"/>
      <c r="BG20" s="241"/>
      <c r="BH20" s="241"/>
      <c r="BI20" s="241"/>
      <c r="BJ20" s="241"/>
      <c r="BK20" s="241"/>
      <c r="BL20" s="241"/>
      <c r="BM20" s="241"/>
      <c r="BN20" s="241"/>
      <c r="BO20" s="241"/>
      <c r="BP20" s="241"/>
      <c r="BQ20" s="250">
        <v>14</v>
      </c>
      <c r="BR20" s="251"/>
      <c r="BS20" s="1009" t="s">
        <v>582</v>
      </c>
      <c r="BT20" s="1010"/>
      <c r="BU20" s="1010"/>
      <c r="BV20" s="1010"/>
      <c r="BW20" s="1010"/>
      <c r="BX20" s="1010"/>
      <c r="BY20" s="1010"/>
      <c r="BZ20" s="1010"/>
      <c r="CA20" s="1010"/>
      <c r="CB20" s="1010"/>
      <c r="CC20" s="1010"/>
      <c r="CD20" s="1010"/>
      <c r="CE20" s="1010"/>
      <c r="CF20" s="1010"/>
      <c r="CG20" s="1011"/>
      <c r="CH20" s="984">
        <v>0</v>
      </c>
      <c r="CI20" s="985"/>
      <c r="CJ20" s="985"/>
      <c r="CK20" s="985"/>
      <c r="CL20" s="986"/>
      <c r="CM20" s="984">
        <v>13</v>
      </c>
      <c r="CN20" s="985"/>
      <c r="CO20" s="985"/>
      <c r="CP20" s="985"/>
      <c r="CQ20" s="986"/>
      <c r="CR20" s="984">
        <v>2</v>
      </c>
      <c r="CS20" s="985"/>
      <c r="CT20" s="985"/>
      <c r="CU20" s="985"/>
      <c r="CV20" s="986"/>
      <c r="CW20" s="984">
        <v>28</v>
      </c>
      <c r="CX20" s="985"/>
      <c r="CY20" s="985"/>
      <c r="CZ20" s="985"/>
      <c r="DA20" s="986"/>
      <c r="DB20" s="984" t="s">
        <v>607</v>
      </c>
      <c r="DC20" s="985"/>
      <c r="DD20" s="985"/>
      <c r="DE20" s="985"/>
      <c r="DF20" s="986"/>
      <c r="DG20" s="984" t="s">
        <v>607</v>
      </c>
      <c r="DH20" s="985"/>
      <c r="DI20" s="985"/>
      <c r="DJ20" s="985"/>
      <c r="DK20" s="986"/>
      <c r="DL20" s="984" t="s">
        <v>607</v>
      </c>
      <c r="DM20" s="985"/>
      <c r="DN20" s="985"/>
      <c r="DO20" s="985"/>
      <c r="DP20" s="986"/>
      <c r="DQ20" s="984" t="s">
        <v>607</v>
      </c>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8"/>
      <c r="AG21" s="1049"/>
      <c r="AH21" s="1049"/>
      <c r="AI21" s="1049"/>
      <c r="AJ21" s="1051"/>
      <c r="AK21" s="1099"/>
      <c r="AL21" s="1100"/>
      <c r="AM21" s="1100"/>
      <c r="AN21" s="1100"/>
      <c r="AO21" s="1100"/>
      <c r="AP21" s="1100"/>
      <c r="AQ21" s="1100"/>
      <c r="AR21" s="1100"/>
      <c r="AS21" s="1100"/>
      <c r="AT21" s="1100"/>
      <c r="AU21" s="1096"/>
      <c r="AV21" s="1096"/>
      <c r="AW21" s="1096"/>
      <c r="AX21" s="1096"/>
      <c r="AY21" s="1097"/>
      <c r="AZ21" s="240"/>
      <c r="BA21" s="240"/>
      <c r="BB21" s="240"/>
      <c r="BC21" s="240"/>
      <c r="BD21" s="240"/>
      <c r="BE21" s="241"/>
      <c r="BF21" s="241"/>
      <c r="BG21" s="241"/>
      <c r="BH21" s="241"/>
      <c r="BI21" s="241"/>
      <c r="BJ21" s="241"/>
      <c r="BK21" s="241"/>
      <c r="BL21" s="241"/>
      <c r="BM21" s="241"/>
      <c r="BN21" s="241"/>
      <c r="BO21" s="241"/>
      <c r="BP21" s="241"/>
      <c r="BQ21" s="250">
        <v>15</v>
      </c>
      <c r="BR21" s="251"/>
      <c r="BS21" s="1009" t="s">
        <v>583</v>
      </c>
      <c r="BT21" s="1010"/>
      <c r="BU21" s="1010"/>
      <c r="BV21" s="1010"/>
      <c r="BW21" s="1010"/>
      <c r="BX21" s="1010"/>
      <c r="BY21" s="1010"/>
      <c r="BZ21" s="1010"/>
      <c r="CA21" s="1010"/>
      <c r="CB21" s="1010"/>
      <c r="CC21" s="1010"/>
      <c r="CD21" s="1010"/>
      <c r="CE21" s="1010"/>
      <c r="CF21" s="1010"/>
      <c r="CG21" s="1011"/>
      <c r="CH21" s="984">
        <v>6</v>
      </c>
      <c r="CI21" s="985"/>
      <c r="CJ21" s="985"/>
      <c r="CK21" s="985"/>
      <c r="CL21" s="986"/>
      <c r="CM21" s="984">
        <v>2074</v>
      </c>
      <c r="CN21" s="985"/>
      <c r="CO21" s="985"/>
      <c r="CP21" s="985"/>
      <c r="CQ21" s="986"/>
      <c r="CR21" s="984">
        <v>20</v>
      </c>
      <c r="CS21" s="985"/>
      <c r="CT21" s="985"/>
      <c r="CU21" s="985"/>
      <c r="CV21" s="986"/>
      <c r="CW21" s="984" t="s">
        <v>607</v>
      </c>
      <c r="CX21" s="985"/>
      <c r="CY21" s="985"/>
      <c r="CZ21" s="985"/>
      <c r="DA21" s="986"/>
      <c r="DB21" s="984">
        <f>16+185</f>
        <v>201</v>
      </c>
      <c r="DC21" s="985"/>
      <c r="DD21" s="985"/>
      <c r="DE21" s="985"/>
      <c r="DF21" s="986"/>
      <c r="DG21" s="984" t="s">
        <v>607</v>
      </c>
      <c r="DH21" s="985"/>
      <c r="DI21" s="985"/>
      <c r="DJ21" s="985"/>
      <c r="DK21" s="986"/>
      <c r="DL21" s="984" t="s">
        <v>607</v>
      </c>
      <c r="DM21" s="985"/>
      <c r="DN21" s="985"/>
      <c r="DO21" s="985"/>
      <c r="DP21" s="986"/>
      <c r="DQ21" s="984" t="s">
        <v>607</v>
      </c>
      <c r="DR21" s="985"/>
      <c r="DS21" s="985"/>
      <c r="DT21" s="985"/>
      <c r="DU21" s="986"/>
      <c r="DV21" s="987"/>
      <c r="DW21" s="988"/>
      <c r="DX21" s="988"/>
      <c r="DY21" s="988"/>
      <c r="DZ21" s="989"/>
      <c r="EA21" s="242"/>
    </row>
    <row r="22" spans="1:131" s="243" customFormat="1" ht="26.25" customHeight="1" x14ac:dyDescent="0.2">
      <c r="A22" s="249">
        <v>16</v>
      </c>
      <c r="B22" s="1087"/>
      <c r="C22" s="1088"/>
      <c r="D22" s="1088"/>
      <c r="E22" s="1088"/>
      <c r="F22" s="1088"/>
      <c r="G22" s="1088"/>
      <c r="H22" s="1088"/>
      <c r="I22" s="1088"/>
      <c r="J22" s="1088"/>
      <c r="K22" s="1088"/>
      <c r="L22" s="1088"/>
      <c r="M22" s="1088"/>
      <c r="N22" s="1088"/>
      <c r="O22" s="1088"/>
      <c r="P22" s="1089"/>
      <c r="Q22" s="1090"/>
      <c r="R22" s="1091"/>
      <c r="S22" s="1091"/>
      <c r="T22" s="1091"/>
      <c r="U22" s="1091"/>
      <c r="V22" s="1091"/>
      <c r="W22" s="1091"/>
      <c r="X22" s="1091"/>
      <c r="Y22" s="1091"/>
      <c r="Z22" s="1091"/>
      <c r="AA22" s="1091"/>
      <c r="AB22" s="1091"/>
      <c r="AC22" s="1091"/>
      <c r="AD22" s="1091"/>
      <c r="AE22" s="1092"/>
      <c r="AF22" s="1093"/>
      <c r="AG22" s="1094"/>
      <c r="AH22" s="1094"/>
      <c r="AI22" s="1094"/>
      <c r="AJ22" s="1095"/>
      <c r="AK22" s="1083"/>
      <c r="AL22" s="1084"/>
      <c r="AM22" s="1084"/>
      <c r="AN22" s="1084"/>
      <c r="AO22" s="1084"/>
      <c r="AP22" s="1084"/>
      <c r="AQ22" s="1084"/>
      <c r="AR22" s="1084"/>
      <c r="AS22" s="1084"/>
      <c r="AT22" s="1084"/>
      <c r="AU22" s="1085"/>
      <c r="AV22" s="1085"/>
      <c r="AW22" s="1085"/>
      <c r="AX22" s="1085"/>
      <c r="AY22" s="1086"/>
      <c r="AZ22" s="1029" t="s">
        <v>376</v>
      </c>
      <c r="BA22" s="1029"/>
      <c r="BB22" s="1029"/>
      <c r="BC22" s="1029"/>
      <c r="BD22" s="1030"/>
      <c r="BE22" s="241"/>
      <c r="BF22" s="241"/>
      <c r="BG22" s="241"/>
      <c r="BH22" s="241"/>
      <c r="BI22" s="241"/>
      <c r="BJ22" s="241"/>
      <c r="BK22" s="241"/>
      <c r="BL22" s="241"/>
      <c r="BM22" s="241"/>
      <c r="BN22" s="241"/>
      <c r="BO22" s="241"/>
      <c r="BP22" s="241"/>
      <c r="BQ22" s="250">
        <v>16</v>
      </c>
      <c r="BR22" s="251"/>
      <c r="BS22" s="1009" t="s">
        <v>584</v>
      </c>
      <c r="BT22" s="1010"/>
      <c r="BU22" s="1010"/>
      <c r="BV22" s="1010"/>
      <c r="BW22" s="1010"/>
      <c r="BX22" s="1010"/>
      <c r="BY22" s="1010"/>
      <c r="BZ22" s="1010"/>
      <c r="CA22" s="1010"/>
      <c r="CB22" s="1010"/>
      <c r="CC22" s="1010"/>
      <c r="CD22" s="1010"/>
      <c r="CE22" s="1010"/>
      <c r="CF22" s="1010"/>
      <c r="CG22" s="1011"/>
      <c r="CH22" s="984">
        <v>-4</v>
      </c>
      <c r="CI22" s="985"/>
      <c r="CJ22" s="985"/>
      <c r="CK22" s="985"/>
      <c r="CL22" s="986"/>
      <c r="CM22" s="984">
        <v>1423</v>
      </c>
      <c r="CN22" s="985"/>
      <c r="CO22" s="985"/>
      <c r="CP22" s="985"/>
      <c r="CQ22" s="986"/>
      <c r="CR22" s="984">
        <v>1155</v>
      </c>
      <c r="CS22" s="985"/>
      <c r="CT22" s="985"/>
      <c r="CU22" s="985"/>
      <c r="CV22" s="986"/>
      <c r="CW22" s="984">
        <v>4</v>
      </c>
      <c r="CX22" s="985"/>
      <c r="CY22" s="985"/>
      <c r="CZ22" s="985"/>
      <c r="DA22" s="986"/>
      <c r="DB22" s="984" t="s">
        <v>607</v>
      </c>
      <c r="DC22" s="985"/>
      <c r="DD22" s="985"/>
      <c r="DE22" s="985"/>
      <c r="DF22" s="986"/>
      <c r="DG22" s="984" t="s">
        <v>607</v>
      </c>
      <c r="DH22" s="985"/>
      <c r="DI22" s="985"/>
      <c r="DJ22" s="985"/>
      <c r="DK22" s="986"/>
      <c r="DL22" s="984" t="s">
        <v>607</v>
      </c>
      <c r="DM22" s="985"/>
      <c r="DN22" s="985"/>
      <c r="DO22" s="985"/>
      <c r="DP22" s="986"/>
      <c r="DQ22" s="984" t="s">
        <v>607</v>
      </c>
      <c r="DR22" s="985"/>
      <c r="DS22" s="985"/>
      <c r="DT22" s="985"/>
      <c r="DU22" s="986"/>
      <c r="DV22" s="987"/>
      <c r="DW22" s="988"/>
      <c r="DX22" s="988"/>
      <c r="DY22" s="988"/>
      <c r="DZ22" s="989"/>
      <c r="EA22" s="242"/>
    </row>
    <row r="23" spans="1:131" s="243" customFormat="1" ht="26.25" customHeight="1" thickBot="1" x14ac:dyDescent="0.25">
      <c r="A23" s="252" t="s">
        <v>377</v>
      </c>
      <c r="B23" s="939" t="s">
        <v>378</v>
      </c>
      <c r="C23" s="940"/>
      <c r="D23" s="940"/>
      <c r="E23" s="940"/>
      <c r="F23" s="940"/>
      <c r="G23" s="940"/>
      <c r="H23" s="940"/>
      <c r="I23" s="940"/>
      <c r="J23" s="940"/>
      <c r="K23" s="940"/>
      <c r="L23" s="940"/>
      <c r="M23" s="940"/>
      <c r="N23" s="940"/>
      <c r="O23" s="940"/>
      <c r="P23" s="941"/>
      <c r="Q23" s="1074">
        <v>1351317</v>
      </c>
      <c r="R23" s="1075"/>
      <c r="S23" s="1075"/>
      <c r="T23" s="1075"/>
      <c r="U23" s="1075"/>
      <c r="V23" s="1075">
        <v>1259776</v>
      </c>
      <c r="W23" s="1075"/>
      <c r="X23" s="1075"/>
      <c r="Y23" s="1075"/>
      <c r="Z23" s="1075"/>
      <c r="AA23" s="1075">
        <v>91542</v>
      </c>
      <c r="AB23" s="1075"/>
      <c r="AC23" s="1075"/>
      <c r="AD23" s="1075"/>
      <c r="AE23" s="1076"/>
      <c r="AF23" s="1077">
        <v>19073</v>
      </c>
      <c r="AG23" s="1075"/>
      <c r="AH23" s="1075"/>
      <c r="AI23" s="1075"/>
      <c r="AJ23" s="1078"/>
      <c r="AK23" s="1079"/>
      <c r="AL23" s="1080"/>
      <c r="AM23" s="1080"/>
      <c r="AN23" s="1080"/>
      <c r="AO23" s="1080"/>
      <c r="AP23" s="1075">
        <f>SUM(AP7:AT22)</f>
        <v>1646250</v>
      </c>
      <c r="AQ23" s="1075"/>
      <c r="AR23" s="1075"/>
      <c r="AS23" s="1075"/>
      <c r="AT23" s="1075"/>
      <c r="AU23" s="1081"/>
      <c r="AV23" s="1081"/>
      <c r="AW23" s="1081"/>
      <c r="AX23" s="1081"/>
      <c r="AY23" s="1082"/>
      <c r="AZ23" s="1071" t="s">
        <v>364</v>
      </c>
      <c r="BA23" s="1072"/>
      <c r="BB23" s="1072"/>
      <c r="BC23" s="1072"/>
      <c r="BD23" s="1073"/>
      <c r="BE23" s="241"/>
      <c r="BF23" s="241"/>
      <c r="BG23" s="241"/>
      <c r="BH23" s="241"/>
      <c r="BI23" s="241"/>
      <c r="BJ23" s="241"/>
      <c r="BK23" s="241"/>
      <c r="BL23" s="241"/>
      <c r="BM23" s="241"/>
      <c r="BN23" s="241"/>
      <c r="BO23" s="241"/>
      <c r="BP23" s="241"/>
      <c r="BQ23" s="250">
        <v>17</v>
      </c>
      <c r="BR23" s="251"/>
      <c r="BS23" s="1009" t="s">
        <v>585</v>
      </c>
      <c r="BT23" s="1010"/>
      <c r="BU23" s="1010"/>
      <c r="BV23" s="1010"/>
      <c r="BW23" s="1010"/>
      <c r="BX23" s="1010"/>
      <c r="BY23" s="1010"/>
      <c r="BZ23" s="1010"/>
      <c r="CA23" s="1010"/>
      <c r="CB23" s="1010"/>
      <c r="CC23" s="1010"/>
      <c r="CD23" s="1010"/>
      <c r="CE23" s="1010"/>
      <c r="CF23" s="1010"/>
      <c r="CG23" s="1011"/>
      <c r="CH23" s="984">
        <v>-7</v>
      </c>
      <c r="CI23" s="985"/>
      <c r="CJ23" s="985"/>
      <c r="CK23" s="985"/>
      <c r="CL23" s="986"/>
      <c r="CM23" s="984">
        <v>1253</v>
      </c>
      <c r="CN23" s="985"/>
      <c r="CO23" s="985"/>
      <c r="CP23" s="985"/>
      <c r="CQ23" s="986"/>
      <c r="CR23" s="984">
        <v>500</v>
      </c>
      <c r="CS23" s="985"/>
      <c r="CT23" s="985"/>
      <c r="CU23" s="985"/>
      <c r="CV23" s="986"/>
      <c r="CW23" s="984" t="s">
        <v>607</v>
      </c>
      <c r="CX23" s="985"/>
      <c r="CY23" s="985"/>
      <c r="CZ23" s="985"/>
      <c r="DA23" s="986"/>
      <c r="DB23" s="984" t="s">
        <v>607</v>
      </c>
      <c r="DC23" s="985"/>
      <c r="DD23" s="985"/>
      <c r="DE23" s="985"/>
      <c r="DF23" s="986"/>
      <c r="DG23" s="984" t="s">
        <v>607</v>
      </c>
      <c r="DH23" s="985"/>
      <c r="DI23" s="985"/>
      <c r="DJ23" s="985"/>
      <c r="DK23" s="986"/>
      <c r="DL23" s="984" t="s">
        <v>607</v>
      </c>
      <c r="DM23" s="985"/>
      <c r="DN23" s="985"/>
      <c r="DO23" s="985"/>
      <c r="DP23" s="986"/>
      <c r="DQ23" s="984" t="s">
        <v>607</v>
      </c>
      <c r="DR23" s="985"/>
      <c r="DS23" s="985"/>
      <c r="DT23" s="985"/>
      <c r="DU23" s="986"/>
      <c r="DV23" s="987"/>
      <c r="DW23" s="988"/>
      <c r="DX23" s="988"/>
      <c r="DY23" s="988"/>
      <c r="DZ23" s="989"/>
      <c r="EA23" s="242"/>
    </row>
    <row r="24" spans="1:131" s="243" customFormat="1" ht="26.25" customHeight="1" x14ac:dyDescent="0.2">
      <c r="A24" s="1070" t="s">
        <v>379</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40"/>
      <c r="BA24" s="240"/>
      <c r="BB24" s="240"/>
      <c r="BC24" s="240"/>
      <c r="BD24" s="240"/>
      <c r="BE24" s="241"/>
      <c r="BF24" s="241"/>
      <c r="BG24" s="241"/>
      <c r="BH24" s="241"/>
      <c r="BI24" s="241"/>
      <c r="BJ24" s="241"/>
      <c r="BK24" s="241"/>
      <c r="BL24" s="241"/>
      <c r="BM24" s="241"/>
      <c r="BN24" s="241"/>
      <c r="BO24" s="241"/>
      <c r="BP24" s="241"/>
      <c r="BQ24" s="250">
        <v>18</v>
      </c>
      <c r="BR24" s="251"/>
      <c r="BS24" s="1009" t="s">
        <v>586</v>
      </c>
      <c r="BT24" s="1010"/>
      <c r="BU24" s="1010"/>
      <c r="BV24" s="1010"/>
      <c r="BW24" s="1010"/>
      <c r="BX24" s="1010"/>
      <c r="BY24" s="1010"/>
      <c r="BZ24" s="1010"/>
      <c r="CA24" s="1010"/>
      <c r="CB24" s="1010"/>
      <c r="CC24" s="1010"/>
      <c r="CD24" s="1010"/>
      <c r="CE24" s="1010"/>
      <c r="CF24" s="1010"/>
      <c r="CG24" s="1011"/>
      <c r="CH24" s="984">
        <v>27</v>
      </c>
      <c r="CI24" s="985"/>
      <c r="CJ24" s="985"/>
      <c r="CK24" s="985"/>
      <c r="CL24" s="986"/>
      <c r="CM24" s="984">
        <v>1723</v>
      </c>
      <c r="CN24" s="985"/>
      <c r="CO24" s="985"/>
      <c r="CP24" s="985"/>
      <c r="CQ24" s="986"/>
      <c r="CR24" s="984">
        <v>325</v>
      </c>
      <c r="CS24" s="985"/>
      <c r="CT24" s="985"/>
      <c r="CU24" s="985"/>
      <c r="CV24" s="986"/>
      <c r="CW24" s="984">
        <v>232</v>
      </c>
      <c r="CX24" s="985"/>
      <c r="CY24" s="985"/>
      <c r="CZ24" s="985"/>
      <c r="DA24" s="986"/>
      <c r="DB24" s="984" t="s">
        <v>607</v>
      </c>
      <c r="DC24" s="985"/>
      <c r="DD24" s="985"/>
      <c r="DE24" s="985"/>
      <c r="DF24" s="986"/>
      <c r="DG24" s="984" t="s">
        <v>607</v>
      </c>
      <c r="DH24" s="985"/>
      <c r="DI24" s="985"/>
      <c r="DJ24" s="985"/>
      <c r="DK24" s="986"/>
      <c r="DL24" s="984" t="s">
        <v>607</v>
      </c>
      <c r="DM24" s="985"/>
      <c r="DN24" s="985"/>
      <c r="DO24" s="985"/>
      <c r="DP24" s="986"/>
      <c r="DQ24" s="984" t="s">
        <v>607</v>
      </c>
      <c r="DR24" s="985"/>
      <c r="DS24" s="985"/>
      <c r="DT24" s="985"/>
      <c r="DU24" s="986"/>
      <c r="DV24" s="987"/>
      <c r="DW24" s="988"/>
      <c r="DX24" s="988"/>
      <c r="DY24" s="988"/>
      <c r="DZ24" s="989"/>
      <c r="EA24" s="242"/>
    </row>
    <row r="25" spans="1:131" s="235" customFormat="1" ht="26.25" customHeight="1" thickBot="1" x14ac:dyDescent="0.25">
      <c r="A25" s="1069" t="s">
        <v>380</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40"/>
      <c r="BK25" s="240"/>
      <c r="BL25" s="240"/>
      <c r="BM25" s="240"/>
      <c r="BN25" s="240"/>
      <c r="BO25" s="253"/>
      <c r="BP25" s="253"/>
      <c r="BQ25" s="250">
        <v>19</v>
      </c>
      <c r="BR25" s="251"/>
      <c r="BS25" s="1009" t="s">
        <v>587</v>
      </c>
      <c r="BT25" s="1010"/>
      <c r="BU25" s="1010"/>
      <c r="BV25" s="1010"/>
      <c r="BW25" s="1010"/>
      <c r="BX25" s="1010"/>
      <c r="BY25" s="1010"/>
      <c r="BZ25" s="1010"/>
      <c r="CA25" s="1010"/>
      <c r="CB25" s="1010"/>
      <c r="CC25" s="1010"/>
      <c r="CD25" s="1010"/>
      <c r="CE25" s="1010"/>
      <c r="CF25" s="1010"/>
      <c r="CG25" s="1011"/>
      <c r="CH25" s="984">
        <v>-4</v>
      </c>
      <c r="CI25" s="985"/>
      <c r="CJ25" s="985"/>
      <c r="CK25" s="985"/>
      <c r="CL25" s="986"/>
      <c r="CM25" s="984">
        <v>285</v>
      </c>
      <c r="CN25" s="985"/>
      <c r="CO25" s="985"/>
      <c r="CP25" s="985"/>
      <c r="CQ25" s="986"/>
      <c r="CR25" s="984">
        <v>100</v>
      </c>
      <c r="CS25" s="985"/>
      <c r="CT25" s="985"/>
      <c r="CU25" s="985"/>
      <c r="CV25" s="986"/>
      <c r="CW25" s="984" t="s">
        <v>607</v>
      </c>
      <c r="CX25" s="985"/>
      <c r="CY25" s="985"/>
      <c r="CZ25" s="985"/>
      <c r="DA25" s="986"/>
      <c r="DB25" s="984" t="s">
        <v>607</v>
      </c>
      <c r="DC25" s="985"/>
      <c r="DD25" s="985"/>
      <c r="DE25" s="985"/>
      <c r="DF25" s="986"/>
      <c r="DG25" s="984" t="s">
        <v>607</v>
      </c>
      <c r="DH25" s="985"/>
      <c r="DI25" s="985"/>
      <c r="DJ25" s="985"/>
      <c r="DK25" s="986"/>
      <c r="DL25" s="984" t="s">
        <v>607</v>
      </c>
      <c r="DM25" s="985"/>
      <c r="DN25" s="985"/>
      <c r="DO25" s="985"/>
      <c r="DP25" s="986"/>
      <c r="DQ25" s="984" t="s">
        <v>607</v>
      </c>
      <c r="DR25" s="985"/>
      <c r="DS25" s="985"/>
      <c r="DT25" s="985"/>
      <c r="DU25" s="986"/>
      <c r="DV25" s="987"/>
      <c r="DW25" s="988"/>
      <c r="DX25" s="988"/>
      <c r="DY25" s="988"/>
      <c r="DZ25" s="989"/>
      <c r="EA25" s="234"/>
    </row>
    <row r="26" spans="1:131" s="235" customFormat="1" ht="26.25" customHeight="1" x14ac:dyDescent="0.2">
      <c r="A26" s="990" t="s">
        <v>345</v>
      </c>
      <c r="B26" s="991"/>
      <c r="C26" s="991"/>
      <c r="D26" s="991"/>
      <c r="E26" s="991"/>
      <c r="F26" s="991"/>
      <c r="G26" s="991"/>
      <c r="H26" s="991"/>
      <c r="I26" s="991"/>
      <c r="J26" s="991"/>
      <c r="K26" s="991"/>
      <c r="L26" s="991"/>
      <c r="M26" s="991"/>
      <c r="N26" s="991"/>
      <c r="O26" s="991"/>
      <c r="P26" s="992"/>
      <c r="Q26" s="996" t="s">
        <v>381</v>
      </c>
      <c r="R26" s="997"/>
      <c r="S26" s="997"/>
      <c r="T26" s="997"/>
      <c r="U26" s="998"/>
      <c r="V26" s="996" t="s">
        <v>382</v>
      </c>
      <c r="W26" s="997"/>
      <c r="X26" s="997"/>
      <c r="Y26" s="997"/>
      <c r="Z26" s="998"/>
      <c r="AA26" s="996" t="s">
        <v>383</v>
      </c>
      <c r="AB26" s="997"/>
      <c r="AC26" s="997"/>
      <c r="AD26" s="997"/>
      <c r="AE26" s="997"/>
      <c r="AF26" s="1065" t="s">
        <v>384</v>
      </c>
      <c r="AG26" s="1003"/>
      <c r="AH26" s="1003"/>
      <c r="AI26" s="1003"/>
      <c r="AJ26" s="1066"/>
      <c r="AK26" s="997" t="s">
        <v>385</v>
      </c>
      <c r="AL26" s="997"/>
      <c r="AM26" s="997"/>
      <c r="AN26" s="997"/>
      <c r="AO26" s="998"/>
      <c r="AP26" s="996" t="s">
        <v>386</v>
      </c>
      <c r="AQ26" s="997"/>
      <c r="AR26" s="997"/>
      <c r="AS26" s="997"/>
      <c r="AT26" s="998"/>
      <c r="AU26" s="996" t="s">
        <v>387</v>
      </c>
      <c r="AV26" s="997"/>
      <c r="AW26" s="997"/>
      <c r="AX26" s="997"/>
      <c r="AY26" s="998"/>
      <c r="AZ26" s="996" t="s">
        <v>388</v>
      </c>
      <c r="BA26" s="997"/>
      <c r="BB26" s="997"/>
      <c r="BC26" s="997"/>
      <c r="BD26" s="998"/>
      <c r="BE26" s="996" t="s">
        <v>352</v>
      </c>
      <c r="BF26" s="997"/>
      <c r="BG26" s="997"/>
      <c r="BH26" s="997"/>
      <c r="BI26" s="1012"/>
      <c r="BJ26" s="240"/>
      <c r="BK26" s="240"/>
      <c r="BL26" s="240"/>
      <c r="BM26" s="240"/>
      <c r="BN26" s="240"/>
      <c r="BO26" s="253"/>
      <c r="BP26" s="253"/>
      <c r="BQ26" s="250">
        <v>20</v>
      </c>
      <c r="BR26" s="251"/>
      <c r="BS26" s="1009" t="s">
        <v>588</v>
      </c>
      <c r="BT26" s="1010"/>
      <c r="BU26" s="1010"/>
      <c r="BV26" s="1010"/>
      <c r="BW26" s="1010"/>
      <c r="BX26" s="1010"/>
      <c r="BY26" s="1010"/>
      <c r="BZ26" s="1010"/>
      <c r="CA26" s="1010"/>
      <c r="CB26" s="1010"/>
      <c r="CC26" s="1010"/>
      <c r="CD26" s="1010"/>
      <c r="CE26" s="1010"/>
      <c r="CF26" s="1010"/>
      <c r="CG26" s="1011"/>
      <c r="CH26" s="984">
        <v>2</v>
      </c>
      <c r="CI26" s="985"/>
      <c r="CJ26" s="985"/>
      <c r="CK26" s="985"/>
      <c r="CL26" s="986"/>
      <c r="CM26" s="984">
        <v>1091</v>
      </c>
      <c r="CN26" s="985"/>
      <c r="CO26" s="985"/>
      <c r="CP26" s="985"/>
      <c r="CQ26" s="986"/>
      <c r="CR26" s="984">
        <v>750</v>
      </c>
      <c r="CS26" s="985"/>
      <c r="CT26" s="985"/>
      <c r="CU26" s="985"/>
      <c r="CV26" s="986"/>
      <c r="CW26" s="984">
        <v>33</v>
      </c>
      <c r="CX26" s="985"/>
      <c r="CY26" s="985"/>
      <c r="CZ26" s="985"/>
      <c r="DA26" s="986"/>
      <c r="DB26" s="984" t="s">
        <v>607</v>
      </c>
      <c r="DC26" s="985"/>
      <c r="DD26" s="985"/>
      <c r="DE26" s="985"/>
      <c r="DF26" s="986"/>
      <c r="DG26" s="984" t="s">
        <v>607</v>
      </c>
      <c r="DH26" s="985"/>
      <c r="DI26" s="985"/>
      <c r="DJ26" s="985"/>
      <c r="DK26" s="986"/>
      <c r="DL26" s="984" t="s">
        <v>607</v>
      </c>
      <c r="DM26" s="985"/>
      <c r="DN26" s="985"/>
      <c r="DO26" s="985"/>
      <c r="DP26" s="986"/>
      <c r="DQ26" s="984" t="s">
        <v>607</v>
      </c>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7"/>
      <c r="AG27" s="1006"/>
      <c r="AH27" s="1006"/>
      <c r="AI27" s="1006"/>
      <c r="AJ27" s="1068"/>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589</v>
      </c>
      <c r="BT27" s="1010"/>
      <c r="BU27" s="1010"/>
      <c r="BV27" s="1010"/>
      <c r="BW27" s="1010"/>
      <c r="BX27" s="1010"/>
      <c r="BY27" s="1010"/>
      <c r="BZ27" s="1010"/>
      <c r="CA27" s="1010"/>
      <c r="CB27" s="1010"/>
      <c r="CC27" s="1010"/>
      <c r="CD27" s="1010"/>
      <c r="CE27" s="1010"/>
      <c r="CF27" s="1010"/>
      <c r="CG27" s="1011"/>
      <c r="CH27" s="984">
        <v>6</v>
      </c>
      <c r="CI27" s="985"/>
      <c r="CJ27" s="985"/>
      <c r="CK27" s="985"/>
      <c r="CL27" s="986"/>
      <c r="CM27" s="984">
        <v>112</v>
      </c>
      <c r="CN27" s="985"/>
      <c r="CO27" s="985"/>
      <c r="CP27" s="985"/>
      <c r="CQ27" s="986"/>
      <c r="CR27" s="984">
        <v>0</v>
      </c>
      <c r="CS27" s="985"/>
      <c r="CT27" s="985"/>
      <c r="CU27" s="985"/>
      <c r="CV27" s="986"/>
      <c r="CW27" s="984">
        <v>70</v>
      </c>
      <c r="CX27" s="985"/>
      <c r="CY27" s="985"/>
      <c r="CZ27" s="985"/>
      <c r="DA27" s="986"/>
      <c r="DB27" s="984" t="s">
        <v>607</v>
      </c>
      <c r="DC27" s="985"/>
      <c r="DD27" s="985"/>
      <c r="DE27" s="985"/>
      <c r="DF27" s="986"/>
      <c r="DG27" s="984" t="s">
        <v>607</v>
      </c>
      <c r="DH27" s="985"/>
      <c r="DI27" s="985"/>
      <c r="DJ27" s="985"/>
      <c r="DK27" s="986"/>
      <c r="DL27" s="984" t="s">
        <v>607</v>
      </c>
      <c r="DM27" s="985"/>
      <c r="DN27" s="985"/>
      <c r="DO27" s="985"/>
      <c r="DP27" s="986"/>
      <c r="DQ27" s="984" t="s">
        <v>607</v>
      </c>
      <c r="DR27" s="985"/>
      <c r="DS27" s="985"/>
      <c r="DT27" s="985"/>
      <c r="DU27" s="986"/>
      <c r="DV27" s="987"/>
      <c r="DW27" s="988"/>
      <c r="DX27" s="988"/>
      <c r="DY27" s="988"/>
      <c r="DZ27" s="989"/>
      <c r="EA27" s="234"/>
    </row>
    <row r="28" spans="1:131" s="235" customFormat="1" ht="26.25" customHeight="1" thickTop="1" x14ac:dyDescent="0.2">
      <c r="A28" s="254">
        <v>1</v>
      </c>
      <c r="B28" s="1056" t="s">
        <v>389</v>
      </c>
      <c r="C28" s="1057"/>
      <c r="D28" s="1057"/>
      <c r="E28" s="1057"/>
      <c r="F28" s="1057"/>
      <c r="G28" s="1057"/>
      <c r="H28" s="1057"/>
      <c r="I28" s="1057"/>
      <c r="J28" s="1057"/>
      <c r="K28" s="1057"/>
      <c r="L28" s="1057"/>
      <c r="M28" s="1057"/>
      <c r="N28" s="1057"/>
      <c r="O28" s="1057"/>
      <c r="P28" s="1058"/>
      <c r="Q28" s="1059">
        <v>200400</v>
      </c>
      <c r="R28" s="1060"/>
      <c r="S28" s="1060"/>
      <c r="T28" s="1060"/>
      <c r="U28" s="1060"/>
      <c r="V28" s="1060">
        <v>197527</v>
      </c>
      <c r="W28" s="1060"/>
      <c r="X28" s="1060"/>
      <c r="Y28" s="1060"/>
      <c r="Z28" s="1060"/>
      <c r="AA28" s="1060">
        <v>2873</v>
      </c>
      <c r="AB28" s="1060"/>
      <c r="AC28" s="1060"/>
      <c r="AD28" s="1060"/>
      <c r="AE28" s="1061"/>
      <c r="AF28" s="1062">
        <v>2873</v>
      </c>
      <c r="AG28" s="1060"/>
      <c r="AH28" s="1060"/>
      <c r="AI28" s="1060"/>
      <c r="AJ28" s="1063"/>
      <c r="AK28" s="1064">
        <f>12347+289</f>
        <v>12636</v>
      </c>
      <c r="AL28" s="1052"/>
      <c r="AM28" s="1052"/>
      <c r="AN28" s="1052"/>
      <c r="AO28" s="1052"/>
      <c r="AP28" s="1052" t="s">
        <v>567</v>
      </c>
      <c r="AQ28" s="1052"/>
      <c r="AR28" s="1052"/>
      <c r="AS28" s="1052"/>
      <c r="AT28" s="1052"/>
      <c r="AU28" s="1052" t="s">
        <v>567</v>
      </c>
      <c r="AV28" s="1052"/>
      <c r="AW28" s="1052"/>
      <c r="AX28" s="1052"/>
      <c r="AY28" s="1052"/>
      <c r="AZ28" s="1053" t="s">
        <v>614</v>
      </c>
      <c r="BA28" s="1053"/>
      <c r="BB28" s="1053"/>
      <c r="BC28" s="1053"/>
      <c r="BD28" s="1053"/>
      <c r="BE28" s="1054"/>
      <c r="BF28" s="1054"/>
      <c r="BG28" s="1054"/>
      <c r="BH28" s="1054"/>
      <c r="BI28" s="1055"/>
      <c r="BJ28" s="240"/>
      <c r="BK28" s="240"/>
      <c r="BL28" s="240"/>
      <c r="BM28" s="240"/>
      <c r="BN28" s="240"/>
      <c r="BO28" s="253"/>
      <c r="BP28" s="253"/>
      <c r="BQ28" s="250">
        <v>22</v>
      </c>
      <c r="BR28" s="251"/>
      <c r="BS28" s="1009" t="s">
        <v>590</v>
      </c>
      <c r="BT28" s="1010"/>
      <c r="BU28" s="1010"/>
      <c r="BV28" s="1010"/>
      <c r="BW28" s="1010"/>
      <c r="BX28" s="1010"/>
      <c r="BY28" s="1010"/>
      <c r="BZ28" s="1010"/>
      <c r="CA28" s="1010"/>
      <c r="CB28" s="1010"/>
      <c r="CC28" s="1010"/>
      <c r="CD28" s="1010"/>
      <c r="CE28" s="1010"/>
      <c r="CF28" s="1010"/>
      <c r="CG28" s="1011"/>
      <c r="CH28" s="984">
        <v>-10</v>
      </c>
      <c r="CI28" s="985"/>
      <c r="CJ28" s="985"/>
      <c r="CK28" s="985"/>
      <c r="CL28" s="986"/>
      <c r="CM28" s="984">
        <v>5033</v>
      </c>
      <c r="CN28" s="985"/>
      <c r="CO28" s="985"/>
      <c r="CP28" s="985"/>
      <c r="CQ28" s="986"/>
      <c r="CR28" s="984">
        <v>1000</v>
      </c>
      <c r="CS28" s="985"/>
      <c r="CT28" s="985"/>
      <c r="CU28" s="985"/>
      <c r="CV28" s="986"/>
      <c r="CW28" s="984" t="s">
        <v>607</v>
      </c>
      <c r="CX28" s="985"/>
      <c r="CY28" s="985"/>
      <c r="CZ28" s="985"/>
      <c r="DA28" s="986"/>
      <c r="DB28" s="984" t="s">
        <v>607</v>
      </c>
      <c r="DC28" s="985"/>
      <c r="DD28" s="985"/>
      <c r="DE28" s="985"/>
      <c r="DF28" s="986"/>
      <c r="DG28" s="984" t="s">
        <v>607</v>
      </c>
      <c r="DH28" s="985"/>
      <c r="DI28" s="985"/>
      <c r="DJ28" s="985"/>
      <c r="DK28" s="986"/>
      <c r="DL28" s="984" t="s">
        <v>607</v>
      </c>
      <c r="DM28" s="985"/>
      <c r="DN28" s="985"/>
      <c r="DO28" s="985"/>
      <c r="DP28" s="986"/>
      <c r="DQ28" s="984" t="s">
        <v>607</v>
      </c>
      <c r="DR28" s="985"/>
      <c r="DS28" s="985"/>
      <c r="DT28" s="985"/>
      <c r="DU28" s="986"/>
      <c r="DV28" s="987"/>
      <c r="DW28" s="988"/>
      <c r="DX28" s="988"/>
      <c r="DY28" s="988"/>
      <c r="DZ28" s="989"/>
      <c r="EA28" s="234"/>
    </row>
    <row r="29" spans="1:131" s="235" customFormat="1" ht="26.25" customHeight="1" x14ac:dyDescent="0.2">
      <c r="A29" s="254">
        <v>2</v>
      </c>
      <c r="B29" s="1038" t="s">
        <v>390</v>
      </c>
      <c r="C29" s="1039"/>
      <c r="D29" s="1039"/>
      <c r="E29" s="1039"/>
      <c r="F29" s="1039"/>
      <c r="G29" s="1039"/>
      <c r="H29" s="1039"/>
      <c r="I29" s="1039"/>
      <c r="J29" s="1039"/>
      <c r="K29" s="1039"/>
      <c r="L29" s="1039"/>
      <c r="M29" s="1039"/>
      <c r="N29" s="1039"/>
      <c r="O29" s="1039"/>
      <c r="P29" s="1040"/>
      <c r="Q29" s="1048">
        <v>15246</v>
      </c>
      <c r="R29" s="1049"/>
      <c r="S29" s="1049"/>
      <c r="T29" s="1049"/>
      <c r="U29" s="1050"/>
      <c r="V29" s="1046">
        <v>10880</v>
      </c>
      <c r="W29" s="1049"/>
      <c r="X29" s="1049"/>
      <c r="Y29" s="1049"/>
      <c r="Z29" s="1050"/>
      <c r="AA29" s="1046">
        <v>4366</v>
      </c>
      <c r="AB29" s="1049"/>
      <c r="AC29" s="1049"/>
      <c r="AD29" s="1049"/>
      <c r="AE29" s="1051"/>
      <c r="AF29" s="1041">
        <v>16455</v>
      </c>
      <c r="AG29" s="1042"/>
      <c r="AH29" s="1042"/>
      <c r="AI29" s="1042"/>
      <c r="AJ29" s="1043"/>
      <c r="AK29" s="1047">
        <v>112</v>
      </c>
      <c r="AL29" s="974"/>
      <c r="AM29" s="974"/>
      <c r="AN29" s="974"/>
      <c r="AO29" s="975"/>
      <c r="AP29" s="976">
        <v>34387</v>
      </c>
      <c r="AQ29" s="974"/>
      <c r="AR29" s="974"/>
      <c r="AS29" s="974"/>
      <c r="AT29" s="975"/>
      <c r="AU29" s="976">
        <v>69</v>
      </c>
      <c r="AV29" s="974"/>
      <c r="AW29" s="974"/>
      <c r="AX29" s="974"/>
      <c r="AY29" s="975"/>
      <c r="AZ29" s="1044" t="s">
        <v>615</v>
      </c>
      <c r="BA29" s="1044"/>
      <c r="BB29" s="1044"/>
      <c r="BC29" s="1044"/>
      <c r="BD29" s="1044"/>
      <c r="BE29" s="1036" t="s">
        <v>391</v>
      </c>
      <c r="BF29" s="1036"/>
      <c r="BG29" s="1036"/>
      <c r="BH29" s="1036"/>
      <c r="BI29" s="1037"/>
      <c r="BJ29" s="240"/>
      <c r="BK29" s="240"/>
      <c r="BL29" s="240"/>
      <c r="BM29" s="240"/>
      <c r="BN29" s="240"/>
      <c r="BO29" s="253"/>
      <c r="BP29" s="253"/>
      <c r="BQ29" s="250">
        <v>23</v>
      </c>
      <c r="BR29" s="251"/>
      <c r="BS29" s="1009" t="s">
        <v>591</v>
      </c>
      <c r="BT29" s="1010"/>
      <c r="BU29" s="1010"/>
      <c r="BV29" s="1010"/>
      <c r="BW29" s="1010"/>
      <c r="BX29" s="1010"/>
      <c r="BY29" s="1010"/>
      <c r="BZ29" s="1010"/>
      <c r="CA29" s="1010"/>
      <c r="CB29" s="1010"/>
      <c r="CC29" s="1010"/>
      <c r="CD29" s="1010"/>
      <c r="CE29" s="1010"/>
      <c r="CF29" s="1010"/>
      <c r="CG29" s="1011"/>
      <c r="CH29" s="984">
        <v>-34</v>
      </c>
      <c r="CI29" s="985"/>
      <c r="CJ29" s="985"/>
      <c r="CK29" s="985"/>
      <c r="CL29" s="986"/>
      <c r="CM29" s="984">
        <v>752</v>
      </c>
      <c r="CN29" s="985"/>
      <c r="CO29" s="985"/>
      <c r="CP29" s="985"/>
      <c r="CQ29" s="986"/>
      <c r="CR29" s="984">
        <v>300</v>
      </c>
      <c r="CS29" s="985"/>
      <c r="CT29" s="985"/>
      <c r="CU29" s="985"/>
      <c r="CV29" s="986"/>
      <c r="CW29" s="984">
        <v>3</v>
      </c>
      <c r="CX29" s="985"/>
      <c r="CY29" s="985"/>
      <c r="CZ29" s="985"/>
      <c r="DA29" s="986"/>
      <c r="DB29" s="984" t="s">
        <v>607</v>
      </c>
      <c r="DC29" s="985"/>
      <c r="DD29" s="985"/>
      <c r="DE29" s="985"/>
      <c r="DF29" s="986"/>
      <c r="DG29" s="984" t="s">
        <v>607</v>
      </c>
      <c r="DH29" s="985"/>
      <c r="DI29" s="985"/>
      <c r="DJ29" s="985"/>
      <c r="DK29" s="986"/>
      <c r="DL29" s="984" t="s">
        <v>607</v>
      </c>
      <c r="DM29" s="985"/>
      <c r="DN29" s="985"/>
      <c r="DO29" s="985"/>
      <c r="DP29" s="986"/>
      <c r="DQ29" s="984" t="s">
        <v>607</v>
      </c>
      <c r="DR29" s="985"/>
      <c r="DS29" s="985"/>
      <c r="DT29" s="985"/>
      <c r="DU29" s="986"/>
      <c r="DV29" s="987"/>
      <c r="DW29" s="988"/>
      <c r="DX29" s="988"/>
      <c r="DY29" s="988"/>
      <c r="DZ29" s="989"/>
      <c r="EA29" s="234"/>
    </row>
    <row r="30" spans="1:131" s="235" customFormat="1" ht="26.25" customHeight="1" x14ac:dyDescent="0.2">
      <c r="A30" s="254">
        <v>3</v>
      </c>
      <c r="B30" s="1038" t="s">
        <v>392</v>
      </c>
      <c r="C30" s="1039"/>
      <c r="D30" s="1039"/>
      <c r="E30" s="1039"/>
      <c r="F30" s="1039"/>
      <c r="G30" s="1039"/>
      <c r="H30" s="1039"/>
      <c r="I30" s="1039"/>
      <c r="J30" s="1039"/>
      <c r="K30" s="1039"/>
      <c r="L30" s="1039"/>
      <c r="M30" s="1039"/>
      <c r="N30" s="1039"/>
      <c r="O30" s="1039"/>
      <c r="P30" s="1040"/>
      <c r="Q30" s="1048">
        <v>1786</v>
      </c>
      <c r="R30" s="1049"/>
      <c r="S30" s="1049"/>
      <c r="T30" s="1049"/>
      <c r="U30" s="1050"/>
      <c r="V30" s="1046">
        <v>1498</v>
      </c>
      <c r="W30" s="1049"/>
      <c r="X30" s="1049"/>
      <c r="Y30" s="1049"/>
      <c r="Z30" s="1050"/>
      <c r="AA30" s="1046">
        <v>288</v>
      </c>
      <c r="AB30" s="1049"/>
      <c r="AC30" s="1049"/>
      <c r="AD30" s="1049"/>
      <c r="AE30" s="1051"/>
      <c r="AF30" s="1041">
        <v>3167</v>
      </c>
      <c r="AG30" s="1042"/>
      <c r="AH30" s="1042"/>
      <c r="AI30" s="1042"/>
      <c r="AJ30" s="1043"/>
      <c r="AK30" s="1047">
        <v>8</v>
      </c>
      <c r="AL30" s="974"/>
      <c r="AM30" s="974"/>
      <c r="AN30" s="974"/>
      <c r="AO30" s="975"/>
      <c r="AP30" s="976">
        <v>1459</v>
      </c>
      <c r="AQ30" s="974"/>
      <c r="AR30" s="974"/>
      <c r="AS30" s="974"/>
      <c r="AT30" s="975"/>
      <c r="AU30" s="976">
        <v>48</v>
      </c>
      <c r="AV30" s="974"/>
      <c r="AW30" s="974"/>
      <c r="AX30" s="974"/>
      <c r="AY30" s="975"/>
      <c r="AZ30" s="1044" t="s">
        <v>614</v>
      </c>
      <c r="BA30" s="1044"/>
      <c r="BB30" s="1044"/>
      <c r="BC30" s="1044"/>
      <c r="BD30" s="1044"/>
      <c r="BE30" s="1036" t="s">
        <v>391</v>
      </c>
      <c r="BF30" s="1036"/>
      <c r="BG30" s="1036"/>
      <c r="BH30" s="1036"/>
      <c r="BI30" s="1037"/>
      <c r="BJ30" s="240"/>
      <c r="BK30" s="240"/>
      <c r="BL30" s="240"/>
      <c r="BM30" s="240"/>
      <c r="BN30" s="240"/>
      <c r="BO30" s="253"/>
      <c r="BP30" s="253"/>
      <c r="BQ30" s="250">
        <v>24</v>
      </c>
      <c r="BR30" s="251"/>
      <c r="BS30" s="1009" t="s">
        <v>592</v>
      </c>
      <c r="BT30" s="1010"/>
      <c r="BU30" s="1010"/>
      <c r="BV30" s="1010"/>
      <c r="BW30" s="1010"/>
      <c r="BX30" s="1010"/>
      <c r="BY30" s="1010"/>
      <c r="BZ30" s="1010"/>
      <c r="CA30" s="1010"/>
      <c r="CB30" s="1010"/>
      <c r="CC30" s="1010"/>
      <c r="CD30" s="1010"/>
      <c r="CE30" s="1010"/>
      <c r="CF30" s="1010"/>
      <c r="CG30" s="1011"/>
      <c r="CH30" s="984">
        <v>18</v>
      </c>
      <c r="CI30" s="985"/>
      <c r="CJ30" s="985"/>
      <c r="CK30" s="985"/>
      <c r="CL30" s="986"/>
      <c r="CM30" s="984">
        <v>1348</v>
      </c>
      <c r="CN30" s="985"/>
      <c r="CO30" s="985"/>
      <c r="CP30" s="985"/>
      <c r="CQ30" s="986"/>
      <c r="CR30" s="984">
        <v>257</v>
      </c>
      <c r="CS30" s="985"/>
      <c r="CT30" s="985"/>
      <c r="CU30" s="985"/>
      <c r="CV30" s="986"/>
      <c r="CW30" s="984" t="s">
        <v>607</v>
      </c>
      <c r="CX30" s="985"/>
      <c r="CY30" s="985"/>
      <c r="CZ30" s="985"/>
      <c r="DA30" s="986"/>
      <c r="DB30" s="984" t="s">
        <v>607</v>
      </c>
      <c r="DC30" s="985"/>
      <c r="DD30" s="985"/>
      <c r="DE30" s="985"/>
      <c r="DF30" s="986"/>
      <c r="DG30" s="984" t="s">
        <v>607</v>
      </c>
      <c r="DH30" s="985"/>
      <c r="DI30" s="985"/>
      <c r="DJ30" s="985"/>
      <c r="DK30" s="986"/>
      <c r="DL30" s="984" t="s">
        <v>607</v>
      </c>
      <c r="DM30" s="985"/>
      <c r="DN30" s="985"/>
      <c r="DO30" s="985"/>
      <c r="DP30" s="986"/>
      <c r="DQ30" s="984" t="s">
        <v>607</v>
      </c>
      <c r="DR30" s="985"/>
      <c r="DS30" s="985"/>
      <c r="DT30" s="985"/>
      <c r="DU30" s="986"/>
      <c r="DV30" s="987"/>
      <c r="DW30" s="988"/>
      <c r="DX30" s="988"/>
      <c r="DY30" s="988"/>
      <c r="DZ30" s="989"/>
      <c r="EA30" s="234"/>
    </row>
    <row r="31" spans="1:131" s="235" customFormat="1" ht="26.25" customHeight="1" x14ac:dyDescent="0.2">
      <c r="A31" s="254">
        <v>4</v>
      </c>
      <c r="B31" s="1038" t="s">
        <v>393</v>
      </c>
      <c r="C31" s="1039"/>
      <c r="D31" s="1039"/>
      <c r="E31" s="1039"/>
      <c r="F31" s="1039"/>
      <c r="G31" s="1039"/>
      <c r="H31" s="1039"/>
      <c r="I31" s="1039"/>
      <c r="J31" s="1039"/>
      <c r="K31" s="1039"/>
      <c r="L31" s="1039"/>
      <c r="M31" s="1039"/>
      <c r="N31" s="1039"/>
      <c r="O31" s="1039"/>
      <c r="P31" s="1040"/>
      <c r="Q31" s="1048">
        <v>521</v>
      </c>
      <c r="R31" s="1049"/>
      <c r="S31" s="1049"/>
      <c r="T31" s="1049"/>
      <c r="U31" s="1050"/>
      <c r="V31" s="1046">
        <v>240</v>
      </c>
      <c r="W31" s="1049"/>
      <c r="X31" s="1049"/>
      <c r="Y31" s="1049"/>
      <c r="Z31" s="1050"/>
      <c r="AA31" s="1046">
        <v>281</v>
      </c>
      <c r="AB31" s="1049"/>
      <c r="AC31" s="1049"/>
      <c r="AD31" s="1049"/>
      <c r="AE31" s="1051"/>
      <c r="AF31" s="1041">
        <v>5780</v>
      </c>
      <c r="AG31" s="1042"/>
      <c r="AH31" s="1042"/>
      <c r="AI31" s="1042"/>
      <c r="AJ31" s="1043"/>
      <c r="AK31" s="1047" t="s">
        <v>567</v>
      </c>
      <c r="AL31" s="974"/>
      <c r="AM31" s="974"/>
      <c r="AN31" s="974"/>
      <c r="AO31" s="975"/>
      <c r="AP31" s="976" t="s">
        <v>567</v>
      </c>
      <c r="AQ31" s="974"/>
      <c r="AR31" s="974"/>
      <c r="AS31" s="974"/>
      <c r="AT31" s="975"/>
      <c r="AU31" s="976" t="s">
        <v>567</v>
      </c>
      <c r="AV31" s="974"/>
      <c r="AW31" s="974"/>
      <c r="AX31" s="974"/>
      <c r="AY31" s="975"/>
      <c r="AZ31" s="1044" t="s">
        <v>616</v>
      </c>
      <c r="BA31" s="1044"/>
      <c r="BB31" s="1044"/>
      <c r="BC31" s="1044"/>
      <c r="BD31" s="1044"/>
      <c r="BE31" s="1036" t="s">
        <v>394</v>
      </c>
      <c r="BF31" s="1036"/>
      <c r="BG31" s="1036"/>
      <c r="BH31" s="1036"/>
      <c r="BI31" s="1037"/>
      <c r="BJ31" s="240"/>
      <c r="BK31" s="240"/>
      <c r="BL31" s="240"/>
      <c r="BM31" s="240"/>
      <c r="BN31" s="240"/>
      <c r="BO31" s="253"/>
      <c r="BP31" s="253"/>
      <c r="BQ31" s="250">
        <v>25</v>
      </c>
      <c r="BR31" s="251"/>
      <c r="BS31" s="1009" t="s">
        <v>593</v>
      </c>
      <c r="BT31" s="1010"/>
      <c r="BU31" s="1010"/>
      <c r="BV31" s="1010"/>
      <c r="BW31" s="1010"/>
      <c r="BX31" s="1010"/>
      <c r="BY31" s="1010"/>
      <c r="BZ31" s="1010"/>
      <c r="CA31" s="1010"/>
      <c r="CB31" s="1010"/>
      <c r="CC31" s="1010"/>
      <c r="CD31" s="1010"/>
      <c r="CE31" s="1010"/>
      <c r="CF31" s="1010"/>
      <c r="CG31" s="1011"/>
      <c r="CH31" s="984">
        <v>-3</v>
      </c>
      <c r="CI31" s="985"/>
      <c r="CJ31" s="985"/>
      <c r="CK31" s="985"/>
      <c r="CL31" s="986"/>
      <c r="CM31" s="984">
        <v>3152</v>
      </c>
      <c r="CN31" s="985"/>
      <c r="CO31" s="985"/>
      <c r="CP31" s="985"/>
      <c r="CQ31" s="986"/>
      <c r="CR31" s="984">
        <v>1000</v>
      </c>
      <c r="CS31" s="985"/>
      <c r="CT31" s="985"/>
      <c r="CU31" s="985"/>
      <c r="CV31" s="986"/>
      <c r="CW31" s="984" t="s">
        <v>607</v>
      </c>
      <c r="CX31" s="985"/>
      <c r="CY31" s="985"/>
      <c r="CZ31" s="985"/>
      <c r="DA31" s="986"/>
      <c r="DB31" s="984" t="s">
        <v>607</v>
      </c>
      <c r="DC31" s="985"/>
      <c r="DD31" s="985"/>
      <c r="DE31" s="985"/>
      <c r="DF31" s="986"/>
      <c r="DG31" s="984" t="s">
        <v>607</v>
      </c>
      <c r="DH31" s="985"/>
      <c r="DI31" s="985"/>
      <c r="DJ31" s="985"/>
      <c r="DK31" s="986"/>
      <c r="DL31" s="984" t="s">
        <v>607</v>
      </c>
      <c r="DM31" s="985"/>
      <c r="DN31" s="985"/>
      <c r="DO31" s="985"/>
      <c r="DP31" s="986"/>
      <c r="DQ31" s="984" t="s">
        <v>607</v>
      </c>
      <c r="DR31" s="985"/>
      <c r="DS31" s="985"/>
      <c r="DT31" s="985"/>
      <c r="DU31" s="986"/>
      <c r="DV31" s="987"/>
      <c r="DW31" s="988"/>
      <c r="DX31" s="988"/>
      <c r="DY31" s="988"/>
      <c r="DZ31" s="989"/>
      <c r="EA31" s="234"/>
    </row>
    <row r="32" spans="1:131" s="235" customFormat="1" ht="26.25" customHeight="1" x14ac:dyDescent="0.2">
      <c r="A32" s="254">
        <v>5</v>
      </c>
      <c r="B32" s="1038" t="s">
        <v>395</v>
      </c>
      <c r="C32" s="1039"/>
      <c r="D32" s="1039"/>
      <c r="E32" s="1039"/>
      <c r="F32" s="1039"/>
      <c r="G32" s="1039"/>
      <c r="H32" s="1039"/>
      <c r="I32" s="1039"/>
      <c r="J32" s="1039"/>
      <c r="K32" s="1039"/>
      <c r="L32" s="1039"/>
      <c r="M32" s="1039"/>
      <c r="N32" s="1039"/>
      <c r="O32" s="1039"/>
      <c r="P32" s="1040"/>
      <c r="Q32" s="1048">
        <v>11313</v>
      </c>
      <c r="R32" s="1049"/>
      <c r="S32" s="1049"/>
      <c r="T32" s="1049"/>
      <c r="U32" s="1050"/>
      <c r="V32" s="1046">
        <v>9355</v>
      </c>
      <c r="W32" s="1049"/>
      <c r="X32" s="1049"/>
      <c r="Y32" s="1049"/>
      <c r="Z32" s="1050"/>
      <c r="AA32" s="1046">
        <v>1958</v>
      </c>
      <c r="AB32" s="1049"/>
      <c r="AC32" s="1049"/>
      <c r="AD32" s="1049"/>
      <c r="AE32" s="1051"/>
      <c r="AF32" s="1041">
        <v>1958</v>
      </c>
      <c r="AG32" s="1042"/>
      <c r="AH32" s="1042"/>
      <c r="AI32" s="1042"/>
      <c r="AJ32" s="1043"/>
      <c r="AK32" s="1047">
        <v>3041</v>
      </c>
      <c r="AL32" s="974"/>
      <c r="AM32" s="974"/>
      <c r="AN32" s="974"/>
      <c r="AO32" s="975"/>
      <c r="AP32" s="976">
        <v>17283</v>
      </c>
      <c r="AQ32" s="974"/>
      <c r="AR32" s="974"/>
      <c r="AS32" s="974"/>
      <c r="AT32" s="975"/>
      <c r="AU32" s="976">
        <v>7605</v>
      </c>
      <c r="AV32" s="974"/>
      <c r="AW32" s="974"/>
      <c r="AX32" s="974"/>
      <c r="AY32" s="975"/>
      <c r="AZ32" s="1044" t="s">
        <v>614</v>
      </c>
      <c r="BA32" s="1044"/>
      <c r="BB32" s="1044"/>
      <c r="BC32" s="1044"/>
      <c r="BD32" s="1044"/>
      <c r="BE32" s="1036" t="s">
        <v>396</v>
      </c>
      <c r="BF32" s="1036"/>
      <c r="BG32" s="1036"/>
      <c r="BH32" s="1036"/>
      <c r="BI32" s="1037"/>
      <c r="BJ32" s="240"/>
      <c r="BK32" s="240"/>
      <c r="BL32" s="240"/>
      <c r="BM32" s="240"/>
      <c r="BN32" s="240"/>
      <c r="BO32" s="253"/>
      <c r="BP32" s="253"/>
      <c r="BQ32" s="250">
        <v>26</v>
      </c>
      <c r="BR32" s="251"/>
      <c r="BS32" s="1009" t="s">
        <v>594</v>
      </c>
      <c r="BT32" s="1010"/>
      <c r="BU32" s="1010"/>
      <c r="BV32" s="1010"/>
      <c r="BW32" s="1010"/>
      <c r="BX32" s="1010"/>
      <c r="BY32" s="1010"/>
      <c r="BZ32" s="1010"/>
      <c r="CA32" s="1010"/>
      <c r="CB32" s="1010"/>
      <c r="CC32" s="1010"/>
      <c r="CD32" s="1010"/>
      <c r="CE32" s="1010"/>
      <c r="CF32" s="1010"/>
      <c r="CG32" s="1011"/>
      <c r="CH32" s="984">
        <v>15</v>
      </c>
      <c r="CI32" s="985"/>
      <c r="CJ32" s="985"/>
      <c r="CK32" s="985"/>
      <c r="CL32" s="986"/>
      <c r="CM32" s="984">
        <v>1331</v>
      </c>
      <c r="CN32" s="985"/>
      <c r="CO32" s="985"/>
      <c r="CP32" s="985"/>
      <c r="CQ32" s="986"/>
      <c r="CR32" s="984">
        <v>710</v>
      </c>
      <c r="CS32" s="985"/>
      <c r="CT32" s="985"/>
      <c r="CU32" s="985"/>
      <c r="CV32" s="986"/>
      <c r="CW32" s="984" t="s">
        <v>607</v>
      </c>
      <c r="CX32" s="985"/>
      <c r="CY32" s="985"/>
      <c r="CZ32" s="985"/>
      <c r="DA32" s="986"/>
      <c r="DB32" s="984" t="s">
        <v>607</v>
      </c>
      <c r="DC32" s="985"/>
      <c r="DD32" s="985"/>
      <c r="DE32" s="985"/>
      <c r="DF32" s="986"/>
      <c r="DG32" s="984" t="s">
        <v>607</v>
      </c>
      <c r="DH32" s="985"/>
      <c r="DI32" s="985"/>
      <c r="DJ32" s="985"/>
      <c r="DK32" s="986"/>
      <c r="DL32" s="984" t="s">
        <v>607</v>
      </c>
      <c r="DM32" s="985"/>
      <c r="DN32" s="985"/>
      <c r="DO32" s="985"/>
      <c r="DP32" s="986"/>
      <c r="DQ32" s="984" t="s">
        <v>607</v>
      </c>
      <c r="DR32" s="985"/>
      <c r="DS32" s="985"/>
      <c r="DT32" s="985"/>
      <c r="DU32" s="986"/>
      <c r="DV32" s="987"/>
      <c r="DW32" s="988"/>
      <c r="DX32" s="988"/>
      <c r="DY32" s="988"/>
      <c r="DZ32" s="989"/>
      <c r="EA32" s="234"/>
    </row>
    <row r="33" spans="1:131" s="235" customFormat="1" ht="26.25" customHeight="1" x14ac:dyDescent="0.2">
      <c r="A33" s="254">
        <v>6</v>
      </c>
      <c r="B33" s="1038" t="s">
        <v>397</v>
      </c>
      <c r="C33" s="1039"/>
      <c r="D33" s="1039"/>
      <c r="E33" s="1039"/>
      <c r="F33" s="1039"/>
      <c r="G33" s="1039"/>
      <c r="H33" s="1039"/>
      <c r="I33" s="1039"/>
      <c r="J33" s="1039"/>
      <c r="K33" s="1039"/>
      <c r="L33" s="1039"/>
      <c r="M33" s="1039"/>
      <c r="N33" s="1039"/>
      <c r="O33" s="1039"/>
      <c r="P33" s="1040"/>
      <c r="Q33" s="1048">
        <v>7531</v>
      </c>
      <c r="R33" s="1049"/>
      <c r="S33" s="1049"/>
      <c r="T33" s="1049"/>
      <c r="U33" s="1050"/>
      <c r="V33" s="1046">
        <v>6511</v>
      </c>
      <c r="W33" s="1049"/>
      <c r="X33" s="1049"/>
      <c r="Y33" s="1049"/>
      <c r="Z33" s="1050"/>
      <c r="AA33" s="1046">
        <v>1020</v>
      </c>
      <c r="AB33" s="1049"/>
      <c r="AC33" s="1049"/>
      <c r="AD33" s="1049"/>
      <c r="AE33" s="1051"/>
      <c r="AF33" s="1041">
        <v>3656</v>
      </c>
      <c r="AG33" s="1042"/>
      <c r="AH33" s="1042"/>
      <c r="AI33" s="1042"/>
      <c r="AJ33" s="1043"/>
      <c r="AK33" s="1047">
        <v>1185</v>
      </c>
      <c r="AL33" s="974"/>
      <c r="AM33" s="974"/>
      <c r="AN33" s="974"/>
      <c r="AO33" s="975"/>
      <c r="AP33" s="976">
        <v>26477</v>
      </c>
      <c r="AQ33" s="974"/>
      <c r="AR33" s="974"/>
      <c r="AS33" s="974"/>
      <c r="AT33" s="975"/>
      <c r="AU33" s="976">
        <v>7202</v>
      </c>
      <c r="AV33" s="974"/>
      <c r="AW33" s="974"/>
      <c r="AX33" s="974"/>
      <c r="AY33" s="975"/>
      <c r="AZ33" s="1044" t="s">
        <v>615</v>
      </c>
      <c r="BA33" s="1044"/>
      <c r="BB33" s="1044"/>
      <c r="BC33" s="1044"/>
      <c r="BD33" s="1044"/>
      <c r="BE33" s="1036" t="s">
        <v>396</v>
      </c>
      <c r="BF33" s="1036"/>
      <c r="BG33" s="1036"/>
      <c r="BH33" s="1036"/>
      <c r="BI33" s="1037"/>
      <c r="BJ33" s="240"/>
      <c r="BK33" s="240"/>
      <c r="BL33" s="240"/>
      <c r="BM33" s="240"/>
      <c r="BN33" s="240"/>
      <c r="BO33" s="253"/>
      <c r="BP33" s="253"/>
      <c r="BQ33" s="250">
        <v>27</v>
      </c>
      <c r="BR33" s="251"/>
      <c r="BS33" s="1009" t="s">
        <v>595</v>
      </c>
      <c r="BT33" s="1010"/>
      <c r="BU33" s="1010"/>
      <c r="BV33" s="1010"/>
      <c r="BW33" s="1010"/>
      <c r="BX33" s="1010"/>
      <c r="BY33" s="1010"/>
      <c r="BZ33" s="1010"/>
      <c r="CA33" s="1010"/>
      <c r="CB33" s="1010"/>
      <c r="CC33" s="1010"/>
      <c r="CD33" s="1010"/>
      <c r="CE33" s="1010"/>
      <c r="CF33" s="1010"/>
      <c r="CG33" s="1011"/>
      <c r="CH33" s="984">
        <v>32</v>
      </c>
      <c r="CI33" s="985"/>
      <c r="CJ33" s="985"/>
      <c r="CK33" s="985"/>
      <c r="CL33" s="986"/>
      <c r="CM33" s="984">
        <v>1128</v>
      </c>
      <c r="CN33" s="985"/>
      <c r="CO33" s="985"/>
      <c r="CP33" s="985"/>
      <c r="CQ33" s="986"/>
      <c r="CR33" s="984">
        <v>240</v>
      </c>
      <c r="CS33" s="985"/>
      <c r="CT33" s="985"/>
      <c r="CU33" s="985"/>
      <c r="CV33" s="986"/>
      <c r="CW33" s="984" t="s">
        <v>607</v>
      </c>
      <c r="CX33" s="985"/>
      <c r="CY33" s="985"/>
      <c r="CZ33" s="985"/>
      <c r="DA33" s="986"/>
      <c r="DB33" s="984" t="s">
        <v>607</v>
      </c>
      <c r="DC33" s="985"/>
      <c r="DD33" s="985"/>
      <c r="DE33" s="985"/>
      <c r="DF33" s="986"/>
      <c r="DG33" s="984" t="s">
        <v>607</v>
      </c>
      <c r="DH33" s="985"/>
      <c r="DI33" s="985"/>
      <c r="DJ33" s="985"/>
      <c r="DK33" s="986"/>
      <c r="DL33" s="984" t="s">
        <v>607</v>
      </c>
      <c r="DM33" s="985"/>
      <c r="DN33" s="985"/>
      <c r="DO33" s="985"/>
      <c r="DP33" s="986"/>
      <c r="DQ33" s="984" t="s">
        <v>607</v>
      </c>
      <c r="DR33" s="985"/>
      <c r="DS33" s="985"/>
      <c r="DT33" s="985"/>
      <c r="DU33" s="986"/>
      <c r="DV33" s="987"/>
      <c r="DW33" s="988"/>
      <c r="DX33" s="988"/>
      <c r="DY33" s="988"/>
      <c r="DZ33" s="989"/>
      <c r="EA33" s="234"/>
    </row>
    <row r="34" spans="1:131" s="235" customFormat="1" ht="26.25" customHeight="1" x14ac:dyDescent="0.2">
      <c r="A34" s="254">
        <v>7</v>
      </c>
      <c r="B34" s="1038"/>
      <c r="C34" s="1039"/>
      <c r="D34" s="1039"/>
      <c r="E34" s="1039"/>
      <c r="F34" s="1039"/>
      <c r="G34" s="1039"/>
      <c r="H34" s="1039"/>
      <c r="I34" s="1039"/>
      <c r="J34" s="1039"/>
      <c r="K34" s="1039"/>
      <c r="L34" s="1039"/>
      <c r="M34" s="1039"/>
      <c r="N34" s="1039"/>
      <c r="O34" s="1039"/>
      <c r="P34" s="1040"/>
      <c r="Q34" s="1045"/>
      <c r="R34" s="1042"/>
      <c r="S34" s="1042"/>
      <c r="T34" s="1042"/>
      <c r="U34" s="1042"/>
      <c r="V34" s="1042"/>
      <c r="W34" s="1042"/>
      <c r="X34" s="1042"/>
      <c r="Y34" s="1042"/>
      <c r="Z34" s="1042"/>
      <c r="AA34" s="1042"/>
      <c r="AB34" s="1042"/>
      <c r="AC34" s="1042"/>
      <c r="AD34" s="1042"/>
      <c r="AE34" s="1046"/>
      <c r="AF34" s="1041"/>
      <c r="AG34" s="1042"/>
      <c r="AH34" s="1042"/>
      <c r="AI34" s="1042"/>
      <c r="AJ34" s="1043"/>
      <c r="AK34" s="975"/>
      <c r="AL34" s="966"/>
      <c r="AM34" s="966"/>
      <c r="AN34" s="966"/>
      <c r="AO34" s="966"/>
      <c r="AP34" s="966"/>
      <c r="AQ34" s="966"/>
      <c r="AR34" s="966"/>
      <c r="AS34" s="966"/>
      <c r="AT34" s="966"/>
      <c r="AU34" s="966"/>
      <c r="AV34" s="966"/>
      <c r="AW34" s="966"/>
      <c r="AX34" s="966"/>
      <c r="AY34" s="966"/>
      <c r="AZ34" s="1044"/>
      <c r="BA34" s="1044"/>
      <c r="BB34" s="1044"/>
      <c r="BC34" s="1044"/>
      <c r="BD34" s="1044"/>
      <c r="BE34" s="1036"/>
      <c r="BF34" s="1036"/>
      <c r="BG34" s="1036"/>
      <c r="BH34" s="1036"/>
      <c r="BI34" s="1037"/>
      <c r="BJ34" s="240"/>
      <c r="BK34" s="240"/>
      <c r="BL34" s="240"/>
      <c r="BM34" s="240"/>
      <c r="BN34" s="240"/>
      <c r="BO34" s="253"/>
      <c r="BP34" s="253"/>
      <c r="BQ34" s="250">
        <v>28</v>
      </c>
      <c r="BR34" s="251"/>
      <c r="BS34" s="1009" t="s">
        <v>596</v>
      </c>
      <c r="BT34" s="1010"/>
      <c r="BU34" s="1010"/>
      <c r="BV34" s="1010"/>
      <c r="BW34" s="1010"/>
      <c r="BX34" s="1010"/>
      <c r="BY34" s="1010"/>
      <c r="BZ34" s="1010"/>
      <c r="CA34" s="1010"/>
      <c r="CB34" s="1010"/>
      <c r="CC34" s="1010"/>
      <c r="CD34" s="1010"/>
      <c r="CE34" s="1010"/>
      <c r="CF34" s="1010"/>
      <c r="CG34" s="1011"/>
      <c r="CH34" s="984">
        <v>5</v>
      </c>
      <c r="CI34" s="985"/>
      <c r="CJ34" s="985"/>
      <c r="CK34" s="985"/>
      <c r="CL34" s="986"/>
      <c r="CM34" s="984">
        <v>-278</v>
      </c>
      <c r="CN34" s="985"/>
      <c r="CO34" s="985"/>
      <c r="CP34" s="985"/>
      <c r="CQ34" s="986"/>
      <c r="CR34" s="984">
        <v>3769</v>
      </c>
      <c r="CS34" s="985"/>
      <c r="CT34" s="985"/>
      <c r="CU34" s="985"/>
      <c r="CV34" s="986"/>
      <c r="CW34" s="984" t="s">
        <v>607</v>
      </c>
      <c r="CX34" s="985"/>
      <c r="CY34" s="985"/>
      <c r="CZ34" s="985"/>
      <c r="DA34" s="986"/>
      <c r="DB34" s="984">
        <f>150+7109</f>
        <v>7259</v>
      </c>
      <c r="DC34" s="985"/>
      <c r="DD34" s="985"/>
      <c r="DE34" s="985"/>
      <c r="DF34" s="986"/>
      <c r="DG34" s="984" t="s">
        <v>607</v>
      </c>
      <c r="DH34" s="985"/>
      <c r="DI34" s="985"/>
      <c r="DJ34" s="985"/>
      <c r="DK34" s="986"/>
      <c r="DL34" s="984" t="s">
        <v>607</v>
      </c>
      <c r="DM34" s="985"/>
      <c r="DN34" s="985"/>
      <c r="DO34" s="985"/>
      <c r="DP34" s="986"/>
      <c r="DQ34" s="984" t="s">
        <v>607</v>
      </c>
      <c r="DR34" s="985"/>
      <c r="DS34" s="985"/>
      <c r="DT34" s="985"/>
      <c r="DU34" s="986"/>
      <c r="DV34" s="987"/>
      <c r="DW34" s="988"/>
      <c r="DX34" s="988"/>
      <c r="DY34" s="988"/>
      <c r="DZ34" s="989"/>
      <c r="EA34" s="234"/>
    </row>
    <row r="35" spans="1:131" s="235" customFormat="1" ht="26.25" customHeight="1" x14ac:dyDescent="0.2">
      <c r="A35" s="254">
        <v>8</v>
      </c>
      <c r="B35" s="1038"/>
      <c r="C35" s="1039"/>
      <c r="D35" s="1039"/>
      <c r="E35" s="1039"/>
      <c r="F35" s="1039"/>
      <c r="G35" s="1039"/>
      <c r="H35" s="1039"/>
      <c r="I35" s="1039"/>
      <c r="J35" s="1039"/>
      <c r="K35" s="1039"/>
      <c r="L35" s="1039"/>
      <c r="M35" s="1039"/>
      <c r="N35" s="1039"/>
      <c r="O35" s="1039"/>
      <c r="P35" s="1040"/>
      <c r="Q35" s="1045"/>
      <c r="R35" s="1042"/>
      <c r="S35" s="1042"/>
      <c r="T35" s="1042"/>
      <c r="U35" s="1042"/>
      <c r="V35" s="1042"/>
      <c r="W35" s="1042"/>
      <c r="X35" s="1042"/>
      <c r="Y35" s="1042"/>
      <c r="Z35" s="1042"/>
      <c r="AA35" s="1042"/>
      <c r="AB35" s="1042"/>
      <c r="AC35" s="1042"/>
      <c r="AD35" s="1042"/>
      <c r="AE35" s="1046"/>
      <c r="AF35" s="1041"/>
      <c r="AG35" s="1042"/>
      <c r="AH35" s="1042"/>
      <c r="AI35" s="1042"/>
      <c r="AJ35" s="1043"/>
      <c r="AK35" s="975"/>
      <c r="AL35" s="966"/>
      <c r="AM35" s="966"/>
      <c r="AN35" s="966"/>
      <c r="AO35" s="966"/>
      <c r="AP35" s="966"/>
      <c r="AQ35" s="966"/>
      <c r="AR35" s="966"/>
      <c r="AS35" s="966"/>
      <c r="AT35" s="966"/>
      <c r="AU35" s="966"/>
      <c r="AV35" s="966"/>
      <c r="AW35" s="966"/>
      <c r="AX35" s="966"/>
      <c r="AY35" s="966"/>
      <c r="AZ35" s="1044"/>
      <c r="BA35" s="1044"/>
      <c r="BB35" s="1044"/>
      <c r="BC35" s="1044"/>
      <c r="BD35" s="1044"/>
      <c r="BE35" s="1036"/>
      <c r="BF35" s="1036"/>
      <c r="BG35" s="1036"/>
      <c r="BH35" s="1036"/>
      <c r="BI35" s="1037"/>
      <c r="BJ35" s="240"/>
      <c r="BK35" s="240"/>
      <c r="BL35" s="240"/>
      <c r="BM35" s="240"/>
      <c r="BN35" s="240"/>
      <c r="BO35" s="253"/>
      <c r="BP35" s="253"/>
      <c r="BQ35" s="250">
        <v>29</v>
      </c>
      <c r="BR35" s="251"/>
      <c r="BS35" s="1009" t="s">
        <v>597</v>
      </c>
      <c r="BT35" s="1010"/>
      <c r="BU35" s="1010"/>
      <c r="BV35" s="1010"/>
      <c r="BW35" s="1010"/>
      <c r="BX35" s="1010"/>
      <c r="BY35" s="1010"/>
      <c r="BZ35" s="1010"/>
      <c r="CA35" s="1010"/>
      <c r="CB35" s="1010"/>
      <c r="CC35" s="1010"/>
      <c r="CD35" s="1010"/>
      <c r="CE35" s="1010"/>
      <c r="CF35" s="1010"/>
      <c r="CG35" s="1011"/>
      <c r="CH35" s="984">
        <v>29</v>
      </c>
      <c r="CI35" s="985"/>
      <c r="CJ35" s="985"/>
      <c r="CK35" s="985"/>
      <c r="CL35" s="986"/>
      <c r="CM35" s="984">
        <v>1041</v>
      </c>
      <c r="CN35" s="985"/>
      <c r="CO35" s="985"/>
      <c r="CP35" s="985"/>
      <c r="CQ35" s="986"/>
      <c r="CR35" s="984">
        <v>30</v>
      </c>
      <c r="CS35" s="985"/>
      <c r="CT35" s="985"/>
      <c r="CU35" s="985"/>
      <c r="CV35" s="986"/>
      <c r="CW35" s="984" t="s">
        <v>607</v>
      </c>
      <c r="CX35" s="985"/>
      <c r="CY35" s="985"/>
      <c r="CZ35" s="985"/>
      <c r="DA35" s="986"/>
      <c r="DB35" s="984" t="s">
        <v>607</v>
      </c>
      <c r="DC35" s="985"/>
      <c r="DD35" s="985"/>
      <c r="DE35" s="985"/>
      <c r="DF35" s="986"/>
      <c r="DG35" s="984" t="s">
        <v>607</v>
      </c>
      <c r="DH35" s="985"/>
      <c r="DI35" s="985"/>
      <c r="DJ35" s="985"/>
      <c r="DK35" s="986"/>
      <c r="DL35" s="984" t="s">
        <v>607</v>
      </c>
      <c r="DM35" s="985"/>
      <c r="DN35" s="985"/>
      <c r="DO35" s="985"/>
      <c r="DP35" s="986"/>
      <c r="DQ35" s="984" t="s">
        <v>607</v>
      </c>
      <c r="DR35" s="985"/>
      <c r="DS35" s="985"/>
      <c r="DT35" s="985"/>
      <c r="DU35" s="986"/>
      <c r="DV35" s="987"/>
      <c r="DW35" s="988"/>
      <c r="DX35" s="988"/>
      <c r="DY35" s="988"/>
      <c r="DZ35" s="989"/>
      <c r="EA35" s="234"/>
    </row>
    <row r="36" spans="1:131" s="235" customFormat="1" ht="26.25" customHeight="1" x14ac:dyDescent="0.2">
      <c r="A36" s="254">
        <v>9</v>
      </c>
      <c r="B36" s="1038"/>
      <c r="C36" s="1039"/>
      <c r="D36" s="1039"/>
      <c r="E36" s="1039"/>
      <c r="F36" s="1039"/>
      <c r="G36" s="1039"/>
      <c r="H36" s="1039"/>
      <c r="I36" s="1039"/>
      <c r="J36" s="1039"/>
      <c r="K36" s="1039"/>
      <c r="L36" s="1039"/>
      <c r="M36" s="1039"/>
      <c r="N36" s="1039"/>
      <c r="O36" s="1039"/>
      <c r="P36" s="1040"/>
      <c r="Q36" s="1045"/>
      <c r="R36" s="1042"/>
      <c r="S36" s="1042"/>
      <c r="T36" s="1042"/>
      <c r="U36" s="1042"/>
      <c r="V36" s="1042"/>
      <c r="W36" s="1042"/>
      <c r="X36" s="1042"/>
      <c r="Y36" s="1042"/>
      <c r="Z36" s="1042"/>
      <c r="AA36" s="1042"/>
      <c r="AB36" s="1042"/>
      <c r="AC36" s="1042"/>
      <c r="AD36" s="1042"/>
      <c r="AE36" s="1046"/>
      <c r="AF36" s="1041"/>
      <c r="AG36" s="1042"/>
      <c r="AH36" s="1042"/>
      <c r="AI36" s="1042"/>
      <c r="AJ36" s="1043"/>
      <c r="AK36" s="975"/>
      <c r="AL36" s="966"/>
      <c r="AM36" s="966"/>
      <c r="AN36" s="966"/>
      <c r="AO36" s="966"/>
      <c r="AP36" s="966"/>
      <c r="AQ36" s="966"/>
      <c r="AR36" s="966"/>
      <c r="AS36" s="966"/>
      <c r="AT36" s="966"/>
      <c r="AU36" s="966"/>
      <c r="AV36" s="966"/>
      <c r="AW36" s="966"/>
      <c r="AX36" s="966"/>
      <c r="AY36" s="966"/>
      <c r="AZ36" s="1044"/>
      <c r="BA36" s="1044"/>
      <c r="BB36" s="1044"/>
      <c r="BC36" s="1044"/>
      <c r="BD36" s="1044"/>
      <c r="BE36" s="1036"/>
      <c r="BF36" s="1036"/>
      <c r="BG36" s="1036"/>
      <c r="BH36" s="1036"/>
      <c r="BI36" s="1037"/>
      <c r="BJ36" s="240"/>
      <c r="BK36" s="240"/>
      <c r="BL36" s="240"/>
      <c r="BM36" s="240"/>
      <c r="BN36" s="240"/>
      <c r="BO36" s="253"/>
      <c r="BP36" s="253"/>
      <c r="BQ36" s="250">
        <v>30</v>
      </c>
      <c r="BR36" s="251"/>
      <c r="BS36" s="1009" t="s">
        <v>598</v>
      </c>
      <c r="BT36" s="1010"/>
      <c r="BU36" s="1010"/>
      <c r="BV36" s="1010"/>
      <c r="BW36" s="1010"/>
      <c r="BX36" s="1010"/>
      <c r="BY36" s="1010"/>
      <c r="BZ36" s="1010"/>
      <c r="CA36" s="1010"/>
      <c r="CB36" s="1010"/>
      <c r="CC36" s="1010"/>
      <c r="CD36" s="1010"/>
      <c r="CE36" s="1010"/>
      <c r="CF36" s="1010"/>
      <c r="CG36" s="1011"/>
      <c r="CH36" s="984">
        <v>-68</v>
      </c>
      <c r="CI36" s="985"/>
      <c r="CJ36" s="985"/>
      <c r="CK36" s="985"/>
      <c r="CL36" s="986"/>
      <c r="CM36" s="984">
        <v>698</v>
      </c>
      <c r="CN36" s="985"/>
      <c r="CO36" s="985"/>
      <c r="CP36" s="985"/>
      <c r="CQ36" s="986"/>
      <c r="CR36" s="984">
        <v>113</v>
      </c>
      <c r="CS36" s="985"/>
      <c r="CT36" s="985"/>
      <c r="CU36" s="985"/>
      <c r="CV36" s="986"/>
      <c r="CW36" s="984" t="s">
        <v>607</v>
      </c>
      <c r="CX36" s="985"/>
      <c r="CY36" s="985"/>
      <c r="CZ36" s="985"/>
      <c r="DA36" s="986"/>
      <c r="DB36" s="984" t="s">
        <v>607</v>
      </c>
      <c r="DC36" s="985"/>
      <c r="DD36" s="985"/>
      <c r="DE36" s="985"/>
      <c r="DF36" s="986"/>
      <c r="DG36" s="984" t="s">
        <v>607</v>
      </c>
      <c r="DH36" s="985"/>
      <c r="DI36" s="985"/>
      <c r="DJ36" s="985"/>
      <c r="DK36" s="986"/>
      <c r="DL36" s="984" t="s">
        <v>607</v>
      </c>
      <c r="DM36" s="985"/>
      <c r="DN36" s="985"/>
      <c r="DO36" s="985"/>
      <c r="DP36" s="986"/>
      <c r="DQ36" s="984" t="s">
        <v>607</v>
      </c>
      <c r="DR36" s="985"/>
      <c r="DS36" s="985"/>
      <c r="DT36" s="985"/>
      <c r="DU36" s="986"/>
      <c r="DV36" s="987"/>
      <c r="DW36" s="988"/>
      <c r="DX36" s="988"/>
      <c r="DY36" s="988"/>
      <c r="DZ36" s="989"/>
      <c r="EA36" s="234"/>
    </row>
    <row r="37" spans="1:131" s="235" customFormat="1" ht="26.25" customHeight="1" x14ac:dyDescent="0.2">
      <c r="A37" s="254">
        <v>10</v>
      </c>
      <c r="B37" s="1038"/>
      <c r="C37" s="1039"/>
      <c r="D37" s="1039"/>
      <c r="E37" s="1039"/>
      <c r="F37" s="1039"/>
      <c r="G37" s="1039"/>
      <c r="H37" s="1039"/>
      <c r="I37" s="1039"/>
      <c r="J37" s="1039"/>
      <c r="K37" s="1039"/>
      <c r="L37" s="1039"/>
      <c r="M37" s="1039"/>
      <c r="N37" s="1039"/>
      <c r="O37" s="1039"/>
      <c r="P37" s="1040"/>
      <c r="Q37" s="1045"/>
      <c r="R37" s="1042"/>
      <c r="S37" s="1042"/>
      <c r="T37" s="1042"/>
      <c r="U37" s="1042"/>
      <c r="V37" s="1042"/>
      <c r="W37" s="1042"/>
      <c r="X37" s="1042"/>
      <c r="Y37" s="1042"/>
      <c r="Z37" s="1042"/>
      <c r="AA37" s="1042"/>
      <c r="AB37" s="1042"/>
      <c r="AC37" s="1042"/>
      <c r="AD37" s="1042"/>
      <c r="AE37" s="1046"/>
      <c r="AF37" s="1041"/>
      <c r="AG37" s="1042"/>
      <c r="AH37" s="1042"/>
      <c r="AI37" s="1042"/>
      <c r="AJ37" s="1043"/>
      <c r="AK37" s="975"/>
      <c r="AL37" s="966"/>
      <c r="AM37" s="966"/>
      <c r="AN37" s="966"/>
      <c r="AO37" s="966"/>
      <c r="AP37" s="966"/>
      <c r="AQ37" s="966"/>
      <c r="AR37" s="966"/>
      <c r="AS37" s="966"/>
      <c r="AT37" s="966"/>
      <c r="AU37" s="966"/>
      <c r="AV37" s="966"/>
      <c r="AW37" s="966"/>
      <c r="AX37" s="966"/>
      <c r="AY37" s="966"/>
      <c r="AZ37" s="1044"/>
      <c r="BA37" s="1044"/>
      <c r="BB37" s="1044"/>
      <c r="BC37" s="1044"/>
      <c r="BD37" s="1044"/>
      <c r="BE37" s="1036"/>
      <c r="BF37" s="1036"/>
      <c r="BG37" s="1036"/>
      <c r="BH37" s="1036"/>
      <c r="BI37" s="1037"/>
      <c r="BJ37" s="240"/>
      <c r="BK37" s="240"/>
      <c r="BL37" s="240"/>
      <c r="BM37" s="240"/>
      <c r="BN37" s="240"/>
      <c r="BO37" s="253"/>
      <c r="BP37" s="253"/>
      <c r="BQ37" s="250">
        <v>31</v>
      </c>
      <c r="BR37" s="251"/>
      <c r="BS37" s="1009" t="s">
        <v>599</v>
      </c>
      <c r="BT37" s="1010"/>
      <c r="BU37" s="1010"/>
      <c r="BV37" s="1010"/>
      <c r="BW37" s="1010"/>
      <c r="BX37" s="1010"/>
      <c r="BY37" s="1010"/>
      <c r="BZ37" s="1010"/>
      <c r="CA37" s="1010"/>
      <c r="CB37" s="1010"/>
      <c r="CC37" s="1010"/>
      <c r="CD37" s="1010"/>
      <c r="CE37" s="1010"/>
      <c r="CF37" s="1010"/>
      <c r="CG37" s="1011"/>
      <c r="CH37" s="984">
        <v>0</v>
      </c>
      <c r="CI37" s="985"/>
      <c r="CJ37" s="985"/>
      <c r="CK37" s="985"/>
      <c r="CL37" s="986"/>
      <c r="CM37" s="984">
        <v>454</v>
      </c>
      <c r="CN37" s="985"/>
      <c r="CO37" s="985"/>
      <c r="CP37" s="985"/>
      <c r="CQ37" s="986"/>
      <c r="CR37" s="984">
        <v>50</v>
      </c>
      <c r="CS37" s="985"/>
      <c r="CT37" s="985"/>
      <c r="CU37" s="985"/>
      <c r="CV37" s="986"/>
      <c r="CW37" s="984" t="s">
        <v>607</v>
      </c>
      <c r="CX37" s="985"/>
      <c r="CY37" s="985"/>
      <c r="CZ37" s="985"/>
      <c r="DA37" s="986"/>
      <c r="DB37" s="984" t="s">
        <v>607</v>
      </c>
      <c r="DC37" s="985"/>
      <c r="DD37" s="985"/>
      <c r="DE37" s="985"/>
      <c r="DF37" s="986"/>
      <c r="DG37" s="984" t="s">
        <v>607</v>
      </c>
      <c r="DH37" s="985"/>
      <c r="DI37" s="985"/>
      <c r="DJ37" s="985"/>
      <c r="DK37" s="986"/>
      <c r="DL37" s="984" t="s">
        <v>607</v>
      </c>
      <c r="DM37" s="985"/>
      <c r="DN37" s="985"/>
      <c r="DO37" s="985"/>
      <c r="DP37" s="986"/>
      <c r="DQ37" s="984" t="s">
        <v>607</v>
      </c>
      <c r="DR37" s="985"/>
      <c r="DS37" s="985"/>
      <c r="DT37" s="985"/>
      <c r="DU37" s="986"/>
      <c r="DV37" s="987"/>
      <c r="DW37" s="988"/>
      <c r="DX37" s="988"/>
      <c r="DY37" s="988"/>
      <c r="DZ37" s="989"/>
      <c r="EA37" s="234"/>
    </row>
    <row r="38" spans="1:131" s="235" customFormat="1" ht="26.25" customHeight="1" x14ac:dyDescent="0.2">
      <c r="A38" s="254">
        <v>11</v>
      </c>
      <c r="B38" s="1038"/>
      <c r="C38" s="1039"/>
      <c r="D38" s="1039"/>
      <c r="E38" s="1039"/>
      <c r="F38" s="1039"/>
      <c r="G38" s="1039"/>
      <c r="H38" s="1039"/>
      <c r="I38" s="1039"/>
      <c r="J38" s="1039"/>
      <c r="K38" s="1039"/>
      <c r="L38" s="1039"/>
      <c r="M38" s="1039"/>
      <c r="N38" s="1039"/>
      <c r="O38" s="1039"/>
      <c r="P38" s="1040"/>
      <c r="Q38" s="1045"/>
      <c r="R38" s="1042"/>
      <c r="S38" s="1042"/>
      <c r="T38" s="1042"/>
      <c r="U38" s="1042"/>
      <c r="V38" s="1042"/>
      <c r="W38" s="1042"/>
      <c r="X38" s="1042"/>
      <c r="Y38" s="1042"/>
      <c r="Z38" s="1042"/>
      <c r="AA38" s="1042"/>
      <c r="AB38" s="1042"/>
      <c r="AC38" s="1042"/>
      <c r="AD38" s="1042"/>
      <c r="AE38" s="1046"/>
      <c r="AF38" s="1041"/>
      <c r="AG38" s="1042"/>
      <c r="AH38" s="1042"/>
      <c r="AI38" s="1042"/>
      <c r="AJ38" s="1043"/>
      <c r="AK38" s="975"/>
      <c r="AL38" s="966"/>
      <c r="AM38" s="966"/>
      <c r="AN38" s="966"/>
      <c r="AO38" s="966"/>
      <c r="AP38" s="966"/>
      <c r="AQ38" s="966"/>
      <c r="AR38" s="966"/>
      <c r="AS38" s="966"/>
      <c r="AT38" s="966"/>
      <c r="AU38" s="966"/>
      <c r="AV38" s="966"/>
      <c r="AW38" s="966"/>
      <c r="AX38" s="966"/>
      <c r="AY38" s="966"/>
      <c r="AZ38" s="1044"/>
      <c r="BA38" s="1044"/>
      <c r="BB38" s="1044"/>
      <c r="BC38" s="1044"/>
      <c r="BD38" s="1044"/>
      <c r="BE38" s="1036"/>
      <c r="BF38" s="1036"/>
      <c r="BG38" s="1036"/>
      <c r="BH38" s="1036"/>
      <c r="BI38" s="1037"/>
      <c r="BJ38" s="240"/>
      <c r="BK38" s="240"/>
      <c r="BL38" s="240"/>
      <c r="BM38" s="240"/>
      <c r="BN38" s="240"/>
      <c r="BO38" s="253"/>
      <c r="BP38" s="253"/>
      <c r="BQ38" s="250">
        <v>32</v>
      </c>
      <c r="BR38" s="251"/>
      <c r="BS38" s="1009" t="s">
        <v>600</v>
      </c>
      <c r="BT38" s="1010"/>
      <c r="BU38" s="1010"/>
      <c r="BV38" s="1010"/>
      <c r="BW38" s="1010"/>
      <c r="BX38" s="1010"/>
      <c r="BY38" s="1010"/>
      <c r="BZ38" s="1010"/>
      <c r="CA38" s="1010"/>
      <c r="CB38" s="1010"/>
      <c r="CC38" s="1010"/>
      <c r="CD38" s="1010"/>
      <c r="CE38" s="1010"/>
      <c r="CF38" s="1010"/>
      <c r="CG38" s="1011"/>
      <c r="CH38" s="984">
        <v>481</v>
      </c>
      <c r="CI38" s="985"/>
      <c r="CJ38" s="985"/>
      <c r="CK38" s="985"/>
      <c r="CL38" s="986"/>
      <c r="CM38" s="984">
        <v>6239</v>
      </c>
      <c r="CN38" s="985"/>
      <c r="CO38" s="985"/>
      <c r="CP38" s="985"/>
      <c r="CQ38" s="986"/>
      <c r="CR38" s="984">
        <v>21</v>
      </c>
      <c r="CS38" s="985"/>
      <c r="CT38" s="985"/>
      <c r="CU38" s="985"/>
      <c r="CV38" s="986"/>
      <c r="CW38" s="984" t="s">
        <v>607</v>
      </c>
      <c r="CX38" s="985"/>
      <c r="CY38" s="985"/>
      <c r="CZ38" s="985"/>
      <c r="DA38" s="986"/>
      <c r="DB38" s="984">
        <f>183+456</f>
        <v>639</v>
      </c>
      <c r="DC38" s="985"/>
      <c r="DD38" s="985"/>
      <c r="DE38" s="985"/>
      <c r="DF38" s="986"/>
      <c r="DG38" s="984" t="s">
        <v>607</v>
      </c>
      <c r="DH38" s="985"/>
      <c r="DI38" s="985"/>
      <c r="DJ38" s="985"/>
      <c r="DK38" s="986"/>
      <c r="DL38" s="984" t="s">
        <v>607</v>
      </c>
      <c r="DM38" s="985"/>
      <c r="DN38" s="985"/>
      <c r="DO38" s="985"/>
      <c r="DP38" s="986"/>
      <c r="DQ38" s="984" t="s">
        <v>607</v>
      </c>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t="s">
        <v>568</v>
      </c>
      <c r="BS39" s="1009" t="s">
        <v>601</v>
      </c>
      <c r="BT39" s="1010"/>
      <c r="BU39" s="1010"/>
      <c r="BV39" s="1010"/>
      <c r="BW39" s="1010"/>
      <c r="BX39" s="1010"/>
      <c r="BY39" s="1010"/>
      <c r="BZ39" s="1010"/>
      <c r="CA39" s="1010"/>
      <c r="CB39" s="1010"/>
      <c r="CC39" s="1010"/>
      <c r="CD39" s="1010"/>
      <c r="CE39" s="1010"/>
      <c r="CF39" s="1010"/>
      <c r="CG39" s="1011"/>
      <c r="CH39" s="984">
        <v>-88</v>
      </c>
      <c r="CI39" s="985"/>
      <c r="CJ39" s="985"/>
      <c r="CK39" s="985"/>
      <c r="CL39" s="986"/>
      <c r="CM39" s="984">
        <v>9765</v>
      </c>
      <c r="CN39" s="985"/>
      <c r="CO39" s="985"/>
      <c r="CP39" s="985"/>
      <c r="CQ39" s="986"/>
      <c r="CR39" s="984">
        <v>9765</v>
      </c>
      <c r="CS39" s="985"/>
      <c r="CT39" s="985"/>
      <c r="CU39" s="985"/>
      <c r="CV39" s="986"/>
      <c r="CW39" s="984">
        <v>4</v>
      </c>
      <c r="CX39" s="985"/>
      <c r="CY39" s="985"/>
      <c r="CZ39" s="985"/>
      <c r="DA39" s="986"/>
      <c r="DB39" s="984" t="s">
        <v>607</v>
      </c>
      <c r="DC39" s="985"/>
      <c r="DD39" s="985"/>
      <c r="DE39" s="985"/>
      <c r="DF39" s="986"/>
      <c r="DG39" s="984">
        <v>8711</v>
      </c>
      <c r="DH39" s="985"/>
      <c r="DI39" s="985"/>
      <c r="DJ39" s="985"/>
      <c r="DK39" s="986"/>
      <c r="DL39" s="984" t="s">
        <v>607</v>
      </c>
      <c r="DM39" s="985"/>
      <c r="DN39" s="985"/>
      <c r="DO39" s="985"/>
      <c r="DP39" s="986"/>
      <c r="DQ39" s="984" t="s">
        <v>607</v>
      </c>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t="s">
        <v>568</v>
      </c>
      <c r="BS40" s="1009" t="s">
        <v>602</v>
      </c>
      <c r="BT40" s="1010"/>
      <c r="BU40" s="1010"/>
      <c r="BV40" s="1010"/>
      <c r="BW40" s="1010"/>
      <c r="BX40" s="1010"/>
      <c r="BY40" s="1010"/>
      <c r="BZ40" s="1010"/>
      <c r="CA40" s="1010"/>
      <c r="CB40" s="1010"/>
      <c r="CC40" s="1010"/>
      <c r="CD40" s="1010"/>
      <c r="CE40" s="1010"/>
      <c r="CF40" s="1010"/>
      <c r="CG40" s="1011"/>
      <c r="CH40" s="984">
        <v>43</v>
      </c>
      <c r="CI40" s="985"/>
      <c r="CJ40" s="985"/>
      <c r="CK40" s="985"/>
      <c r="CL40" s="986"/>
      <c r="CM40" s="984">
        <v>9176</v>
      </c>
      <c r="CN40" s="985"/>
      <c r="CO40" s="985"/>
      <c r="CP40" s="985"/>
      <c r="CQ40" s="986"/>
      <c r="CR40" s="984">
        <v>50</v>
      </c>
      <c r="CS40" s="985"/>
      <c r="CT40" s="985"/>
      <c r="CU40" s="985"/>
      <c r="CV40" s="986"/>
      <c r="CW40" s="984" t="s">
        <v>607</v>
      </c>
      <c r="CX40" s="985"/>
      <c r="CY40" s="985"/>
      <c r="CZ40" s="985"/>
      <c r="DA40" s="986"/>
      <c r="DB40" s="984">
        <v>2668</v>
      </c>
      <c r="DC40" s="985"/>
      <c r="DD40" s="985"/>
      <c r="DE40" s="985"/>
      <c r="DF40" s="986"/>
      <c r="DG40" s="984">
        <v>1905</v>
      </c>
      <c r="DH40" s="985"/>
      <c r="DI40" s="985"/>
      <c r="DJ40" s="985"/>
      <c r="DK40" s="986"/>
      <c r="DL40" s="984" t="s">
        <v>607</v>
      </c>
      <c r="DM40" s="985"/>
      <c r="DN40" s="985"/>
      <c r="DO40" s="985"/>
      <c r="DP40" s="986"/>
      <c r="DQ40" s="984" t="s">
        <v>607</v>
      </c>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t="s">
        <v>568</v>
      </c>
      <c r="BS41" s="1009" t="s">
        <v>603</v>
      </c>
      <c r="BT41" s="1010"/>
      <c r="BU41" s="1010"/>
      <c r="BV41" s="1010"/>
      <c r="BW41" s="1010"/>
      <c r="BX41" s="1010"/>
      <c r="BY41" s="1010"/>
      <c r="BZ41" s="1010"/>
      <c r="CA41" s="1010"/>
      <c r="CB41" s="1010"/>
      <c r="CC41" s="1010"/>
      <c r="CD41" s="1010"/>
      <c r="CE41" s="1010"/>
      <c r="CF41" s="1010"/>
      <c r="CG41" s="1011"/>
      <c r="CH41" s="984">
        <v>-30</v>
      </c>
      <c r="CI41" s="985"/>
      <c r="CJ41" s="985"/>
      <c r="CK41" s="985"/>
      <c r="CL41" s="986"/>
      <c r="CM41" s="984">
        <v>1340</v>
      </c>
      <c r="CN41" s="985"/>
      <c r="CO41" s="985"/>
      <c r="CP41" s="985"/>
      <c r="CQ41" s="986"/>
      <c r="CR41" s="984">
        <v>1455</v>
      </c>
      <c r="CS41" s="985"/>
      <c r="CT41" s="985"/>
      <c r="CU41" s="985"/>
      <c r="CV41" s="986"/>
      <c r="CW41" s="984">
        <v>2907</v>
      </c>
      <c r="CX41" s="985"/>
      <c r="CY41" s="985"/>
      <c r="CZ41" s="985"/>
      <c r="DA41" s="986"/>
      <c r="DB41" s="984">
        <f>902+6487</f>
        <v>7389</v>
      </c>
      <c r="DC41" s="985"/>
      <c r="DD41" s="985"/>
      <c r="DE41" s="985"/>
      <c r="DF41" s="986"/>
      <c r="DG41" s="984" t="s">
        <v>607</v>
      </c>
      <c r="DH41" s="985"/>
      <c r="DI41" s="985"/>
      <c r="DJ41" s="985"/>
      <c r="DK41" s="986"/>
      <c r="DL41" s="984" t="s">
        <v>607</v>
      </c>
      <c r="DM41" s="985"/>
      <c r="DN41" s="985"/>
      <c r="DO41" s="985"/>
      <c r="DP41" s="986"/>
      <c r="DQ41" s="984">
        <v>2846</v>
      </c>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t="s">
        <v>568</v>
      </c>
      <c r="BS42" s="1009" t="s">
        <v>604</v>
      </c>
      <c r="BT42" s="1010"/>
      <c r="BU42" s="1010"/>
      <c r="BV42" s="1010"/>
      <c r="BW42" s="1010"/>
      <c r="BX42" s="1010"/>
      <c r="BY42" s="1010"/>
      <c r="BZ42" s="1010"/>
      <c r="CA42" s="1010"/>
      <c r="CB42" s="1010"/>
      <c r="CC42" s="1010"/>
      <c r="CD42" s="1010"/>
      <c r="CE42" s="1010"/>
      <c r="CF42" s="1010"/>
      <c r="CG42" s="1011"/>
      <c r="CH42" s="984">
        <v>14</v>
      </c>
      <c r="CI42" s="985"/>
      <c r="CJ42" s="985"/>
      <c r="CK42" s="985"/>
      <c r="CL42" s="986"/>
      <c r="CM42" s="984">
        <v>10629</v>
      </c>
      <c r="CN42" s="985"/>
      <c r="CO42" s="985"/>
      <c r="CP42" s="985"/>
      <c r="CQ42" s="986"/>
      <c r="CR42" s="984">
        <v>15516</v>
      </c>
      <c r="CS42" s="985"/>
      <c r="CT42" s="985"/>
      <c r="CU42" s="985"/>
      <c r="CV42" s="986"/>
      <c r="CW42" s="984">
        <f>2275+75</f>
        <v>2350</v>
      </c>
      <c r="CX42" s="985"/>
      <c r="CY42" s="985"/>
      <c r="CZ42" s="985"/>
      <c r="DA42" s="986"/>
      <c r="DB42" s="984" t="s">
        <v>607</v>
      </c>
      <c r="DC42" s="985"/>
      <c r="DD42" s="985"/>
      <c r="DE42" s="985"/>
      <c r="DF42" s="986"/>
      <c r="DG42" s="984" t="s">
        <v>607</v>
      </c>
      <c r="DH42" s="985"/>
      <c r="DI42" s="985"/>
      <c r="DJ42" s="985"/>
      <c r="DK42" s="986"/>
      <c r="DL42" s="984" t="s">
        <v>607</v>
      </c>
      <c r="DM42" s="985"/>
      <c r="DN42" s="985"/>
      <c r="DO42" s="985"/>
      <c r="DP42" s="986"/>
      <c r="DQ42" s="984" t="s">
        <v>607</v>
      </c>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t="s">
        <v>568</v>
      </c>
      <c r="BS43" s="1009" t="s">
        <v>605</v>
      </c>
      <c r="BT43" s="1010"/>
      <c r="BU43" s="1010"/>
      <c r="BV43" s="1010"/>
      <c r="BW43" s="1010"/>
      <c r="BX43" s="1010"/>
      <c r="BY43" s="1010"/>
      <c r="BZ43" s="1010"/>
      <c r="CA43" s="1010"/>
      <c r="CB43" s="1010"/>
      <c r="CC43" s="1010"/>
      <c r="CD43" s="1010"/>
      <c r="CE43" s="1010"/>
      <c r="CF43" s="1010"/>
      <c r="CG43" s="1011"/>
      <c r="CH43" s="984">
        <v>511</v>
      </c>
      <c r="CI43" s="985"/>
      <c r="CJ43" s="985"/>
      <c r="CK43" s="985"/>
      <c r="CL43" s="986"/>
      <c r="CM43" s="984">
        <v>-1349</v>
      </c>
      <c r="CN43" s="985"/>
      <c r="CO43" s="985"/>
      <c r="CP43" s="985"/>
      <c r="CQ43" s="986"/>
      <c r="CR43" s="984">
        <v>160</v>
      </c>
      <c r="CS43" s="985"/>
      <c r="CT43" s="985"/>
      <c r="CU43" s="985"/>
      <c r="CV43" s="986"/>
      <c r="CW43" s="984">
        <v>4764</v>
      </c>
      <c r="CX43" s="985"/>
      <c r="CY43" s="985"/>
      <c r="CZ43" s="985"/>
      <c r="DA43" s="986"/>
      <c r="DB43" s="984">
        <f>1222+5607</f>
        <v>6829</v>
      </c>
      <c r="DC43" s="985"/>
      <c r="DD43" s="985"/>
      <c r="DE43" s="985"/>
      <c r="DF43" s="986"/>
      <c r="DG43" s="984" t="s">
        <v>607</v>
      </c>
      <c r="DH43" s="985"/>
      <c r="DI43" s="985"/>
      <c r="DJ43" s="985"/>
      <c r="DK43" s="986"/>
      <c r="DL43" s="984" t="s">
        <v>607</v>
      </c>
      <c r="DM43" s="985"/>
      <c r="DN43" s="985"/>
      <c r="DO43" s="985"/>
      <c r="DP43" s="986"/>
      <c r="DQ43" s="984">
        <v>1509</v>
      </c>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t="s">
        <v>606</v>
      </c>
      <c r="BT44" s="1010"/>
      <c r="BU44" s="1010"/>
      <c r="BV44" s="1010"/>
      <c r="BW44" s="1010"/>
      <c r="BX44" s="1010"/>
      <c r="BY44" s="1010"/>
      <c r="BZ44" s="1010"/>
      <c r="CA44" s="1010"/>
      <c r="CB44" s="1010"/>
      <c r="CC44" s="1010"/>
      <c r="CD44" s="1010"/>
      <c r="CE44" s="1010"/>
      <c r="CF44" s="1010"/>
      <c r="CG44" s="1011"/>
      <c r="CH44" s="984">
        <v>-515</v>
      </c>
      <c r="CI44" s="985"/>
      <c r="CJ44" s="985"/>
      <c r="CK44" s="985"/>
      <c r="CL44" s="986"/>
      <c r="CM44" s="984">
        <v>5223</v>
      </c>
      <c r="CN44" s="985"/>
      <c r="CO44" s="985"/>
      <c r="CP44" s="985"/>
      <c r="CQ44" s="986"/>
      <c r="CR44" s="984">
        <v>6000</v>
      </c>
      <c r="CS44" s="985"/>
      <c r="CT44" s="985"/>
      <c r="CU44" s="985"/>
      <c r="CV44" s="986"/>
      <c r="CW44" s="984" t="s">
        <v>607</v>
      </c>
      <c r="CX44" s="985"/>
      <c r="CY44" s="985"/>
      <c r="CZ44" s="985"/>
      <c r="DA44" s="986"/>
      <c r="DB44" s="984" t="s">
        <v>607</v>
      </c>
      <c r="DC44" s="985"/>
      <c r="DD44" s="985"/>
      <c r="DE44" s="985"/>
      <c r="DF44" s="986"/>
      <c r="DG44" s="984" t="s">
        <v>607</v>
      </c>
      <c r="DH44" s="985"/>
      <c r="DI44" s="985"/>
      <c r="DJ44" s="985"/>
      <c r="DK44" s="986"/>
      <c r="DL44" s="984" t="s">
        <v>607</v>
      </c>
      <c r="DM44" s="985"/>
      <c r="DN44" s="985"/>
      <c r="DO44" s="985"/>
      <c r="DP44" s="986"/>
      <c r="DQ44" s="984" t="s">
        <v>607</v>
      </c>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398</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377</v>
      </c>
      <c r="B63" s="939" t="s">
        <v>399</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33889</v>
      </c>
      <c r="AG63" s="954"/>
      <c r="AH63" s="954"/>
      <c r="AI63" s="954"/>
      <c r="AJ63" s="1024"/>
      <c r="AK63" s="1025"/>
      <c r="AL63" s="958"/>
      <c r="AM63" s="958"/>
      <c r="AN63" s="958"/>
      <c r="AO63" s="958"/>
      <c r="AP63" s="954"/>
      <c r="AQ63" s="954"/>
      <c r="AR63" s="954"/>
      <c r="AS63" s="954"/>
      <c r="AT63" s="954"/>
      <c r="AU63" s="954"/>
      <c r="AV63" s="954"/>
      <c r="AW63" s="954"/>
      <c r="AX63" s="954"/>
      <c r="AY63" s="954"/>
      <c r="AZ63" s="1019"/>
      <c r="BA63" s="1019"/>
      <c r="BB63" s="1019"/>
      <c r="BC63" s="1019"/>
      <c r="BD63" s="1019"/>
      <c r="BE63" s="955"/>
      <c r="BF63" s="955"/>
      <c r="BG63" s="955"/>
      <c r="BH63" s="955"/>
      <c r="BI63" s="956"/>
      <c r="BJ63" s="1020" t="s">
        <v>400</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401</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402</v>
      </c>
      <c r="B66" s="991"/>
      <c r="C66" s="991"/>
      <c r="D66" s="991"/>
      <c r="E66" s="991"/>
      <c r="F66" s="991"/>
      <c r="G66" s="991"/>
      <c r="H66" s="991"/>
      <c r="I66" s="991"/>
      <c r="J66" s="991"/>
      <c r="K66" s="991"/>
      <c r="L66" s="991"/>
      <c r="M66" s="991"/>
      <c r="N66" s="991"/>
      <c r="O66" s="991"/>
      <c r="P66" s="992"/>
      <c r="Q66" s="996" t="s">
        <v>381</v>
      </c>
      <c r="R66" s="997"/>
      <c r="S66" s="997"/>
      <c r="T66" s="997"/>
      <c r="U66" s="998"/>
      <c r="V66" s="996" t="s">
        <v>403</v>
      </c>
      <c r="W66" s="997"/>
      <c r="X66" s="997"/>
      <c r="Y66" s="997"/>
      <c r="Z66" s="998"/>
      <c r="AA66" s="996" t="s">
        <v>404</v>
      </c>
      <c r="AB66" s="997"/>
      <c r="AC66" s="997"/>
      <c r="AD66" s="997"/>
      <c r="AE66" s="998"/>
      <c r="AF66" s="1002" t="s">
        <v>384</v>
      </c>
      <c r="AG66" s="1003"/>
      <c r="AH66" s="1003"/>
      <c r="AI66" s="1003"/>
      <c r="AJ66" s="1004"/>
      <c r="AK66" s="996" t="s">
        <v>405</v>
      </c>
      <c r="AL66" s="991"/>
      <c r="AM66" s="991"/>
      <c r="AN66" s="991"/>
      <c r="AO66" s="992"/>
      <c r="AP66" s="996" t="s">
        <v>406</v>
      </c>
      <c r="AQ66" s="997"/>
      <c r="AR66" s="997"/>
      <c r="AS66" s="997"/>
      <c r="AT66" s="998"/>
      <c r="AU66" s="996" t="s">
        <v>407</v>
      </c>
      <c r="AV66" s="997"/>
      <c r="AW66" s="997"/>
      <c r="AX66" s="997"/>
      <c r="AY66" s="998"/>
      <c r="AZ66" s="996" t="s">
        <v>352</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c r="C68" s="981"/>
      <c r="D68" s="981"/>
      <c r="E68" s="981"/>
      <c r="F68" s="981"/>
      <c r="G68" s="981"/>
      <c r="H68" s="981"/>
      <c r="I68" s="981"/>
      <c r="J68" s="981"/>
      <c r="K68" s="981"/>
      <c r="L68" s="981"/>
      <c r="M68" s="981"/>
      <c r="N68" s="981"/>
      <c r="O68" s="981"/>
      <c r="P68" s="982"/>
      <c r="Q68" s="983"/>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377</v>
      </c>
      <c r="B88" s="939" t="s">
        <v>408</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377</v>
      </c>
      <c r="BR102" s="939" t="s">
        <v>409</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c r="CS102" s="946"/>
      <c r="CT102" s="946"/>
      <c r="CU102" s="946"/>
      <c r="CV102" s="947"/>
      <c r="CW102" s="945"/>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410</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411</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412</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413</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414</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415</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416</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417</v>
      </c>
      <c r="AB109" s="889"/>
      <c r="AC109" s="889"/>
      <c r="AD109" s="889"/>
      <c r="AE109" s="890"/>
      <c r="AF109" s="891" t="s">
        <v>301</v>
      </c>
      <c r="AG109" s="889"/>
      <c r="AH109" s="889"/>
      <c r="AI109" s="889"/>
      <c r="AJ109" s="890"/>
      <c r="AK109" s="891" t="s">
        <v>300</v>
      </c>
      <c r="AL109" s="889"/>
      <c r="AM109" s="889"/>
      <c r="AN109" s="889"/>
      <c r="AO109" s="890"/>
      <c r="AP109" s="891" t="s">
        <v>418</v>
      </c>
      <c r="AQ109" s="889"/>
      <c r="AR109" s="889"/>
      <c r="AS109" s="889"/>
      <c r="AT109" s="920"/>
      <c r="AU109" s="888" t="s">
        <v>416</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417</v>
      </c>
      <c r="BR109" s="889"/>
      <c r="BS109" s="889"/>
      <c r="BT109" s="889"/>
      <c r="BU109" s="890"/>
      <c r="BV109" s="891" t="s">
        <v>301</v>
      </c>
      <c r="BW109" s="889"/>
      <c r="BX109" s="889"/>
      <c r="BY109" s="889"/>
      <c r="BZ109" s="890"/>
      <c r="CA109" s="891" t="s">
        <v>300</v>
      </c>
      <c r="CB109" s="889"/>
      <c r="CC109" s="889"/>
      <c r="CD109" s="889"/>
      <c r="CE109" s="890"/>
      <c r="CF109" s="927" t="s">
        <v>418</v>
      </c>
      <c r="CG109" s="927"/>
      <c r="CH109" s="927"/>
      <c r="CI109" s="927"/>
      <c r="CJ109" s="927"/>
      <c r="CK109" s="891" t="s">
        <v>419</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417</v>
      </c>
      <c r="DH109" s="889"/>
      <c r="DI109" s="889"/>
      <c r="DJ109" s="889"/>
      <c r="DK109" s="890"/>
      <c r="DL109" s="891" t="s">
        <v>301</v>
      </c>
      <c r="DM109" s="889"/>
      <c r="DN109" s="889"/>
      <c r="DO109" s="889"/>
      <c r="DP109" s="890"/>
      <c r="DQ109" s="891" t="s">
        <v>300</v>
      </c>
      <c r="DR109" s="889"/>
      <c r="DS109" s="889"/>
      <c r="DT109" s="889"/>
      <c r="DU109" s="890"/>
      <c r="DV109" s="891" t="s">
        <v>418</v>
      </c>
      <c r="DW109" s="889"/>
      <c r="DX109" s="889"/>
      <c r="DY109" s="889"/>
      <c r="DZ109" s="920"/>
    </row>
    <row r="110" spans="1:131" s="234" customFormat="1" ht="26.25" customHeight="1" x14ac:dyDescent="0.2">
      <c r="A110" s="789" t="s">
        <v>420</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75991253</v>
      </c>
      <c r="AB110" s="882"/>
      <c r="AC110" s="882"/>
      <c r="AD110" s="882"/>
      <c r="AE110" s="883"/>
      <c r="AF110" s="884">
        <v>73623382</v>
      </c>
      <c r="AG110" s="882"/>
      <c r="AH110" s="882"/>
      <c r="AI110" s="882"/>
      <c r="AJ110" s="883"/>
      <c r="AK110" s="884">
        <v>73229306</v>
      </c>
      <c r="AL110" s="882"/>
      <c r="AM110" s="882"/>
      <c r="AN110" s="882"/>
      <c r="AO110" s="883"/>
      <c r="AP110" s="885">
        <v>18.3</v>
      </c>
      <c r="AQ110" s="886"/>
      <c r="AR110" s="886"/>
      <c r="AS110" s="886"/>
      <c r="AT110" s="887"/>
      <c r="AU110" s="921" t="s">
        <v>70</v>
      </c>
      <c r="AV110" s="922"/>
      <c r="AW110" s="922"/>
      <c r="AX110" s="922"/>
      <c r="AY110" s="922"/>
      <c r="AZ110" s="844" t="s">
        <v>421</v>
      </c>
      <c r="BA110" s="790"/>
      <c r="BB110" s="790"/>
      <c r="BC110" s="790"/>
      <c r="BD110" s="790"/>
      <c r="BE110" s="790"/>
      <c r="BF110" s="790"/>
      <c r="BG110" s="790"/>
      <c r="BH110" s="790"/>
      <c r="BI110" s="790"/>
      <c r="BJ110" s="790"/>
      <c r="BK110" s="790"/>
      <c r="BL110" s="790"/>
      <c r="BM110" s="790"/>
      <c r="BN110" s="790"/>
      <c r="BO110" s="790"/>
      <c r="BP110" s="791"/>
      <c r="BQ110" s="845">
        <v>1657548626</v>
      </c>
      <c r="BR110" s="827"/>
      <c r="BS110" s="827"/>
      <c r="BT110" s="827"/>
      <c r="BU110" s="827"/>
      <c r="BV110" s="827">
        <v>1653809608</v>
      </c>
      <c r="BW110" s="827"/>
      <c r="BX110" s="827"/>
      <c r="BY110" s="827"/>
      <c r="BZ110" s="827"/>
      <c r="CA110" s="827">
        <v>1646250285</v>
      </c>
      <c r="CB110" s="827"/>
      <c r="CC110" s="827"/>
      <c r="CD110" s="827"/>
      <c r="CE110" s="827"/>
      <c r="CF110" s="854">
        <v>411.3</v>
      </c>
      <c r="CG110" s="855"/>
      <c r="CH110" s="855"/>
      <c r="CI110" s="855"/>
      <c r="CJ110" s="855"/>
      <c r="CK110" s="917" t="s">
        <v>422</v>
      </c>
      <c r="CL110" s="801"/>
      <c r="CM110" s="878" t="s">
        <v>423</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v>5431277</v>
      </c>
      <c r="DH110" s="827"/>
      <c r="DI110" s="827"/>
      <c r="DJ110" s="827"/>
      <c r="DK110" s="827"/>
      <c r="DL110" s="827">
        <v>4912852</v>
      </c>
      <c r="DM110" s="827"/>
      <c r="DN110" s="827"/>
      <c r="DO110" s="827"/>
      <c r="DP110" s="827"/>
      <c r="DQ110" s="827">
        <v>4394058</v>
      </c>
      <c r="DR110" s="827"/>
      <c r="DS110" s="827"/>
      <c r="DT110" s="827"/>
      <c r="DU110" s="827"/>
      <c r="DV110" s="828">
        <v>1.1000000000000001</v>
      </c>
      <c r="DW110" s="828"/>
      <c r="DX110" s="828"/>
      <c r="DY110" s="828"/>
      <c r="DZ110" s="829"/>
    </row>
    <row r="111" spans="1:131" s="234" customFormat="1" ht="26.25" customHeight="1" x14ac:dyDescent="0.2">
      <c r="A111" s="756" t="s">
        <v>424</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v>13020188</v>
      </c>
      <c r="AB111" s="911"/>
      <c r="AC111" s="911"/>
      <c r="AD111" s="911"/>
      <c r="AE111" s="912"/>
      <c r="AF111" s="913">
        <v>10263257</v>
      </c>
      <c r="AG111" s="911"/>
      <c r="AH111" s="911"/>
      <c r="AI111" s="911"/>
      <c r="AJ111" s="912"/>
      <c r="AK111" s="913">
        <v>7480630</v>
      </c>
      <c r="AL111" s="911"/>
      <c r="AM111" s="911"/>
      <c r="AN111" s="911"/>
      <c r="AO111" s="912"/>
      <c r="AP111" s="914">
        <v>1.9</v>
      </c>
      <c r="AQ111" s="915"/>
      <c r="AR111" s="915"/>
      <c r="AS111" s="915"/>
      <c r="AT111" s="916"/>
      <c r="AU111" s="923"/>
      <c r="AV111" s="924"/>
      <c r="AW111" s="924"/>
      <c r="AX111" s="924"/>
      <c r="AY111" s="924"/>
      <c r="AZ111" s="797" t="s">
        <v>425</v>
      </c>
      <c r="BA111" s="732"/>
      <c r="BB111" s="732"/>
      <c r="BC111" s="732"/>
      <c r="BD111" s="732"/>
      <c r="BE111" s="732"/>
      <c r="BF111" s="732"/>
      <c r="BG111" s="732"/>
      <c r="BH111" s="732"/>
      <c r="BI111" s="732"/>
      <c r="BJ111" s="732"/>
      <c r="BK111" s="732"/>
      <c r="BL111" s="732"/>
      <c r="BM111" s="732"/>
      <c r="BN111" s="732"/>
      <c r="BO111" s="732"/>
      <c r="BP111" s="733"/>
      <c r="BQ111" s="798">
        <v>10701262</v>
      </c>
      <c r="BR111" s="799"/>
      <c r="BS111" s="799"/>
      <c r="BT111" s="799"/>
      <c r="BU111" s="799"/>
      <c r="BV111" s="799">
        <v>8237313</v>
      </c>
      <c r="BW111" s="799"/>
      <c r="BX111" s="799"/>
      <c r="BY111" s="799"/>
      <c r="BZ111" s="799"/>
      <c r="CA111" s="799">
        <v>6222675</v>
      </c>
      <c r="CB111" s="799"/>
      <c r="CC111" s="799"/>
      <c r="CD111" s="799"/>
      <c r="CE111" s="799"/>
      <c r="CF111" s="863">
        <v>1.6</v>
      </c>
      <c r="CG111" s="864"/>
      <c r="CH111" s="864"/>
      <c r="CI111" s="864"/>
      <c r="CJ111" s="864"/>
      <c r="CK111" s="918"/>
      <c r="CL111" s="803"/>
      <c r="CM111" s="806" t="s">
        <v>426</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364</v>
      </c>
      <c r="DH111" s="799"/>
      <c r="DI111" s="799"/>
      <c r="DJ111" s="799"/>
      <c r="DK111" s="799"/>
      <c r="DL111" s="799" t="s">
        <v>364</v>
      </c>
      <c r="DM111" s="799"/>
      <c r="DN111" s="799"/>
      <c r="DO111" s="799"/>
      <c r="DP111" s="799"/>
      <c r="DQ111" s="799" t="s">
        <v>400</v>
      </c>
      <c r="DR111" s="799"/>
      <c r="DS111" s="799"/>
      <c r="DT111" s="799"/>
      <c r="DU111" s="799"/>
      <c r="DV111" s="776" t="s">
        <v>364</v>
      </c>
      <c r="DW111" s="776"/>
      <c r="DX111" s="776"/>
      <c r="DY111" s="776"/>
      <c r="DZ111" s="777"/>
    </row>
    <row r="112" spans="1:131" s="234" customFormat="1" ht="26.25" customHeight="1" x14ac:dyDescent="0.2">
      <c r="A112" s="903" t="s">
        <v>427</v>
      </c>
      <c r="B112" s="904"/>
      <c r="C112" s="732" t="s">
        <v>428</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40375770</v>
      </c>
      <c r="AB112" s="762"/>
      <c r="AC112" s="762"/>
      <c r="AD112" s="762"/>
      <c r="AE112" s="763"/>
      <c r="AF112" s="764">
        <v>38854103</v>
      </c>
      <c r="AG112" s="762"/>
      <c r="AH112" s="762"/>
      <c r="AI112" s="762"/>
      <c r="AJ112" s="763"/>
      <c r="AK112" s="764">
        <v>38223837</v>
      </c>
      <c r="AL112" s="762"/>
      <c r="AM112" s="762"/>
      <c r="AN112" s="762"/>
      <c r="AO112" s="763"/>
      <c r="AP112" s="809">
        <v>9.6</v>
      </c>
      <c r="AQ112" s="810"/>
      <c r="AR112" s="810"/>
      <c r="AS112" s="810"/>
      <c r="AT112" s="811"/>
      <c r="AU112" s="923"/>
      <c r="AV112" s="924"/>
      <c r="AW112" s="924"/>
      <c r="AX112" s="924"/>
      <c r="AY112" s="924"/>
      <c r="AZ112" s="797" t="s">
        <v>429</v>
      </c>
      <c r="BA112" s="732"/>
      <c r="BB112" s="732"/>
      <c r="BC112" s="732"/>
      <c r="BD112" s="732"/>
      <c r="BE112" s="732"/>
      <c r="BF112" s="732"/>
      <c r="BG112" s="732"/>
      <c r="BH112" s="732"/>
      <c r="BI112" s="732"/>
      <c r="BJ112" s="732"/>
      <c r="BK112" s="732"/>
      <c r="BL112" s="732"/>
      <c r="BM112" s="732"/>
      <c r="BN112" s="732"/>
      <c r="BO112" s="732"/>
      <c r="BP112" s="733"/>
      <c r="BQ112" s="798">
        <v>11625415</v>
      </c>
      <c r="BR112" s="799"/>
      <c r="BS112" s="799"/>
      <c r="BT112" s="799"/>
      <c r="BU112" s="799"/>
      <c r="BV112" s="799">
        <v>12753368</v>
      </c>
      <c r="BW112" s="799"/>
      <c r="BX112" s="799"/>
      <c r="BY112" s="799"/>
      <c r="BZ112" s="799"/>
      <c r="CA112" s="799">
        <v>14923285</v>
      </c>
      <c r="CB112" s="799"/>
      <c r="CC112" s="799"/>
      <c r="CD112" s="799"/>
      <c r="CE112" s="799"/>
      <c r="CF112" s="863">
        <v>3.7</v>
      </c>
      <c r="CG112" s="864"/>
      <c r="CH112" s="864"/>
      <c r="CI112" s="864"/>
      <c r="CJ112" s="864"/>
      <c r="CK112" s="918"/>
      <c r="CL112" s="803"/>
      <c r="CM112" s="806" t="s">
        <v>430</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5269985</v>
      </c>
      <c r="DH112" s="799"/>
      <c r="DI112" s="799"/>
      <c r="DJ112" s="799"/>
      <c r="DK112" s="799"/>
      <c r="DL112" s="799">
        <v>3324461</v>
      </c>
      <c r="DM112" s="799"/>
      <c r="DN112" s="799"/>
      <c r="DO112" s="799"/>
      <c r="DP112" s="799"/>
      <c r="DQ112" s="799">
        <v>1828617</v>
      </c>
      <c r="DR112" s="799"/>
      <c r="DS112" s="799"/>
      <c r="DT112" s="799"/>
      <c r="DU112" s="799"/>
      <c r="DV112" s="776">
        <v>0.5</v>
      </c>
      <c r="DW112" s="776"/>
      <c r="DX112" s="776"/>
      <c r="DY112" s="776"/>
      <c r="DZ112" s="777"/>
    </row>
    <row r="113" spans="1:130" s="234" customFormat="1" ht="26.25" customHeight="1" x14ac:dyDescent="0.2">
      <c r="A113" s="905"/>
      <c r="B113" s="906"/>
      <c r="C113" s="732" t="s">
        <v>431</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1704512</v>
      </c>
      <c r="AB113" s="762"/>
      <c r="AC113" s="762"/>
      <c r="AD113" s="762"/>
      <c r="AE113" s="763"/>
      <c r="AF113" s="764">
        <v>1329334</v>
      </c>
      <c r="AG113" s="762"/>
      <c r="AH113" s="762"/>
      <c r="AI113" s="762"/>
      <c r="AJ113" s="763"/>
      <c r="AK113" s="764">
        <v>1485373</v>
      </c>
      <c r="AL113" s="762"/>
      <c r="AM113" s="762"/>
      <c r="AN113" s="762"/>
      <c r="AO113" s="763"/>
      <c r="AP113" s="809">
        <v>0.4</v>
      </c>
      <c r="AQ113" s="810"/>
      <c r="AR113" s="810"/>
      <c r="AS113" s="810"/>
      <c r="AT113" s="811"/>
      <c r="AU113" s="923"/>
      <c r="AV113" s="924"/>
      <c r="AW113" s="924"/>
      <c r="AX113" s="924"/>
      <c r="AY113" s="924"/>
      <c r="AZ113" s="797" t="s">
        <v>432</v>
      </c>
      <c r="BA113" s="732"/>
      <c r="BB113" s="732"/>
      <c r="BC113" s="732"/>
      <c r="BD113" s="732"/>
      <c r="BE113" s="732"/>
      <c r="BF113" s="732"/>
      <c r="BG113" s="732"/>
      <c r="BH113" s="732"/>
      <c r="BI113" s="732"/>
      <c r="BJ113" s="732"/>
      <c r="BK113" s="732"/>
      <c r="BL113" s="732"/>
      <c r="BM113" s="732"/>
      <c r="BN113" s="732"/>
      <c r="BO113" s="732"/>
      <c r="BP113" s="733"/>
      <c r="BQ113" s="798" t="s">
        <v>400</v>
      </c>
      <c r="BR113" s="799"/>
      <c r="BS113" s="799"/>
      <c r="BT113" s="799"/>
      <c r="BU113" s="799"/>
      <c r="BV113" s="799" t="s">
        <v>433</v>
      </c>
      <c r="BW113" s="799"/>
      <c r="BX113" s="799"/>
      <c r="BY113" s="799"/>
      <c r="BZ113" s="799"/>
      <c r="CA113" s="799" t="s">
        <v>434</v>
      </c>
      <c r="CB113" s="799"/>
      <c r="CC113" s="799"/>
      <c r="CD113" s="799"/>
      <c r="CE113" s="799"/>
      <c r="CF113" s="863" t="s">
        <v>364</v>
      </c>
      <c r="CG113" s="864"/>
      <c r="CH113" s="864"/>
      <c r="CI113" s="864"/>
      <c r="CJ113" s="864"/>
      <c r="CK113" s="918"/>
      <c r="CL113" s="803"/>
      <c r="CM113" s="806" t="s">
        <v>435</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t="s">
        <v>433</v>
      </c>
      <c r="DH113" s="799"/>
      <c r="DI113" s="799"/>
      <c r="DJ113" s="799"/>
      <c r="DK113" s="799"/>
      <c r="DL113" s="799" t="s">
        <v>434</v>
      </c>
      <c r="DM113" s="799"/>
      <c r="DN113" s="799"/>
      <c r="DO113" s="799"/>
      <c r="DP113" s="799"/>
      <c r="DQ113" s="799" t="s">
        <v>434</v>
      </c>
      <c r="DR113" s="799"/>
      <c r="DS113" s="799"/>
      <c r="DT113" s="799"/>
      <c r="DU113" s="799"/>
      <c r="DV113" s="776" t="s">
        <v>433</v>
      </c>
      <c r="DW113" s="776"/>
      <c r="DX113" s="776"/>
      <c r="DY113" s="776"/>
      <c r="DZ113" s="777"/>
    </row>
    <row r="114" spans="1:130" s="234" customFormat="1" ht="26.25" customHeight="1" x14ac:dyDescent="0.2">
      <c r="A114" s="905"/>
      <c r="B114" s="906"/>
      <c r="C114" s="732" t="s">
        <v>436</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364</v>
      </c>
      <c r="AB114" s="762"/>
      <c r="AC114" s="762"/>
      <c r="AD114" s="762"/>
      <c r="AE114" s="763"/>
      <c r="AF114" s="764" t="s">
        <v>437</v>
      </c>
      <c r="AG114" s="762"/>
      <c r="AH114" s="762"/>
      <c r="AI114" s="762"/>
      <c r="AJ114" s="763"/>
      <c r="AK114" s="764" t="s">
        <v>364</v>
      </c>
      <c r="AL114" s="762"/>
      <c r="AM114" s="762"/>
      <c r="AN114" s="762"/>
      <c r="AO114" s="763"/>
      <c r="AP114" s="809" t="s">
        <v>364</v>
      </c>
      <c r="AQ114" s="810"/>
      <c r="AR114" s="810"/>
      <c r="AS114" s="810"/>
      <c r="AT114" s="811"/>
      <c r="AU114" s="923"/>
      <c r="AV114" s="924"/>
      <c r="AW114" s="924"/>
      <c r="AX114" s="924"/>
      <c r="AY114" s="924"/>
      <c r="AZ114" s="797" t="s">
        <v>438</v>
      </c>
      <c r="BA114" s="732"/>
      <c r="BB114" s="732"/>
      <c r="BC114" s="732"/>
      <c r="BD114" s="732"/>
      <c r="BE114" s="732"/>
      <c r="BF114" s="732"/>
      <c r="BG114" s="732"/>
      <c r="BH114" s="732"/>
      <c r="BI114" s="732"/>
      <c r="BJ114" s="732"/>
      <c r="BK114" s="732"/>
      <c r="BL114" s="732"/>
      <c r="BM114" s="732"/>
      <c r="BN114" s="732"/>
      <c r="BO114" s="732"/>
      <c r="BP114" s="733"/>
      <c r="BQ114" s="798">
        <v>222417181</v>
      </c>
      <c r="BR114" s="799"/>
      <c r="BS114" s="799"/>
      <c r="BT114" s="799"/>
      <c r="BU114" s="799"/>
      <c r="BV114" s="799">
        <v>183704679</v>
      </c>
      <c r="BW114" s="799"/>
      <c r="BX114" s="799"/>
      <c r="BY114" s="799"/>
      <c r="BZ114" s="799"/>
      <c r="CA114" s="799">
        <v>173461058</v>
      </c>
      <c r="CB114" s="799"/>
      <c r="CC114" s="799"/>
      <c r="CD114" s="799"/>
      <c r="CE114" s="799"/>
      <c r="CF114" s="863">
        <v>43.3</v>
      </c>
      <c r="CG114" s="864"/>
      <c r="CH114" s="864"/>
      <c r="CI114" s="864"/>
      <c r="CJ114" s="864"/>
      <c r="CK114" s="918"/>
      <c r="CL114" s="803"/>
      <c r="CM114" s="806" t="s">
        <v>439</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364</v>
      </c>
      <c r="DH114" s="799"/>
      <c r="DI114" s="799"/>
      <c r="DJ114" s="799"/>
      <c r="DK114" s="799"/>
      <c r="DL114" s="799" t="s">
        <v>400</v>
      </c>
      <c r="DM114" s="799"/>
      <c r="DN114" s="799"/>
      <c r="DO114" s="799"/>
      <c r="DP114" s="799"/>
      <c r="DQ114" s="799" t="s">
        <v>433</v>
      </c>
      <c r="DR114" s="799"/>
      <c r="DS114" s="799"/>
      <c r="DT114" s="799"/>
      <c r="DU114" s="799"/>
      <c r="DV114" s="776" t="s">
        <v>437</v>
      </c>
      <c r="DW114" s="776"/>
      <c r="DX114" s="776"/>
      <c r="DY114" s="776"/>
      <c r="DZ114" s="777"/>
    </row>
    <row r="115" spans="1:130" s="234" customFormat="1" ht="26.25" customHeight="1" x14ac:dyDescent="0.2">
      <c r="A115" s="905"/>
      <c r="B115" s="906"/>
      <c r="C115" s="732" t="s">
        <v>440</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2694626</v>
      </c>
      <c r="AB115" s="762"/>
      <c r="AC115" s="762"/>
      <c r="AD115" s="762"/>
      <c r="AE115" s="763"/>
      <c r="AF115" s="764">
        <v>2292831</v>
      </c>
      <c r="AG115" s="762"/>
      <c r="AH115" s="762"/>
      <c r="AI115" s="762"/>
      <c r="AJ115" s="763"/>
      <c r="AK115" s="764">
        <v>1819383</v>
      </c>
      <c r="AL115" s="762"/>
      <c r="AM115" s="762"/>
      <c r="AN115" s="762"/>
      <c r="AO115" s="763"/>
      <c r="AP115" s="809">
        <v>0.5</v>
      </c>
      <c r="AQ115" s="810"/>
      <c r="AR115" s="810"/>
      <c r="AS115" s="810"/>
      <c r="AT115" s="811"/>
      <c r="AU115" s="923"/>
      <c r="AV115" s="924"/>
      <c r="AW115" s="924"/>
      <c r="AX115" s="924"/>
      <c r="AY115" s="924"/>
      <c r="AZ115" s="797" t="s">
        <v>441</v>
      </c>
      <c r="BA115" s="732"/>
      <c r="BB115" s="732"/>
      <c r="BC115" s="732"/>
      <c r="BD115" s="732"/>
      <c r="BE115" s="732"/>
      <c r="BF115" s="732"/>
      <c r="BG115" s="732"/>
      <c r="BH115" s="732"/>
      <c r="BI115" s="732"/>
      <c r="BJ115" s="732"/>
      <c r="BK115" s="732"/>
      <c r="BL115" s="732"/>
      <c r="BM115" s="732"/>
      <c r="BN115" s="732"/>
      <c r="BO115" s="732"/>
      <c r="BP115" s="733"/>
      <c r="BQ115" s="798">
        <v>4240717</v>
      </c>
      <c r="BR115" s="799"/>
      <c r="BS115" s="799"/>
      <c r="BT115" s="799"/>
      <c r="BU115" s="799"/>
      <c r="BV115" s="799">
        <v>4600736</v>
      </c>
      <c r="BW115" s="799"/>
      <c r="BX115" s="799"/>
      <c r="BY115" s="799"/>
      <c r="BZ115" s="799"/>
      <c r="CA115" s="799">
        <v>5317478</v>
      </c>
      <c r="CB115" s="799"/>
      <c r="CC115" s="799"/>
      <c r="CD115" s="799"/>
      <c r="CE115" s="799"/>
      <c r="CF115" s="863">
        <v>1.3</v>
      </c>
      <c r="CG115" s="864"/>
      <c r="CH115" s="864"/>
      <c r="CI115" s="864"/>
      <c r="CJ115" s="864"/>
      <c r="CK115" s="918"/>
      <c r="CL115" s="803"/>
      <c r="CM115" s="797" t="s">
        <v>442</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t="s">
        <v>433</v>
      </c>
      <c r="DH115" s="799"/>
      <c r="DI115" s="799"/>
      <c r="DJ115" s="799"/>
      <c r="DK115" s="799"/>
      <c r="DL115" s="799" t="s">
        <v>434</v>
      </c>
      <c r="DM115" s="799"/>
      <c r="DN115" s="799"/>
      <c r="DO115" s="799"/>
      <c r="DP115" s="799"/>
      <c r="DQ115" s="799" t="s">
        <v>437</v>
      </c>
      <c r="DR115" s="799"/>
      <c r="DS115" s="799"/>
      <c r="DT115" s="799"/>
      <c r="DU115" s="799"/>
      <c r="DV115" s="776" t="s">
        <v>364</v>
      </c>
      <c r="DW115" s="776"/>
      <c r="DX115" s="776"/>
      <c r="DY115" s="776"/>
      <c r="DZ115" s="777"/>
    </row>
    <row r="116" spans="1:130" s="234" customFormat="1" ht="26.25" customHeight="1" x14ac:dyDescent="0.2">
      <c r="A116" s="907"/>
      <c r="B116" s="908"/>
      <c r="C116" s="868" t="s">
        <v>443</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v>6235</v>
      </c>
      <c r="AB116" s="762"/>
      <c r="AC116" s="762"/>
      <c r="AD116" s="762"/>
      <c r="AE116" s="763"/>
      <c r="AF116" s="764">
        <v>143</v>
      </c>
      <c r="AG116" s="762"/>
      <c r="AH116" s="762"/>
      <c r="AI116" s="762"/>
      <c r="AJ116" s="763"/>
      <c r="AK116" s="764">
        <v>17</v>
      </c>
      <c r="AL116" s="762"/>
      <c r="AM116" s="762"/>
      <c r="AN116" s="762"/>
      <c r="AO116" s="763"/>
      <c r="AP116" s="809">
        <v>0</v>
      </c>
      <c r="AQ116" s="810"/>
      <c r="AR116" s="810"/>
      <c r="AS116" s="810"/>
      <c r="AT116" s="811"/>
      <c r="AU116" s="923"/>
      <c r="AV116" s="924"/>
      <c r="AW116" s="924"/>
      <c r="AX116" s="924"/>
      <c r="AY116" s="924"/>
      <c r="AZ116" s="851" t="s">
        <v>444</v>
      </c>
      <c r="BA116" s="852"/>
      <c r="BB116" s="852"/>
      <c r="BC116" s="852"/>
      <c r="BD116" s="852"/>
      <c r="BE116" s="852"/>
      <c r="BF116" s="852"/>
      <c r="BG116" s="852"/>
      <c r="BH116" s="852"/>
      <c r="BI116" s="852"/>
      <c r="BJ116" s="852"/>
      <c r="BK116" s="852"/>
      <c r="BL116" s="852"/>
      <c r="BM116" s="852"/>
      <c r="BN116" s="852"/>
      <c r="BO116" s="852"/>
      <c r="BP116" s="853"/>
      <c r="BQ116" s="798" t="s">
        <v>437</v>
      </c>
      <c r="BR116" s="799"/>
      <c r="BS116" s="799"/>
      <c r="BT116" s="799"/>
      <c r="BU116" s="799"/>
      <c r="BV116" s="799" t="s">
        <v>433</v>
      </c>
      <c r="BW116" s="799"/>
      <c r="BX116" s="799"/>
      <c r="BY116" s="799"/>
      <c r="BZ116" s="799"/>
      <c r="CA116" s="799" t="s">
        <v>364</v>
      </c>
      <c r="CB116" s="799"/>
      <c r="CC116" s="799"/>
      <c r="CD116" s="799"/>
      <c r="CE116" s="799"/>
      <c r="CF116" s="863" t="s">
        <v>437</v>
      </c>
      <c r="CG116" s="864"/>
      <c r="CH116" s="864"/>
      <c r="CI116" s="864"/>
      <c r="CJ116" s="864"/>
      <c r="CK116" s="918"/>
      <c r="CL116" s="803"/>
      <c r="CM116" s="806" t="s">
        <v>445</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364</v>
      </c>
      <c r="DH116" s="799"/>
      <c r="DI116" s="799"/>
      <c r="DJ116" s="799"/>
      <c r="DK116" s="799"/>
      <c r="DL116" s="799" t="s">
        <v>364</v>
      </c>
      <c r="DM116" s="799"/>
      <c r="DN116" s="799"/>
      <c r="DO116" s="799"/>
      <c r="DP116" s="799"/>
      <c r="DQ116" s="799" t="s">
        <v>433</v>
      </c>
      <c r="DR116" s="799"/>
      <c r="DS116" s="799"/>
      <c r="DT116" s="799"/>
      <c r="DU116" s="799"/>
      <c r="DV116" s="776" t="s">
        <v>437</v>
      </c>
      <c r="DW116" s="776"/>
      <c r="DX116" s="776"/>
      <c r="DY116" s="776"/>
      <c r="DZ116" s="777"/>
    </row>
    <row r="117" spans="1:130" s="234" customFormat="1" ht="26.25" customHeight="1" x14ac:dyDescent="0.2">
      <c r="A117" s="888" t="s">
        <v>158</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446</v>
      </c>
      <c r="Z117" s="890"/>
      <c r="AA117" s="895">
        <v>133792584</v>
      </c>
      <c r="AB117" s="896"/>
      <c r="AC117" s="896"/>
      <c r="AD117" s="896"/>
      <c r="AE117" s="897"/>
      <c r="AF117" s="898">
        <v>126363050</v>
      </c>
      <c r="AG117" s="896"/>
      <c r="AH117" s="896"/>
      <c r="AI117" s="896"/>
      <c r="AJ117" s="897"/>
      <c r="AK117" s="898">
        <v>122238546</v>
      </c>
      <c r="AL117" s="896"/>
      <c r="AM117" s="896"/>
      <c r="AN117" s="896"/>
      <c r="AO117" s="897"/>
      <c r="AP117" s="899"/>
      <c r="AQ117" s="900"/>
      <c r="AR117" s="900"/>
      <c r="AS117" s="900"/>
      <c r="AT117" s="901"/>
      <c r="AU117" s="923"/>
      <c r="AV117" s="924"/>
      <c r="AW117" s="924"/>
      <c r="AX117" s="924"/>
      <c r="AY117" s="924"/>
      <c r="AZ117" s="797" t="s">
        <v>447</v>
      </c>
      <c r="BA117" s="732"/>
      <c r="BB117" s="732"/>
      <c r="BC117" s="732"/>
      <c r="BD117" s="732"/>
      <c r="BE117" s="732"/>
      <c r="BF117" s="732"/>
      <c r="BG117" s="732"/>
      <c r="BH117" s="732"/>
      <c r="BI117" s="732"/>
      <c r="BJ117" s="732"/>
      <c r="BK117" s="732"/>
      <c r="BL117" s="732"/>
      <c r="BM117" s="732"/>
      <c r="BN117" s="732"/>
      <c r="BO117" s="732"/>
      <c r="BP117" s="733"/>
      <c r="BQ117" s="798" t="s">
        <v>434</v>
      </c>
      <c r="BR117" s="799"/>
      <c r="BS117" s="799"/>
      <c r="BT117" s="799"/>
      <c r="BU117" s="799"/>
      <c r="BV117" s="799" t="s">
        <v>434</v>
      </c>
      <c r="BW117" s="799"/>
      <c r="BX117" s="799"/>
      <c r="BY117" s="799"/>
      <c r="BZ117" s="799"/>
      <c r="CA117" s="799" t="s">
        <v>364</v>
      </c>
      <c r="CB117" s="799"/>
      <c r="CC117" s="799"/>
      <c r="CD117" s="799"/>
      <c r="CE117" s="799"/>
      <c r="CF117" s="863" t="s">
        <v>433</v>
      </c>
      <c r="CG117" s="864"/>
      <c r="CH117" s="864"/>
      <c r="CI117" s="864"/>
      <c r="CJ117" s="864"/>
      <c r="CK117" s="918"/>
      <c r="CL117" s="803"/>
      <c r="CM117" s="806" t="s">
        <v>448</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434</v>
      </c>
      <c r="DH117" s="799"/>
      <c r="DI117" s="799"/>
      <c r="DJ117" s="799"/>
      <c r="DK117" s="799"/>
      <c r="DL117" s="799" t="s">
        <v>364</v>
      </c>
      <c r="DM117" s="799"/>
      <c r="DN117" s="799"/>
      <c r="DO117" s="799"/>
      <c r="DP117" s="799"/>
      <c r="DQ117" s="799" t="s">
        <v>434</v>
      </c>
      <c r="DR117" s="799"/>
      <c r="DS117" s="799"/>
      <c r="DT117" s="799"/>
      <c r="DU117" s="799"/>
      <c r="DV117" s="776" t="s">
        <v>434</v>
      </c>
      <c r="DW117" s="776"/>
      <c r="DX117" s="776"/>
      <c r="DY117" s="776"/>
      <c r="DZ117" s="777"/>
    </row>
    <row r="118" spans="1:130" s="234" customFormat="1" ht="26.25" customHeight="1" x14ac:dyDescent="0.2">
      <c r="A118" s="888" t="s">
        <v>419</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417</v>
      </c>
      <c r="AB118" s="889"/>
      <c r="AC118" s="889"/>
      <c r="AD118" s="889"/>
      <c r="AE118" s="890"/>
      <c r="AF118" s="891" t="s">
        <v>301</v>
      </c>
      <c r="AG118" s="889"/>
      <c r="AH118" s="889"/>
      <c r="AI118" s="889"/>
      <c r="AJ118" s="890"/>
      <c r="AK118" s="891" t="s">
        <v>300</v>
      </c>
      <c r="AL118" s="889"/>
      <c r="AM118" s="889"/>
      <c r="AN118" s="889"/>
      <c r="AO118" s="890"/>
      <c r="AP118" s="892" t="s">
        <v>418</v>
      </c>
      <c r="AQ118" s="893"/>
      <c r="AR118" s="893"/>
      <c r="AS118" s="893"/>
      <c r="AT118" s="894"/>
      <c r="AU118" s="923"/>
      <c r="AV118" s="924"/>
      <c r="AW118" s="924"/>
      <c r="AX118" s="924"/>
      <c r="AY118" s="924"/>
      <c r="AZ118" s="867" t="s">
        <v>449</v>
      </c>
      <c r="BA118" s="868"/>
      <c r="BB118" s="868"/>
      <c r="BC118" s="868"/>
      <c r="BD118" s="868"/>
      <c r="BE118" s="868"/>
      <c r="BF118" s="868"/>
      <c r="BG118" s="868"/>
      <c r="BH118" s="868"/>
      <c r="BI118" s="868"/>
      <c r="BJ118" s="868"/>
      <c r="BK118" s="868"/>
      <c r="BL118" s="868"/>
      <c r="BM118" s="868"/>
      <c r="BN118" s="868"/>
      <c r="BO118" s="868"/>
      <c r="BP118" s="869"/>
      <c r="BQ118" s="850" t="s">
        <v>364</v>
      </c>
      <c r="BR118" s="830"/>
      <c r="BS118" s="830"/>
      <c r="BT118" s="830"/>
      <c r="BU118" s="830"/>
      <c r="BV118" s="830" t="s">
        <v>364</v>
      </c>
      <c r="BW118" s="830"/>
      <c r="BX118" s="830"/>
      <c r="BY118" s="830"/>
      <c r="BZ118" s="830"/>
      <c r="CA118" s="830" t="s">
        <v>364</v>
      </c>
      <c r="CB118" s="830"/>
      <c r="CC118" s="830"/>
      <c r="CD118" s="830"/>
      <c r="CE118" s="830"/>
      <c r="CF118" s="863" t="s">
        <v>364</v>
      </c>
      <c r="CG118" s="864"/>
      <c r="CH118" s="864"/>
      <c r="CI118" s="864"/>
      <c r="CJ118" s="864"/>
      <c r="CK118" s="918"/>
      <c r="CL118" s="803"/>
      <c r="CM118" s="806" t="s">
        <v>450</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t="s">
        <v>364</v>
      </c>
      <c r="DH118" s="799"/>
      <c r="DI118" s="799"/>
      <c r="DJ118" s="799"/>
      <c r="DK118" s="799"/>
      <c r="DL118" s="799" t="s">
        <v>434</v>
      </c>
      <c r="DM118" s="799"/>
      <c r="DN118" s="799"/>
      <c r="DO118" s="799"/>
      <c r="DP118" s="799"/>
      <c r="DQ118" s="799" t="s">
        <v>364</v>
      </c>
      <c r="DR118" s="799"/>
      <c r="DS118" s="799"/>
      <c r="DT118" s="799"/>
      <c r="DU118" s="799"/>
      <c r="DV118" s="776" t="s">
        <v>433</v>
      </c>
      <c r="DW118" s="776"/>
      <c r="DX118" s="776"/>
      <c r="DY118" s="776"/>
      <c r="DZ118" s="777"/>
    </row>
    <row r="119" spans="1:130" s="234" customFormat="1" ht="26.25" customHeight="1" x14ac:dyDescent="0.2">
      <c r="A119" s="800" t="s">
        <v>422</v>
      </c>
      <c r="B119" s="801"/>
      <c r="C119" s="878" t="s">
        <v>423</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518063</v>
      </c>
      <c r="AB119" s="882"/>
      <c r="AC119" s="882"/>
      <c r="AD119" s="882"/>
      <c r="AE119" s="883"/>
      <c r="AF119" s="884">
        <v>518426</v>
      </c>
      <c r="AG119" s="882"/>
      <c r="AH119" s="882"/>
      <c r="AI119" s="882"/>
      <c r="AJ119" s="883"/>
      <c r="AK119" s="884">
        <v>518795</v>
      </c>
      <c r="AL119" s="882"/>
      <c r="AM119" s="882"/>
      <c r="AN119" s="882"/>
      <c r="AO119" s="883"/>
      <c r="AP119" s="885">
        <v>0.1</v>
      </c>
      <c r="AQ119" s="886"/>
      <c r="AR119" s="886"/>
      <c r="AS119" s="886"/>
      <c r="AT119" s="887"/>
      <c r="AU119" s="925"/>
      <c r="AV119" s="926"/>
      <c r="AW119" s="926"/>
      <c r="AX119" s="926"/>
      <c r="AY119" s="926"/>
      <c r="AZ119" s="265" t="s">
        <v>158</v>
      </c>
      <c r="BA119" s="265"/>
      <c r="BB119" s="265"/>
      <c r="BC119" s="265"/>
      <c r="BD119" s="265"/>
      <c r="BE119" s="265"/>
      <c r="BF119" s="265"/>
      <c r="BG119" s="265"/>
      <c r="BH119" s="265"/>
      <c r="BI119" s="265"/>
      <c r="BJ119" s="265"/>
      <c r="BK119" s="265"/>
      <c r="BL119" s="265"/>
      <c r="BM119" s="265"/>
      <c r="BN119" s="265"/>
      <c r="BO119" s="865" t="s">
        <v>451</v>
      </c>
      <c r="BP119" s="866"/>
      <c r="BQ119" s="850">
        <v>1906533201</v>
      </c>
      <c r="BR119" s="830"/>
      <c r="BS119" s="830"/>
      <c r="BT119" s="830"/>
      <c r="BU119" s="830"/>
      <c r="BV119" s="830">
        <v>1863105704</v>
      </c>
      <c r="BW119" s="830"/>
      <c r="BX119" s="830"/>
      <c r="BY119" s="830"/>
      <c r="BZ119" s="830"/>
      <c r="CA119" s="830">
        <v>1846174781</v>
      </c>
      <c r="CB119" s="830"/>
      <c r="CC119" s="830"/>
      <c r="CD119" s="830"/>
      <c r="CE119" s="830"/>
      <c r="CF119" s="728"/>
      <c r="CG119" s="729"/>
      <c r="CH119" s="729"/>
      <c r="CI119" s="729"/>
      <c r="CJ119" s="819"/>
      <c r="CK119" s="919"/>
      <c r="CL119" s="805"/>
      <c r="CM119" s="823" t="s">
        <v>452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t="s">
        <v>364</v>
      </c>
      <c r="DH119" s="799"/>
      <c r="DI119" s="799"/>
      <c r="DJ119" s="799"/>
      <c r="DK119" s="799"/>
      <c r="DL119" s="799" t="s">
        <v>364</v>
      </c>
      <c r="DM119" s="799"/>
      <c r="DN119" s="799"/>
      <c r="DO119" s="799"/>
      <c r="DP119" s="799"/>
      <c r="DQ119" s="799" t="s">
        <v>433</v>
      </c>
      <c r="DR119" s="799"/>
      <c r="DS119" s="799"/>
      <c r="DT119" s="799"/>
      <c r="DU119" s="799"/>
      <c r="DV119" s="776" t="s">
        <v>433</v>
      </c>
      <c r="DW119" s="776"/>
      <c r="DX119" s="776"/>
      <c r="DY119" s="776"/>
      <c r="DZ119" s="777"/>
    </row>
    <row r="120" spans="1:130" s="234" customFormat="1" ht="26.25" customHeight="1" x14ac:dyDescent="0.2">
      <c r="A120" s="802"/>
      <c r="B120" s="803"/>
      <c r="C120" s="806" t="s">
        <v>426</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364</v>
      </c>
      <c r="AB120" s="762"/>
      <c r="AC120" s="762"/>
      <c r="AD120" s="762"/>
      <c r="AE120" s="763"/>
      <c r="AF120" s="764" t="s">
        <v>364</v>
      </c>
      <c r="AG120" s="762"/>
      <c r="AH120" s="762"/>
      <c r="AI120" s="762"/>
      <c r="AJ120" s="763"/>
      <c r="AK120" s="764" t="s">
        <v>364</v>
      </c>
      <c r="AL120" s="762"/>
      <c r="AM120" s="762"/>
      <c r="AN120" s="762"/>
      <c r="AO120" s="763"/>
      <c r="AP120" s="809" t="s">
        <v>364</v>
      </c>
      <c r="AQ120" s="810"/>
      <c r="AR120" s="810"/>
      <c r="AS120" s="810"/>
      <c r="AT120" s="811"/>
      <c r="AU120" s="870" t="s">
        <v>453</v>
      </c>
      <c r="AV120" s="871"/>
      <c r="AW120" s="871"/>
      <c r="AX120" s="871"/>
      <c r="AY120" s="872"/>
      <c r="AZ120" s="844" t="s">
        <v>454</v>
      </c>
      <c r="BA120" s="790"/>
      <c r="BB120" s="790"/>
      <c r="BC120" s="790"/>
      <c r="BD120" s="790"/>
      <c r="BE120" s="790"/>
      <c r="BF120" s="790"/>
      <c r="BG120" s="790"/>
      <c r="BH120" s="790"/>
      <c r="BI120" s="790"/>
      <c r="BJ120" s="790"/>
      <c r="BK120" s="790"/>
      <c r="BL120" s="790"/>
      <c r="BM120" s="790"/>
      <c r="BN120" s="790"/>
      <c r="BO120" s="790"/>
      <c r="BP120" s="791"/>
      <c r="BQ120" s="845">
        <v>223260249</v>
      </c>
      <c r="BR120" s="827"/>
      <c r="BS120" s="827"/>
      <c r="BT120" s="827"/>
      <c r="BU120" s="827"/>
      <c r="BV120" s="827">
        <v>235600430</v>
      </c>
      <c r="BW120" s="827"/>
      <c r="BX120" s="827"/>
      <c r="BY120" s="827"/>
      <c r="BZ120" s="827"/>
      <c r="CA120" s="827">
        <v>256724547</v>
      </c>
      <c r="CB120" s="827"/>
      <c r="CC120" s="827"/>
      <c r="CD120" s="827"/>
      <c r="CE120" s="827"/>
      <c r="CF120" s="854">
        <v>64.099999999999994</v>
      </c>
      <c r="CG120" s="855"/>
      <c r="CH120" s="855"/>
      <c r="CI120" s="855"/>
      <c r="CJ120" s="855"/>
      <c r="CK120" s="856" t="s">
        <v>455</v>
      </c>
      <c r="CL120" s="836"/>
      <c r="CM120" s="836"/>
      <c r="CN120" s="836"/>
      <c r="CO120" s="837"/>
      <c r="CP120" s="860" t="s">
        <v>456</v>
      </c>
      <c r="CQ120" s="861"/>
      <c r="CR120" s="861"/>
      <c r="CS120" s="861"/>
      <c r="CT120" s="861"/>
      <c r="CU120" s="861"/>
      <c r="CV120" s="861"/>
      <c r="CW120" s="861"/>
      <c r="CX120" s="861"/>
      <c r="CY120" s="861"/>
      <c r="CZ120" s="861"/>
      <c r="DA120" s="861"/>
      <c r="DB120" s="861"/>
      <c r="DC120" s="861"/>
      <c r="DD120" s="861"/>
      <c r="DE120" s="861"/>
      <c r="DF120" s="862"/>
      <c r="DG120" s="845">
        <v>7504090</v>
      </c>
      <c r="DH120" s="827"/>
      <c r="DI120" s="827"/>
      <c r="DJ120" s="827"/>
      <c r="DK120" s="827"/>
      <c r="DL120" s="827">
        <v>7365448</v>
      </c>
      <c r="DM120" s="827"/>
      <c r="DN120" s="827"/>
      <c r="DO120" s="827"/>
      <c r="DP120" s="827"/>
      <c r="DQ120" s="827">
        <v>7604637</v>
      </c>
      <c r="DR120" s="827"/>
      <c r="DS120" s="827"/>
      <c r="DT120" s="827"/>
      <c r="DU120" s="827"/>
      <c r="DV120" s="828">
        <v>1.9</v>
      </c>
      <c r="DW120" s="828"/>
      <c r="DX120" s="828"/>
      <c r="DY120" s="828"/>
      <c r="DZ120" s="829"/>
    </row>
    <row r="121" spans="1:130" s="234" customFormat="1" ht="26.25" customHeight="1" x14ac:dyDescent="0.2">
      <c r="A121" s="802"/>
      <c r="B121" s="803"/>
      <c r="C121" s="851" t="s">
        <v>457</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2008932</v>
      </c>
      <c r="AB121" s="762"/>
      <c r="AC121" s="762"/>
      <c r="AD121" s="762"/>
      <c r="AE121" s="763"/>
      <c r="AF121" s="764">
        <v>1620904</v>
      </c>
      <c r="AG121" s="762"/>
      <c r="AH121" s="762"/>
      <c r="AI121" s="762"/>
      <c r="AJ121" s="763"/>
      <c r="AK121" s="764">
        <v>1229694</v>
      </c>
      <c r="AL121" s="762"/>
      <c r="AM121" s="762"/>
      <c r="AN121" s="762"/>
      <c r="AO121" s="763"/>
      <c r="AP121" s="809">
        <v>0.3</v>
      </c>
      <c r="AQ121" s="810"/>
      <c r="AR121" s="810"/>
      <c r="AS121" s="810"/>
      <c r="AT121" s="811"/>
      <c r="AU121" s="873"/>
      <c r="AV121" s="874"/>
      <c r="AW121" s="874"/>
      <c r="AX121" s="874"/>
      <c r="AY121" s="875"/>
      <c r="AZ121" s="797" t="s">
        <v>458</v>
      </c>
      <c r="BA121" s="732"/>
      <c r="BB121" s="732"/>
      <c r="BC121" s="732"/>
      <c r="BD121" s="732"/>
      <c r="BE121" s="732"/>
      <c r="BF121" s="732"/>
      <c r="BG121" s="732"/>
      <c r="BH121" s="732"/>
      <c r="BI121" s="732"/>
      <c r="BJ121" s="732"/>
      <c r="BK121" s="732"/>
      <c r="BL121" s="732"/>
      <c r="BM121" s="732"/>
      <c r="BN121" s="732"/>
      <c r="BO121" s="732"/>
      <c r="BP121" s="733"/>
      <c r="BQ121" s="798">
        <v>106879012</v>
      </c>
      <c r="BR121" s="799"/>
      <c r="BS121" s="799"/>
      <c r="BT121" s="799"/>
      <c r="BU121" s="799"/>
      <c r="BV121" s="799">
        <v>103167179</v>
      </c>
      <c r="BW121" s="799"/>
      <c r="BX121" s="799"/>
      <c r="BY121" s="799"/>
      <c r="BZ121" s="799"/>
      <c r="CA121" s="799">
        <v>102788575</v>
      </c>
      <c r="CB121" s="799"/>
      <c r="CC121" s="799"/>
      <c r="CD121" s="799"/>
      <c r="CE121" s="799"/>
      <c r="CF121" s="863">
        <v>25.7</v>
      </c>
      <c r="CG121" s="864"/>
      <c r="CH121" s="864"/>
      <c r="CI121" s="864"/>
      <c r="CJ121" s="864"/>
      <c r="CK121" s="857"/>
      <c r="CL121" s="839"/>
      <c r="CM121" s="839"/>
      <c r="CN121" s="839"/>
      <c r="CO121" s="840"/>
      <c r="CP121" s="820" t="s">
        <v>459</v>
      </c>
      <c r="CQ121" s="821"/>
      <c r="CR121" s="821"/>
      <c r="CS121" s="821"/>
      <c r="CT121" s="821"/>
      <c r="CU121" s="821"/>
      <c r="CV121" s="821"/>
      <c r="CW121" s="821"/>
      <c r="CX121" s="821"/>
      <c r="CY121" s="821"/>
      <c r="CZ121" s="821"/>
      <c r="DA121" s="821"/>
      <c r="DB121" s="821"/>
      <c r="DC121" s="821"/>
      <c r="DD121" s="821"/>
      <c r="DE121" s="821"/>
      <c r="DF121" s="822"/>
      <c r="DG121" s="798">
        <v>3662967</v>
      </c>
      <c r="DH121" s="799"/>
      <c r="DI121" s="799"/>
      <c r="DJ121" s="799"/>
      <c r="DK121" s="799"/>
      <c r="DL121" s="799">
        <v>5036342</v>
      </c>
      <c r="DM121" s="799"/>
      <c r="DN121" s="799"/>
      <c r="DO121" s="799"/>
      <c r="DP121" s="799"/>
      <c r="DQ121" s="799">
        <v>7201727</v>
      </c>
      <c r="DR121" s="799"/>
      <c r="DS121" s="799"/>
      <c r="DT121" s="799"/>
      <c r="DU121" s="799"/>
      <c r="DV121" s="776">
        <v>1.8</v>
      </c>
      <c r="DW121" s="776"/>
      <c r="DX121" s="776"/>
      <c r="DY121" s="776"/>
      <c r="DZ121" s="777"/>
    </row>
    <row r="122" spans="1:130" s="234" customFormat="1" ht="26.25" customHeight="1" x14ac:dyDescent="0.2">
      <c r="A122" s="802"/>
      <c r="B122" s="803"/>
      <c r="C122" s="806" t="s">
        <v>439</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433</v>
      </c>
      <c r="AB122" s="762"/>
      <c r="AC122" s="762"/>
      <c r="AD122" s="762"/>
      <c r="AE122" s="763"/>
      <c r="AF122" s="764" t="s">
        <v>364</v>
      </c>
      <c r="AG122" s="762"/>
      <c r="AH122" s="762"/>
      <c r="AI122" s="762"/>
      <c r="AJ122" s="763"/>
      <c r="AK122" s="764" t="s">
        <v>433</v>
      </c>
      <c r="AL122" s="762"/>
      <c r="AM122" s="762"/>
      <c r="AN122" s="762"/>
      <c r="AO122" s="763"/>
      <c r="AP122" s="809" t="s">
        <v>364</v>
      </c>
      <c r="AQ122" s="810"/>
      <c r="AR122" s="810"/>
      <c r="AS122" s="810"/>
      <c r="AT122" s="811"/>
      <c r="AU122" s="873"/>
      <c r="AV122" s="874"/>
      <c r="AW122" s="874"/>
      <c r="AX122" s="874"/>
      <c r="AY122" s="875"/>
      <c r="AZ122" s="867" t="s">
        <v>460</v>
      </c>
      <c r="BA122" s="868"/>
      <c r="BB122" s="868"/>
      <c r="BC122" s="868"/>
      <c r="BD122" s="868"/>
      <c r="BE122" s="868"/>
      <c r="BF122" s="868"/>
      <c r="BG122" s="868"/>
      <c r="BH122" s="868"/>
      <c r="BI122" s="868"/>
      <c r="BJ122" s="868"/>
      <c r="BK122" s="868"/>
      <c r="BL122" s="868"/>
      <c r="BM122" s="868"/>
      <c r="BN122" s="868"/>
      <c r="BO122" s="868"/>
      <c r="BP122" s="869"/>
      <c r="BQ122" s="850">
        <v>843564166</v>
      </c>
      <c r="BR122" s="830"/>
      <c r="BS122" s="830"/>
      <c r="BT122" s="830"/>
      <c r="BU122" s="830"/>
      <c r="BV122" s="830">
        <v>835595103</v>
      </c>
      <c r="BW122" s="830"/>
      <c r="BX122" s="830"/>
      <c r="BY122" s="830"/>
      <c r="BZ122" s="830"/>
      <c r="CA122" s="830">
        <v>827551027</v>
      </c>
      <c r="CB122" s="830"/>
      <c r="CC122" s="830"/>
      <c r="CD122" s="830"/>
      <c r="CE122" s="830"/>
      <c r="CF122" s="831">
        <v>206.8</v>
      </c>
      <c r="CG122" s="832"/>
      <c r="CH122" s="832"/>
      <c r="CI122" s="832"/>
      <c r="CJ122" s="832"/>
      <c r="CK122" s="857"/>
      <c r="CL122" s="839"/>
      <c r="CM122" s="839"/>
      <c r="CN122" s="839"/>
      <c r="CO122" s="840"/>
      <c r="CP122" s="820" t="s">
        <v>461</v>
      </c>
      <c r="CQ122" s="821"/>
      <c r="CR122" s="821"/>
      <c r="CS122" s="821"/>
      <c r="CT122" s="821"/>
      <c r="CU122" s="821"/>
      <c r="CV122" s="821"/>
      <c r="CW122" s="821"/>
      <c r="CX122" s="821"/>
      <c r="CY122" s="821"/>
      <c r="CZ122" s="821"/>
      <c r="DA122" s="821"/>
      <c r="DB122" s="821"/>
      <c r="DC122" s="821"/>
      <c r="DD122" s="821"/>
      <c r="DE122" s="821"/>
      <c r="DF122" s="822"/>
      <c r="DG122" s="798">
        <v>351496</v>
      </c>
      <c r="DH122" s="799"/>
      <c r="DI122" s="799"/>
      <c r="DJ122" s="799"/>
      <c r="DK122" s="799"/>
      <c r="DL122" s="799">
        <v>273067</v>
      </c>
      <c r="DM122" s="799"/>
      <c r="DN122" s="799"/>
      <c r="DO122" s="799"/>
      <c r="DP122" s="799"/>
      <c r="DQ122" s="799">
        <v>68773</v>
      </c>
      <c r="DR122" s="799"/>
      <c r="DS122" s="799"/>
      <c r="DT122" s="799"/>
      <c r="DU122" s="799"/>
      <c r="DV122" s="776">
        <v>0</v>
      </c>
      <c r="DW122" s="776"/>
      <c r="DX122" s="776"/>
      <c r="DY122" s="776"/>
      <c r="DZ122" s="777"/>
    </row>
    <row r="123" spans="1:130" s="234" customFormat="1" ht="26.25" customHeight="1" x14ac:dyDescent="0.2">
      <c r="A123" s="802"/>
      <c r="B123" s="803"/>
      <c r="C123" s="806" t="s">
        <v>445</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433</v>
      </c>
      <c r="AB123" s="762"/>
      <c r="AC123" s="762"/>
      <c r="AD123" s="762"/>
      <c r="AE123" s="763"/>
      <c r="AF123" s="764" t="s">
        <v>364</v>
      </c>
      <c r="AG123" s="762"/>
      <c r="AH123" s="762"/>
      <c r="AI123" s="762"/>
      <c r="AJ123" s="763"/>
      <c r="AK123" s="764" t="s">
        <v>364</v>
      </c>
      <c r="AL123" s="762"/>
      <c r="AM123" s="762"/>
      <c r="AN123" s="762"/>
      <c r="AO123" s="763"/>
      <c r="AP123" s="809" t="s">
        <v>433</v>
      </c>
      <c r="AQ123" s="810"/>
      <c r="AR123" s="810"/>
      <c r="AS123" s="810"/>
      <c r="AT123" s="811"/>
      <c r="AU123" s="876"/>
      <c r="AV123" s="877"/>
      <c r="AW123" s="877"/>
      <c r="AX123" s="877"/>
      <c r="AY123" s="877"/>
      <c r="AZ123" s="265" t="s">
        <v>158</v>
      </c>
      <c r="BA123" s="265"/>
      <c r="BB123" s="265"/>
      <c r="BC123" s="265"/>
      <c r="BD123" s="265"/>
      <c r="BE123" s="265"/>
      <c r="BF123" s="265"/>
      <c r="BG123" s="265"/>
      <c r="BH123" s="265"/>
      <c r="BI123" s="265"/>
      <c r="BJ123" s="265"/>
      <c r="BK123" s="265"/>
      <c r="BL123" s="265"/>
      <c r="BM123" s="265"/>
      <c r="BN123" s="265"/>
      <c r="BO123" s="865" t="s">
        <v>462</v>
      </c>
      <c r="BP123" s="866"/>
      <c r="BQ123" s="817">
        <v>1173703427</v>
      </c>
      <c r="BR123" s="818"/>
      <c r="BS123" s="818"/>
      <c r="BT123" s="818"/>
      <c r="BU123" s="818"/>
      <c r="BV123" s="818">
        <v>1174362712</v>
      </c>
      <c r="BW123" s="818"/>
      <c r="BX123" s="818"/>
      <c r="BY123" s="818"/>
      <c r="BZ123" s="818"/>
      <c r="CA123" s="818">
        <v>1187064149</v>
      </c>
      <c r="CB123" s="818"/>
      <c r="CC123" s="818"/>
      <c r="CD123" s="818"/>
      <c r="CE123" s="818"/>
      <c r="CF123" s="728"/>
      <c r="CG123" s="729"/>
      <c r="CH123" s="729"/>
      <c r="CI123" s="729"/>
      <c r="CJ123" s="819"/>
      <c r="CK123" s="857"/>
      <c r="CL123" s="839"/>
      <c r="CM123" s="839"/>
      <c r="CN123" s="839"/>
      <c r="CO123" s="840"/>
      <c r="CP123" s="820" t="s">
        <v>463</v>
      </c>
      <c r="CQ123" s="821"/>
      <c r="CR123" s="821"/>
      <c r="CS123" s="821"/>
      <c r="CT123" s="821"/>
      <c r="CU123" s="821"/>
      <c r="CV123" s="821"/>
      <c r="CW123" s="821"/>
      <c r="CX123" s="821"/>
      <c r="CY123" s="821"/>
      <c r="CZ123" s="821"/>
      <c r="DA123" s="821"/>
      <c r="DB123" s="821"/>
      <c r="DC123" s="821"/>
      <c r="DD123" s="821"/>
      <c r="DE123" s="821"/>
      <c r="DF123" s="822"/>
      <c r="DG123" s="798">
        <v>106862</v>
      </c>
      <c r="DH123" s="799"/>
      <c r="DI123" s="799"/>
      <c r="DJ123" s="799"/>
      <c r="DK123" s="799"/>
      <c r="DL123" s="799">
        <v>78511</v>
      </c>
      <c r="DM123" s="799"/>
      <c r="DN123" s="799"/>
      <c r="DO123" s="799"/>
      <c r="DP123" s="799"/>
      <c r="DQ123" s="799">
        <v>48148</v>
      </c>
      <c r="DR123" s="799"/>
      <c r="DS123" s="799"/>
      <c r="DT123" s="799"/>
      <c r="DU123" s="799"/>
      <c r="DV123" s="776">
        <v>0</v>
      </c>
      <c r="DW123" s="776"/>
      <c r="DX123" s="776"/>
      <c r="DY123" s="776"/>
      <c r="DZ123" s="777"/>
    </row>
    <row r="124" spans="1:130" s="234" customFormat="1" ht="26.25" customHeight="1" thickBot="1" x14ac:dyDescent="0.25">
      <c r="A124" s="802"/>
      <c r="B124" s="803"/>
      <c r="C124" s="806" t="s">
        <v>448</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464</v>
      </c>
      <c r="AB124" s="762"/>
      <c r="AC124" s="762"/>
      <c r="AD124" s="762"/>
      <c r="AE124" s="763"/>
      <c r="AF124" s="764" t="s">
        <v>366</v>
      </c>
      <c r="AG124" s="762"/>
      <c r="AH124" s="762"/>
      <c r="AI124" s="762"/>
      <c r="AJ124" s="763"/>
      <c r="AK124" s="764" t="s">
        <v>464</v>
      </c>
      <c r="AL124" s="762"/>
      <c r="AM124" s="762"/>
      <c r="AN124" s="762"/>
      <c r="AO124" s="763"/>
      <c r="AP124" s="809" t="s">
        <v>465</v>
      </c>
      <c r="AQ124" s="810"/>
      <c r="AR124" s="810"/>
      <c r="AS124" s="810"/>
      <c r="AT124" s="811"/>
      <c r="AU124" s="812" t="s">
        <v>466</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169.9</v>
      </c>
      <c r="BR124" s="816"/>
      <c r="BS124" s="816"/>
      <c r="BT124" s="816"/>
      <c r="BU124" s="816"/>
      <c r="BV124" s="816">
        <v>171.7</v>
      </c>
      <c r="BW124" s="816"/>
      <c r="BX124" s="816"/>
      <c r="BY124" s="816"/>
      <c r="BZ124" s="816"/>
      <c r="CA124" s="816">
        <v>164.6</v>
      </c>
      <c r="CB124" s="816"/>
      <c r="CC124" s="816"/>
      <c r="CD124" s="816"/>
      <c r="CE124" s="816"/>
      <c r="CF124" s="706"/>
      <c r="CG124" s="707"/>
      <c r="CH124" s="707"/>
      <c r="CI124" s="707"/>
      <c r="CJ124" s="846"/>
      <c r="CK124" s="858"/>
      <c r="CL124" s="858"/>
      <c r="CM124" s="858"/>
      <c r="CN124" s="858"/>
      <c r="CO124" s="859"/>
      <c r="CP124" s="847" t="s">
        <v>467</v>
      </c>
      <c r="CQ124" s="848"/>
      <c r="CR124" s="848"/>
      <c r="CS124" s="848"/>
      <c r="CT124" s="848"/>
      <c r="CU124" s="848"/>
      <c r="CV124" s="848"/>
      <c r="CW124" s="848"/>
      <c r="CX124" s="848"/>
      <c r="CY124" s="848"/>
      <c r="CZ124" s="848"/>
      <c r="DA124" s="848"/>
      <c r="DB124" s="848"/>
      <c r="DC124" s="848"/>
      <c r="DD124" s="848"/>
      <c r="DE124" s="848"/>
      <c r="DF124" s="849"/>
      <c r="DG124" s="850" t="s">
        <v>366</v>
      </c>
      <c r="DH124" s="830"/>
      <c r="DI124" s="830"/>
      <c r="DJ124" s="830"/>
      <c r="DK124" s="830"/>
      <c r="DL124" s="830" t="s">
        <v>400</v>
      </c>
      <c r="DM124" s="830"/>
      <c r="DN124" s="830"/>
      <c r="DO124" s="830"/>
      <c r="DP124" s="830"/>
      <c r="DQ124" s="830" t="s">
        <v>464</v>
      </c>
      <c r="DR124" s="830"/>
      <c r="DS124" s="830"/>
      <c r="DT124" s="830"/>
      <c r="DU124" s="830"/>
      <c r="DV124" s="833" t="s">
        <v>464</v>
      </c>
      <c r="DW124" s="833"/>
      <c r="DX124" s="833"/>
      <c r="DY124" s="833"/>
      <c r="DZ124" s="834"/>
    </row>
    <row r="125" spans="1:130" s="234" customFormat="1" ht="26.25" customHeight="1" x14ac:dyDescent="0.2">
      <c r="A125" s="802"/>
      <c r="B125" s="803"/>
      <c r="C125" s="806" t="s">
        <v>450</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468</v>
      </c>
      <c r="AB125" s="762"/>
      <c r="AC125" s="762"/>
      <c r="AD125" s="762"/>
      <c r="AE125" s="763"/>
      <c r="AF125" s="764" t="s">
        <v>366</v>
      </c>
      <c r="AG125" s="762"/>
      <c r="AH125" s="762"/>
      <c r="AI125" s="762"/>
      <c r="AJ125" s="763"/>
      <c r="AK125" s="764" t="s">
        <v>468</v>
      </c>
      <c r="AL125" s="762"/>
      <c r="AM125" s="762"/>
      <c r="AN125" s="762"/>
      <c r="AO125" s="763"/>
      <c r="AP125" s="809" t="s">
        <v>468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469</v>
      </c>
      <c r="CL125" s="836"/>
      <c r="CM125" s="836"/>
      <c r="CN125" s="836"/>
      <c r="CO125" s="837"/>
      <c r="CP125" s="844" t="s">
        <v>470</v>
      </c>
      <c r="CQ125" s="790"/>
      <c r="CR125" s="790"/>
      <c r="CS125" s="790"/>
      <c r="CT125" s="790"/>
      <c r="CU125" s="790"/>
      <c r="CV125" s="790"/>
      <c r="CW125" s="790"/>
      <c r="CX125" s="790"/>
      <c r="CY125" s="790"/>
      <c r="CZ125" s="790"/>
      <c r="DA125" s="790"/>
      <c r="DB125" s="790"/>
      <c r="DC125" s="790"/>
      <c r="DD125" s="790"/>
      <c r="DE125" s="790"/>
      <c r="DF125" s="791"/>
      <c r="DG125" s="845" t="s">
        <v>437</v>
      </c>
      <c r="DH125" s="827"/>
      <c r="DI125" s="827"/>
      <c r="DJ125" s="827"/>
      <c r="DK125" s="827"/>
      <c r="DL125" s="827" t="s">
        <v>437</v>
      </c>
      <c r="DM125" s="827"/>
      <c r="DN125" s="827"/>
      <c r="DO125" s="827"/>
      <c r="DP125" s="827"/>
      <c r="DQ125" s="827" t="s">
        <v>400</v>
      </c>
      <c r="DR125" s="827"/>
      <c r="DS125" s="827"/>
      <c r="DT125" s="827"/>
      <c r="DU125" s="827"/>
      <c r="DV125" s="828" t="s">
        <v>155</v>
      </c>
      <c r="DW125" s="828"/>
      <c r="DX125" s="828"/>
      <c r="DY125" s="828"/>
      <c r="DZ125" s="829"/>
    </row>
    <row r="126" spans="1:130" s="234" customFormat="1" ht="26.25" customHeight="1" thickBot="1" x14ac:dyDescent="0.25">
      <c r="A126" s="802"/>
      <c r="B126" s="803"/>
      <c r="C126" s="806" t="s">
        <v>452</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t="s">
        <v>437</v>
      </c>
      <c r="AB126" s="762"/>
      <c r="AC126" s="762"/>
      <c r="AD126" s="762"/>
      <c r="AE126" s="763"/>
      <c r="AF126" s="764" t="s">
        <v>400</v>
      </c>
      <c r="AG126" s="762"/>
      <c r="AH126" s="762"/>
      <c r="AI126" s="762"/>
      <c r="AJ126" s="763"/>
      <c r="AK126" s="764" t="s">
        <v>400</v>
      </c>
      <c r="AL126" s="762"/>
      <c r="AM126" s="762"/>
      <c r="AN126" s="762"/>
      <c r="AO126" s="763"/>
      <c r="AP126" s="809" t="s">
        <v>155</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471</v>
      </c>
      <c r="CQ126" s="732"/>
      <c r="CR126" s="732"/>
      <c r="CS126" s="732"/>
      <c r="CT126" s="732"/>
      <c r="CU126" s="732"/>
      <c r="CV126" s="732"/>
      <c r="CW126" s="732"/>
      <c r="CX126" s="732"/>
      <c r="CY126" s="732"/>
      <c r="CZ126" s="732"/>
      <c r="DA126" s="732"/>
      <c r="DB126" s="732"/>
      <c r="DC126" s="732"/>
      <c r="DD126" s="732"/>
      <c r="DE126" s="732"/>
      <c r="DF126" s="733"/>
      <c r="DG126" s="798" t="s">
        <v>155</v>
      </c>
      <c r="DH126" s="799"/>
      <c r="DI126" s="799"/>
      <c r="DJ126" s="799"/>
      <c r="DK126" s="799"/>
      <c r="DL126" s="799" t="s">
        <v>155</v>
      </c>
      <c r="DM126" s="799"/>
      <c r="DN126" s="799"/>
      <c r="DO126" s="799"/>
      <c r="DP126" s="799"/>
      <c r="DQ126" s="799" t="s">
        <v>464</v>
      </c>
      <c r="DR126" s="799"/>
      <c r="DS126" s="799"/>
      <c r="DT126" s="799"/>
      <c r="DU126" s="799"/>
      <c r="DV126" s="776" t="s">
        <v>400</v>
      </c>
      <c r="DW126" s="776"/>
      <c r="DX126" s="776"/>
      <c r="DY126" s="776"/>
      <c r="DZ126" s="777"/>
    </row>
    <row r="127" spans="1:130" s="234" customFormat="1" ht="26.25" customHeight="1" x14ac:dyDescent="0.2">
      <c r="A127" s="804"/>
      <c r="B127" s="805"/>
      <c r="C127" s="823" t="s">
        <v>472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167631</v>
      </c>
      <c r="AB127" s="762"/>
      <c r="AC127" s="762"/>
      <c r="AD127" s="762"/>
      <c r="AE127" s="763"/>
      <c r="AF127" s="764">
        <v>153501</v>
      </c>
      <c r="AG127" s="762"/>
      <c r="AH127" s="762"/>
      <c r="AI127" s="762"/>
      <c r="AJ127" s="763"/>
      <c r="AK127" s="764">
        <v>70894</v>
      </c>
      <c r="AL127" s="762"/>
      <c r="AM127" s="762"/>
      <c r="AN127" s="762"/>
      <c r="AO127" s="763"/>
      <c r="AP127" s="809">
        <v>0</v>
      </c>
      <c r="AQ127" s="810"/>
      <c r="AR127" s="810"/>
      <c r="AS127" s="810"/>
      <c r="AT127" s="811"/>
      <c r="AU127" s="270"/>
      <c r="AV127" s="270"/>
      <c r="AW127" s="270"/>
      <c r="AX127" s="826" t="s">
        <v>473</v>
      </c>
      <c r="AY127" s="794"/>
      <c r="AZ127" s="794"/>
      <c r="BA127" s="794"/>
      <c r="BB127" s="794"/>
      <c r="BC127" s="794"/>
      <c r="BD127" s="794"/>
      <c r="BE127" s="795"/>
      <c r="BF127" s="793" t="s">
        <v>474</v>
      </c>
      <c r="BG127" s="794"/>
      <c r="BH127" s="794"/>
      <c r="BI127" s="794"/>
      <c r="BJ127" s="794"/>
      <c r="BK127" s="794"/>
      <c r="BL127" s="795"/>
      <c r="BM127" s="793" t="s">
        <v>475</v>
      </c>
      <c r="BN127" s="794"/>
      <c r="BO127" s="794"/>
      <c r="BP127" s="794"/>
      <c r="BQ127" s="794"/>
      <c r="BR127" s="794"/>
      <c r="BS127" s="795"/>
      <c r="BT127" s="793" t="s">
        <v>476</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477</v>
      </c>
      <c r="CQ127" s="732"/>
      <c r="CR127" s="732"/>
      <c r="CS127" s="732"/>
      <c r="CT127" s="732"/>
      <c r="CU127" s="732"/>
      <c r="CV127" s="732"/>
      <c r="CW127" s="732"/>
      <c r="CX127" s="732"/>
      <c r="CY127" s="732"/>
      <c r="CZ127" s="732"/>
      <c r="DA127" s="732"/>
      <c r="DB127" s="732"/>
      <c r="DC127" s="732"/>
      <c r="DD127" s="732"/>
      <c r="DE127" s="732"/>
      <c r="DF127" s="733"/>
      <c r="DG127" s="798">
        <v>3107381</v>
      </c>
      <c r="DH127" s="799"/>
      <c r="DI127" s="799"/>
      <c r="DJ127" s="799"/>
      <c r="DK127" s="799"/>
      <c r="DL127" s="799">
        <v>3571078</v>
      </c>
      <c r="DM127" s="799"/>
      <c r="DN127" s="799"/>
      <c r="DO127" s="799"/>
      <c r="DP127" s="799"/>
      <c r="DQ127" s="799">
        <v>4355200</v>
      </c>
      <c r="DR127" s="799"/>
      <c r="DS127" s="799"/>
      <c r="DT127" s="799"/>
      <c r="DU127" s="799"/>
      <c r="DV127" s="776">
        <v>1.1000000000000001</v>
      </c>
      <c r="DW127" s="776"/>
      <c r="DX127" s="776"/>
      <c r="DY127" s="776"/>
      <c r="DZ127" s="777"/>
    </row>
    <row r="128" spans="1:130" s="234" customFormat="1" ht="26.25" customHeight="1" thickBot="1" x14ac:dyDescent="0.25">
      <c r="A128" s="778" t="s">
        <v>478</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479</v>
      </c>
      <c r="X128" s="780"/>
      <c r="Y128" s="780"/>
      <c r="Z128" s="781"/>
      <c r="AA128" s="782">
        <v>1116938</v>
      </c>
      <c r="AB128" s="783"/>
      <c r="AC128" s="783"/>
      <c r="AD128" s="783"/>
      <c r="AE128" s="784"/>
      <c r="AF128" s="785">
        <v>1205192</v>
      </c>
      <c r="AG128" s="783"/>
      <c r="AH128" s="783"/>
      <c r="AI128" s="783"/>
      <c r="AJ128" s="784"/>
      <c r="AK128" s="785">
        <v>1883021</v>
      </c>
      <c r="AL128" s="783"/>
      <c r="AM128" s="783"/>
      <c r="AN128" s="783"/>
      <c r="AO128" s="784"/>
      <c r="AP128" s="786"/>
      <c r="AQ128" s="787"/>
      <c r="AR128" s="787"/>
      <c r="AS128" s="787"/>
      <c r="AT128" s="788"/>
      <c r="AU128" s="270"/>
      <c r="AV128" s="270"/>
      <c r="AW128" s="270"/>
      <c r="AX128" s="789" t="s">
        <v>480</v>
      </c>
      <c r="AY128" s="790"/>
      <c r="AZ128" s="790"/>
      <c r="BA128" s="790"/>
      <c r="BB128" s="790"/>
      <c r="BC128" s="790"/>
      <c r="BD128" s="790"/>
      <c r="BE128" s="791"/>
      <c r="BF128" s="768" t="s">
        <v>364</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481</v>
      </c>
      <c r="CQ128" s="710"/>
      <c r="CR128" s="710"/>
      <c r="CS128" s="710"/>
      <c r="CT128" s="710"/>
      <c r="CU128" s="710"/>
      <c r="CV128" s="710"/>
      <c r="CW128" s="710"/>
      <c r="CX128" s="710"/>
      <c r="CY128" s="710"/>
      <c r="CZ128" s="710"/>
      <c r="DA128" s="710"/>
      <c r="DB128" s="710"/>
      <c r="DC128" s="710"/>
      <c r="DD128" s="710"/>
      <c r="DE128" s="710"/>
      <c r="DF128" s="711"/>
      <c r="DG128" s="772">
        <v>1133336</v>
      </c>
      <c r="DH128" s="773"/>
      <c r="DI128" s="773"/>
      <c r="DJ128" s="773"/>
      <c r="DK128" s="773"/>
      <c r="DL128" s="773">
        <v>1029658</v>
      </c>
      <c r="DM128" s="773"/>
      <c r="DN128" s="773"/>
      <c r="DO128" s="773"/>
      <c r="DP128" s="773"/>
      <c r="DQ128" s="773">
        <v>962278</v>
      </c>
      <c r="DR128" s="773"/>
      <c r="DS128" s="773"/>
      <c r="DT128" s="773"/>
      <c r="DU128" s="773"/>
      <c r="DV128" s="774">
        <v>0.2</v>
      </c>
      <c r="DW128" s="774"/>
      <c r="DX128" s="774"/>
      <c r="DY128" s="774"/>
      <c r="DZ128" s="775"/>
    </row>
    <row r="129" spans="1:131" s="234" customFormat="1" ht="26.25" customHeight="1" x14ac:dyDescent="0.2">
      <c r="A129" s="756" t="s">
        <v>100</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482</v>
      </c>
      <c r="X129" s="759"/>
      <c r="Y129" s="759"/>
      <c r="Z129" s="760"/>
      <c r="AA129" s="761">
        <v>501638579</v>
      </c>
      <c r="AB129" s="762"/>
      <c r="AC129" s="762"/>
      <c r="AD129" s="762"/>
      <c r="AE129" s="763"/>
      <c r="AF129" s="764">
        <v>470515249</v>
      </c>
      <c r="AG129" s="762"/>
      <c r="AH129" s="762"/>
      <c r="AI129" s="762"/>
      <c r="AJ129" s="763"/>
      <c r="AK129" s="764">
        <v>469783353</v>
      </c>
      <c r="AL129" s="762"/>
      <c r="AM129" s="762"/>
      <c r="AN129" s="762"/>
      <c r="AO129" s="763"/>
      <c r="AP129" s="765"/>
      <c r="AQ129" s="766"/>
      <c r="AR129" s="766"/>
      <c r="AS129" s="766"/>
      <c r="AT129" s="767"/>
      <c r="AU129" s="272"/>
      <c r="AV129" s="272"/>
      <c r="AW129" s="272"/>
      <c r="AX129" s="731" t="s">
        <v>483</v>
      </c>
      <c r="AY129" s="732"/>
      <c r="AZ129" s="732"/>
      <c r="BA129" s="732"/>
      <c r="BB129" s="732"/>
      <c r="BC129" s="732"/>
      <c r="BD129" s="732"/>
      <c r="BE129" s="733"/>
      <c r="BF129" s="751" t="s">
        <v>484</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485</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486</v>
      </c>
      <c r="X130" s="759"/>
      <c r="Y130" s="759"/>
      <c r="Z130" s="760"/>
      <c r="AA130" s="761">
        <v>70440022</v>
      </c>
      <c r="AB130" s="762"/>
      <c r="AC130" s="762"/>
      <c r="AD130" s="762"/>
      <c r="AE130" s="763"/>
      <c r="AF130" s="764">
        <v>69538936</v>
      </c>
      <c r="AG130" s="762"/>
      <c r="AH130" s="762"/>
      <c r="AI130" s="762"/>
      <c r="AJ130" s="763"/>
      <c r="AK130" s="764">
        <v>69555315</v>
      </c>
      <c r="AL130" s="762"/>
      <c r="AM130" s="762"/>
      <c r="AN130" s="762"/>
      <c r="AO130" s="763"/>
      <c r="AP130" s="765"/>
      <c r="AQ130" s="766"/>
      <c r="AR130" s="766"/>
      <c r="AS130" s="766"/>
      <c r="AT130" s="767"/>
      <c r="AU130" s="272"/>
      <c r="AV130" s="272"/>
      <c r="AW130" s="272"/>
      <c r="AX130" s="731" t="s">
        <v>487</v>
      </c>
      <c r="AY130" s="732"/>
      <c r="AZ130" s="732"/>
      <c r="BA130" s="732"/>
      <c r="BB130" s="732"/>
      <c r="BC130" s="732"/>
      <c r="BD130" s="732"/>
      <c r="BE130" s="733"/>
      <c r="BF130" s="734">
        <v>13.6</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488</v>
      </c>
      <c r="X131" s="742"/>
      <c r="Y131" s="742"/>
      <c r="Z131" s="743"/>
      <c r="AA131" s="744">
        <v>431198557</v>
      </c>
      <c r="AB131" s="745"/>
      <c r="AC131" s="745"/>
      <c r="AD131" s="745"/>
      <c r="AE131" s="746"/>
      <c r="AF131" s="747">
        <v>400976313</v>
      </c>
      <c r="AG131" s="745"/>
      <c r="AH131" s="745"/>
      <c r="AI131" s="745"/>
      <c r="AJ131" s="746"/>
      <c r="AK131" s="747">
        <v>400228038</v>
      </c>
      <c r="AL131" s="745"/>
      <c r="AM131" s="745"/>
      <c r="AN131" s="745"/>
      <c r="AO131" s="746"/>
      <c r="AP131" s="748"/>
      <c r="AQ131" s="749"/>
      <c r="AR131" s="749"/>
      <c r="AS131" s="749"/>
      <c r="AT131" s="750"/>
      <c r="AU131" s="272"/>
      <c r="AV131" s="272"/>
      <c r="AW131" s="272"/>
      <c r="AX131" s="709" t="s">
        <v>489</v>
      </c>
      <c r="AY131" s="710"/>
      <c r="AZ131" s="710"/>
      <c r="BA131" s="710"/>
      <c r="BB131" s="710"/>
      <c r="BC131" s="710"/>
      <c r="BD131" s="710"/>
      <c r="BE131" s="711"/>
      <c r="BF131" s="712">
        <v>164.6</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490</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491</v>
      </c>
      <c r="W132" s="722"/>
      <c r="X132" s="722"/>
      <c r="Y132" s="722"/>
      <c r="Z132" s="723"/>
      <c r="AA132" s="724">
        <v>14.43317075</v>
      </c>
      <c r="AB132" s="725"/>
      <c r="AC132" s="725"/>
      <c r="AD132" s="725"/>
      <c r="AE132" s="726"/>
      <c r="AF132" s="727">
        <v>13.870874710000001</v>
      </c>
      <c r="AG132" s="725"/>
      <c r="AH132" s="725"/>
      <c r="AI132" s="725"/>
      <c r="AJ132" s="726"/>
      <c r="AK132" s="727">
        <v>12.692816219999999</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492</v>
      </c>
      <c r="W133" s="701"/>
      <c r="X133" s="701"/>
      <c r="Y133" s="701"/>
      <c r="Z133" s="702"/>
      <c r="AA133" s="703">
        <v>14.9</v>
      </c>
      <c r="AB133" s="704"/>
      <c r="AC133" s="704"/>
      <c r="AD133" s="704"/>
      <c r="AE133" s="705"/>
      <c r="AF133" s="703">
        <v>14.5</v>
      </c>
      <c r="AG133" s="704"/>
      <c r="AH133" s="704"/>
      <c r="AI133" s="704"/>
      <c r="AJ133" s="705"/>
      <c r="AK133" s="703">
        <v>13.6</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m0XJUgxqY6+Iyx+JkmyGMbeT6LUzzLCAaB4GoeD0ZnEZ6aLkhLxOedkw3izqU/a0pISb+aQd42LmW+97rm33jQ==" saltValue="zP/FeYpSkmVwmlr3PjQD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5" zoomScaleNormal="85" zoomScaleSheetLayoutView="85"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493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cVLNt6Y2lZjLpMQohGAaHW8Nzxa4xX16+OBFsH4q3jafVKLO/oDoPHECXFHu6CRR5lJoFewzjC4d86j1KPeA4w==" saltValue="yTdw5sLlwI22VuaIdR/K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L1qvOO+INlx8VWowEqzUpdTjpMZSeO3ckbQF//PG5cS4tHzs250dT7WYY4Qr++qR9N7FnPXTWWlKqv8j12O4QA==" saltValue="iN65r4S/YMplvTUdlCHwC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496</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1" t="s">
        <v>497</v>
      </c>
      <c r="AP7" s="293"/>
      <c r="AQ7" s="294" t="s">
        <v>498</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2"/>
      <c r="AP8" s="299" t="s">
        <v>499</v>
      </c>
      <c r="AQ8" s="300" t="s">
        <v>500</v>
      </c>
      <c r="AR8" s="301" t="s">
        <v>501</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5" t="s">
        <v>502</v>
      </c>
      <c r="AL9" s="1146"/>
      <c r="AM9" s="1146"/>
      <c r="AN9" s="1147"/>
      <c r="AO9" s="302">
        <v>212605175</v>
      </c>
      <c r="AP9" s="302">
        <v>92313</v>
      </c>
      <c r="AQ9" s="303">
        <v>85403</v>
      </c>
      <c r="AR9" s="304">
        <v>8.1</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5" t="s">
        <v>503</v>
      </c>
      <c r="AL10" s="1146"/>
      <c r="AM10" s="1146"/>
      <c r="AN10" s="1147"/>
      <c r="AO10" s="302">
        <v>958375</v>
      </c>
      <c r="AP10" s="302">
        <v>416</v>
      </c>
      <c r="AQ10" s="303">
        <v>187</v>
      </c>
      <c r="AR10" s="304">
        <v>122.5</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5" t="s">
        <v>504</v>
      </c>
      <c r="AL11" s="1146"/>
      <c r="AM11" s="1146"/>
      <c r="AN11" s="1147"/>
      <c r="AO11" s="302" t="s">
        <v>505</v>
      </c>
      <c r="AP11" s="302" t="s">
        <v>505</v>
      </c>
      <c r="AQ11" s="303">
        <v>439</v>
      </c>
      <c r="AR11" s="304" t="s">
        <v>505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5" t="s">
        <v>506</v>
      </c>
      <c r="AL12" s="1146"/>
      <c r="AM12" s="1146"/>
      <c r="AN12" s="1147"/>
      <c r="AO12" s="302" t="s">
        <v>505</v>
      </c>
      <c r="AP12" s="302" t="s">
        <v>505</v>
      </c>
      <c r="AQ12" s="303" t="s">
        <v>505</v>
      </c>
      <c r="AR12" s="304" t="s">
        <v>505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5" t="s">
        <v>507</v>
      </c>
      <c r="AL13" s="1146"/>
      <c r="AM13" s="1146"/>
      <c r="AN13" s="1147"/>
      <c r="AO13" s="302" t="s">
        <v>505</v>
      </c>
      <c r="AP13" s="302" t="s">
        <v>505</v>
      </c>
      <c r="AQ13" s="303">
        <v>18</v>
      </c>
      <c r="AR13" s="304" t="s">
        <v>505</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5" t="s">
        <v>508</v>
      </c>
      <c r="AL14" s="1146"/>
      <c r="AM14" s="1146"/>
      <c r="AN14" s="1147"/>
      <c r="AO14" s="302">
        <v>2060675</v>
      </c>
      <c r="AP14" s="302">
        <v>895</v>
      </c>
      <c r="AQ14" s="303">
        <v>1001</v>
      </c>
      <c r="AR14" s="304">
        <v>-10.6</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5" t="s">
        <v>509</v>
      </c>
      <c r="AL15" s="1146"/>
      <c r="AM15" s="1146"/>
      <c r="AN15" s="1147"/>
      <c r="AO15" s="302">
        <v>-17706350</v>
      </c>
      <c r="AP15" s="302">
        <v>-7688</v>
      </c>
      <c r="AQ15" s="303">
        <v>-7401</v>
      </c>
      <c r="AR15" s="304">
        <v>3.9</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7" t="s">
        <v>158</v>
      </c>
      <c r="AL16" s="1138"/>
      <c r="AM16" s="1138"/>
      <c r="AN16" s="1139"/>
      <c r="AO16" s="302">
        <v>197917875</v>
      </c>
      <c r="AP16" s="302">
        <v>85935</v>
      </c>
      <c r="AQ16" s="303">
        <v>79646</v>
      </c>
      <c r="AR16" s="304">
        <v>7.9</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510</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511</v>
      </c>
      <c r="AP20" s="313" t="s">
        <v>512</v>
      </c>
      <c r="AQ20" s="314" t="s">
        <v>513</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8" t="s">
        <v>514</v>
      </c>
      <c r="AL21" s="1149"/>
      <c r="AM21" s="1149"/>
      <c r="AN21" s="1150"/>
      <c r="AO21" s="317">
        <v>963.66</v>
      </c>
      <c r="AP21" s="318">
        <v>878.91</v>
      </c>
      <c r="AQ21" s="319">
        <v>84.75</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8" t="s">
        <v>515</v>
      </c>
      <c r="AL22" s="1149"/>
      <c r="AM22" s="1149"/>
      <c r="AN22" s="1150"/>
      <c r="AO22" s="322">
        <v>99.9</v>
      </c>
      <c r="AP22" s="323">
        <v>100.4</v>
      </c>
      <c r="AQ22" s="324">
        <v>-0.5</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518</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1" t="s">
        <v>497</v>
      </c>
      <c r="AP30" s="293"/>
      <c r="AQ30" s="294" t="s">
        <v>498</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2"/>
      <c r="AP31" s="299" t="s">
        <v>499</v>
      </c>
      <c r="AQ31" s="300" t="s">
        <v>500</v>
      </c>
      <c r="AR31" s="301" t="s">
        <v>501</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4" t="s">
        <v>519</v>
      </c>
      <c r="AL32" s="1135"/>
      <c r="AM32" s="1135"/>
      <c r="AN32" s="1136"/>
      <c r="AO32" s="302">
        <v>73229306</v>
      </c>
      <c r="AP32" s="302">
        <v>31796</v>
      </c>
      <c r="AQ32" s="303">
        <v>26912</v>
      </c>
      <c r="AR32" s="304">
        <v>18.100000000000001</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4" t="s">
        <v>520</v>
      </c>
      <c r="AL33" s="1135"/>
      <c r="AM33" s="1135"/>
      <c r="AN33" s="1136"/>
      <c r="AO33" s="302">
        <v>7480630</v>
      </c>
      <c r="AP33" s="302">
        <v>3248</v>
      </c>
      <c r="AQ33" s="303">
        <v>2365</v>
      </c>
      <c r="AR33" s="304">
        <v>37.299999999999997</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4" t="s">
        <v>521</v>
      </c>
      <c r="AL34" s="1135"/>
      <c r="AM34" s="1135"/>
      <c r="AN34" s="1136"/>
      <c r="AO34" s="302">
        <v>38223837</v>
      </c>
      <c r="AP34" s="302">
        <v>16597</v>
      </c>
      <c r="AQ34" s="303">
        <v>18453</v>
      </c>
      <c r="AR34" s="304">
        <v>-10.1</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4" t="s">
        <v>522</v>
      </c>
      <c r="AL35" s="1135"/>
      <c r="AM35" s="1135"/>
      <c r="AN35" s="1136"/>
      <c r="AO35" s="302">
        <v>1485373</v>
      </c>
      <c r="AP35" s="302">
        <v>645</v>
      </c>
      <c r="AQ35" s="303">
        <v>957</v>
      </c>
      <c r="AR35" s="304">
        <v>-32.6</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4" t="s">
        <v>523</v>
      </c>
      <c r="AL36" s="1135"/>
      <c r="AM36" s="1135"/>
      <c r="AN36" s="1136"/>
      <c r="AO36" s="302" t="s">
        <v>505</v>
      </c>
      <c r="AP36" s="302" t="s">
        <v>505</v>
      </c>
      <c r="AQ36" s="303">
        <v>59</v>
      </c>
      <c r="AR36" s="304" t="s">
        <v>505</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4" t="s">
        <v>524</v>
      </c>
      <c r="AL37" s="1135"/>
      <c r="AM37" s="1135"/>
      <c r="AN37" s="1136"/>
      <c r="AO37" s="302">
        <v>1819383</v>
      </c>
      <c r="AP37" s="302">
        <v>790</v>
      </c>
      <c r="AQ37" s="303">
        <v>548</v>
      </c>
      <c r="AR37" s="304">
        <v>44.2</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1" t="s">
        <v>525</v>
      </c>
      <c r="AL38" s="1132"/>
      <c r="AM38" s="1132"/>
      <c r="AN38" s="1133"/>
      <c r="AO38" s="332">
        <v>17</v>
      </c>
      <c r="AP38" s="332">
        <v>0</v>
      </c>
      <c r="AQ38" s="333">
        <v>0</v>
      </c>
      <c r="AR38" s="324">
        <v>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1" t="s">
        <v>526</v>
      </c>
      <c r="AL39" s="1132"/>
      <c r="AM39" s="1132"/>
      <c r="AN39" s="1133"/>
      <c r="AO39" s="302">
        <v>-1883021</v>
      </c>
      <c r="AP39" s="302">
        <v>-818</v>
      </c>
      <c r="AQ39" s="303">
        <v>-1814</v>
      </c>
      <c r="AR39" s="304">
        <v>-54.9</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4" t="s">
        <v>527</v>
      </c>
      <c r="AL40" s="1135"/>
      <c r="AM40" s="1135"/>
      <c r="AN40" s="1136"/>
      <c r="AO40" s="302">
        <v>-69555315</v>
      </c>
      <c r="AP40" s="302">
        <v>-30201</v>
      </c>
      <c r="AQ40" s="303">
        <v>-28598</v>
      </c>
      <c r="AR40" s="304">
        <v>5.6</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7" t="s">
        <v>528</v>
      </c>
      <c r="AL41" s="1138"/>
      <c r="AM41" s="1138"/>
      <c r="AN41" s="1139"/>
      <c r="AO41" s="302">
        <v>50800210</v>
      </c>
      <c r="AP41" s="302">
        <v>22057</v>
      </c>
      <c r="AQ41" s="303">
        <v>18881</v>
      </c>
      <c r="AR41" s="304">
        <v>16.8</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530</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0" t="s">
        <v>497</v>
      </c>
      <c r="AN49" s="1142" t="s">
        <v>531</v>
      </c>
      <c r="AO49" s="1143"/>
      <c r="AP49" s="1143"/>
      <c r="AQ49" s="1143"/>
      <c r="AR49" s="1144"/>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1"/>
      <c r="AN50" s="344" t="s">
        <v>532</v>
      </c>
      <c r="AO50" s="345" t="s">
        <v>533</v>
      </c>
      <c r="AP50" s="346" t="s">
        <v>534</v>
      </c>
      <c r="AQ50" s="347" t="s">
        <v>535</v>
      </c>
      <c r="AR50" s="348" t="s">
        <v>536</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537</v>
      </c>
      <c r="AL51" s="341"/>
      <c r="AM51" s="349">
        <v>210447640</v>
      </c>
      <c r="AN51" s="350">
        <v>90393</v>
      </c>
      <c r="AO51" s="351">
        <v>35.299999999999997</v>
      </c>
      <c r="AP51" s="352">
        <v>35216</v>
      </c>
      <c r="AQ51" s="353">
        <v>2.4</v>
      </c>
      <c r="AR51" s="354">
        <v>32.9</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538</v>
      </c>
      <c r="AM52" s="357">
        <v>62497629</v>
      </c>
      <c r="AN52" s="358">
        <v>26845</v>
      </c>
      <c r="AO52" s="359">
        <v>90.7</v>
      </c>
      <c r="AP52" s="360">
        <v>12644</v>
      </c>
      <c r="AQ52" s="361">
        <v>15.8</v>
      </c>
      <c r="AR52" s="362">
        <v>74.900000000000006</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539</v>
      </c>
      <c r="AL53" s="341"/>
      <c r="AM53" s="349">
        <v>230032132</v>
      </c>
      <c r="AN53" s="350">
        <v>98961</v>
      </c>
      <c r="AO53" s="351">
        <v>9.5</v>
      </c>
      <c r="AP53" s="352">
        <v>36736</v>
      </c>
      <c r="AQ53" s="353">
        <v>4.3</v>
      </c>
      <c r="AR53" s="354">
        <v>5.2</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538</v>
      </c>
      <c r="AM54" s="357">
        <v>56238941</v>
      </c>
      <c r="AN54" s="358">
        <v>24194</v>
      </c>
      <c r="AO54" s="359">
        <v>-9.9</v>
      </c>
      <c r="AP54" s="360">
        <v>13410</v>
      </c>
      <c r="AQ54" s="361">
        <v>6.1</v>
      </c>
      <c r="AR54" s="362">
        <v>-16</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540</v>
      </c>
      <c r="AL55" s="341"/>
      <c r="AM55" s="349">
        <v>239371756</v>
      </c>
      <c r="AN55" s="350">
        <v>103202</v>
      </c>
      <c r="AO55" s="351">
        <v>4.3</v>
      </c>
      <c r="AP55" s="352">
        <v>38259</v>
      </c>
      <c r="AQ55" s="353">
        <v>4.0999999999999996</v>
      </c>
      <c r="AR55" s="354">
        <v>0.2</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538</v>
      </c>
      <c r="AM56" s="357">
        <v>48649343</v>
      </c>
      <c r="AN56" s="358">
        <v>20975</v>
      </c>
      <c r="AO56" s="359">
        <v>-13.3</v>
      </c>
      <c r="AP56" s="360">
        <v>13379</v>
      </c>
      <c r="AQ56" s="361">
        <v>-0.2</v>
      </c>
      <c r="AR56" s="362">
        <v>-13.1</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541</v>
      </c>
      <c r="AL57" s="341"/>
      <c r="AM57" s="349">
        <v>227677188</v>
      </c>
      <c r="AN57" s="350">
        <v>98473</v>
      </c>
      <c r="AO57" s="351">
        <v>-4.5999999999999996</v>
      </c>
      <c r="AP57" s="352">
        <v>39075</v>
      </c>
      <c r="AQ57" s="353">
        <v>2.1</v>
      </c>
      <c r="AR57" s="354">
        <v>-6.7</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538</v>
      </c>
      <c r="AM58" s="357">
        <v>45090818</v>
      </c>
      <c r="AN58" s="358">
        <v>19502</v>
      </c>
      <c r="AO58" s="359">
        <v>-7</v>
      </c>
      <c r="AP58" s="360">
        <v>13441</v>
      </c>
      <c r="AQ58" s="361">
        <v>0.5</v>
      </c>
      <c r="AR58" s="362">
        <v>-7.5</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542</v>
      </c>
      <c r="AL59" s="341"/>
      <c r="AM59" s="349">
        <v>205782863</v>
      </c>
      <c r="AN59" s="350">
        <v>89350</v>
      </c>
      <c r="AO59" s="351">
        <v>-9.3000000000000007</v>
      </c>
      <c r="AP59" s="352">
        <v>39072</v>
      </c>
      <c r="AQ59" s="353">
        <v>0</v>
      </c>
      <c r="AR59" s="354">
        <v>-9.3000000000000007</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538</v>
      </c>
      <c r="AM60" s="357">
        <v>42499602</v>
      </c>
      <c r="AN60" s="358">
        <v>18453</v>
      </c>
      <c r="AO60" s="359">
        <v>-5.4</v>
      </c>
      <c r="AP60" s="360">
        <v>14106</v>
      </c>
      <c r="AQ60" s="361">
        <v>4.9000000000000004</v>
      </c>
      <c r="AR60" s="362">
        <v>-10.3</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543</v>
      </c>
      <c r="AL61" s="363"/>
      <c r="AM61" s="364">
        <v>222662316</v>
      </c>
      <c r="AN61" s="365">
        <v>96076</v>
      </c>
      <c r="AO61" s="366">
        <v>7</v>
      </c>
      <c r="AP61" s="367">
        <v>37672</v>
      </c>
      <c r="AQ61" s="368">
        <v>2.6</v>
      </c>
      <c r="AR61" s="354">
        <v>4.4000000000000004</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538</v>
      </c>
      <c r="AM62" s="357">
        <v>50995267</v>
      </c>
      <c r="AN62" s="358">
        <v>21994</v>
      </c>
      <c r="AO62" s="359">
        <v>11</v>
      </c>
      <c r="AP62" s="360">
        <v>13396</v>
      </c>
      <c r="AQ62" s="361">
        <v>5.4</v>
      </c>
      <c r="AR62" s="362">
        <v>5.6</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rnPGtUEaptS96qjPK6XXxFiBEc8kAz11hhptKGCYenu2VSiy19Uccz+9azziqHQy9iBVE872EfGUEKo27ZYi0Q==" saltValue="xKYcrZ3lSO+j60OSZrlM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Up1jvlVqz0/slmm7aVS4qwkqrIZtJv6a1wu8erUmYAHCHPUu52XF/7oO6ZHguZP7VDhwazI9dMUxqwNsk5YUQ==" saltValue="xzYN8puT/R+2Vmovd7fS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SvLJFfY6aYXVDALLD4gUQK8tLOyvl9w6ZhoM4hUA53t/eGsc7xxnEU1xM0cXObOEvLLydiKcKtbToslmopw5w==" saltValue="IxW5ofkJLIUk4I8dIOIZ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546</v>
      </c>
      <c r="G46" s="372" t="s">
        <v>547</v>
      </c>
      <c r="H46" s="372" t="s">
        <v>548</v>
      </c>
      <c r="I46" s="372" t="s">
        <v>549</v>
      </c>
      <c r="J46" s="373" t="s">
        <v>550</v>
      </c>
    </row>
    <row r="47" spans="2:10" ht="57.75" customHeight="1" x14ac:dyDescent="0.2">
      <c r="B47" s="7"/>
      <c r="C47" s="1153" t="s">
        <v>3</v>
      </c>
      <c r="D47" s="1153"/>
      <c r="E47" s="1154"/>
      <c r="F47" s="374">
        <v>6.07</v>
      </c>
      <c r="G47" s="375">
        <v>4.3899999999999997</v>
      </c>
      <c r="H47" s="375">
        <v>4.07</v>
      </c>
      <c r="I47" s="375">
        <v>4.97</v>
      </c>
      <c r="J47" s="376">
        <v>4.9400000000000004</v>
      </c>
    </row>
    <row r="48" spans="2:10" ht="57.75" customHeight="1" x14ac:dyDescent="0.2">
      <c r="B48" s="8"/>
      <c r="C48" s="1155" t="s">
        <v>4</v>
      </c>
      <c r="D48" s="1155"/>
      <c r="E48" s="1156"/>
      <c r="F48" s="377">
        <v>7.95</v>
      </c>
      <c r="G48" s="378">
        <v>3.53</v>
      </c>
      <c r="H48" s="378">
        <v>3.05</v>
      </c>
      <c r="I48" s="378">
        <v>3.16</v>
      </c>
      <c r="J48" s="379">
        <v>4.0599999999999996</v>
      </c>
    </row>
    <row r="49" spans="2:10" ht="57.75" customHeight="1" thickBot="1" x14ac:dyDescent="0.25">
      <c r="B49" s="9"/>
      <c r="C49" s="1157" t="s">
        <v>5</v>
      </c>
      <c r="D49" s="1157"/>
      <c r="E49" s="1158"/>
      <c r="F49" s="380">
        <v>1.39</v>
      </c>
      <c r="G49" s="381" t="s">
        <v>551</v>
      </c>
      <c r="H49" s="381">
        <v>1.19</v>
      </c>
      <c r="I49" s="381">
        <v>0.67</v>
      </c>
      <c r="J49" s="382">
        <v>0.88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Kz/BkbpYzEkUK133GTN5cGvvksoEm+85cLAO9bDQ4r+3Sgxalo3BXXW6d/Nw2kh2Ub2evI1pw1eNJY1SvDp4Q==" saltValue="3fWXhn3Riqx/raS9P5oc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546</v>
      </c>
      <c r="G33" s="17" t="s">
        <v>547</v>
      </c>
      <c r="H33" s="17" t="s">
        <v>548</v>
      </c>
      <c r="I33" s="17" t="s">
        <v>549</v>
      </c>
      <c r="J33" s="18" t="s">
        <v>550</v>
      </c>
      <c r="K33" s="10"/>
      <c r="L33" s="10"/>
      <c r="M33" s="10"/>
      <c r="N33" s="10"/>
      <c r="O33" s="10"/>
      <c r="P33" s="10"/>
    </row>
    <row r="34" spans="1:16" ht="39" customHeight="1" x14ac:dyDescent="0.2">
      <c r="A34" s="10"/>
      <c r="B34" s="19"/>
      <c r="C34" s="1165" t="s">
        <v>552</v>
      </c>
      <c r="D34" s="1165"/>
      <c r="E34" s="1166"/>
      <c r="F34" s="20">
        <v>7.94</v>
      </c>
      <c r="G34" s="21">
        <v>3.52</v>
      </c>
      <c r="H34" s="21">
        <v>3.03</v>
      </c>
      <c r="I34" s="21">
        <v>3.15</v>
      </c>
      <c r="J34" s="22">
        <v>4.05</v>
      </c>
      <c r="K34" s="10"/>
      <c r="L34" s="10"/>
      <c r="M34" s="10"/>
      <c r="N34" s="10"/>
      <c r="O34" s="10"/>
      <c r="P34" s="10"/>
    </row>
    <row r="35" spans="1:16" ht="39" customHeight="1" x14ac:dyDescent="0.2">
      <c r="A35" s="10"/>
      <c r="B35" s="23"/>
      <c r="C35" s="1159" t="s">
        <v>553</v>
      </c>
      <c r="D35" s="1160"/>
      <c r="E35" s="1161"/>
      <c r="F35" s="24">
        <v>0.19</v>
      </c>
      <c r="G35" s="25">
        <v>2.14</v>
      </c>
      <c r="H35" s="25">
        <v>2.54</v>
      </c>
      <c r="I35" s="25">
        <v>2.88</v>
      </c>
      <c r="J35" s="26">
        <v>3.5</v>
      </c>
      <c r="K35" s="10"/>
      <c r="L35" s="10"/>
      <c r="M35" s="10"/>
      <c r="N35" s="10"/>
      <c r="O35" s="10"/>
      <c r="P35" s="10"/>
    </row>
    <row r="36" spans="1:16" ht="39" customHeight="1" x14ac:dyDescent="0.2">
      <c r="A36" s="10"/>
      <c r="B36" s="23"/>
      <c r="C36" s="1159" t="s">
        <v>554</v>
      </c>
      <c r="D36" s="1160"/>
      <c r="E36" s="1161"/>
      <c r="F36" s="24">
        <v>1.01</v>
      </c>
      <c r="G36" s="25">
        <v>0.75</v>
      </c>
      <c r="H36" s="25">
        <v>0.87</v>
      </c>
      <c r="I36" s="25">
        <v>1.1399999999999999</v>
      </c>
      <c r="J36" s="26">
        <v>1.23</v>
      </c>
      <c r="K36" s="10"/>
      <c r="L36" s="10"/>
      <c r="M36" s="10"/>
      <c r="N36" s="10"/>
      <c r="O36" s="10"/>
      <c r="P36" s="10"/>
    </row>
    <row r="37" spans="1:16" ht="39" customHeight="1" x14ac:dyDescent="0.2">
      <c r="A37" s="10"/>
      <c r="B37" s="23"/>
      <c r="C37" s="1159" t="s">
        <v>555</v>
      </c>
      <c r="D37" s="1160"/>
      <c r="E37" s="1161"/>
      <c r="F37" s="24">
        <v>0.28000000000000003</v>
      </c>
      <c r="G37" s="25">
        <v>0.38</v>
      </c>
      <c r="H37" s="25">
        <v>0.33</v>
      </c>
      <c r="I37" s="25">
        <v>0.75</v>
      </c>
      <c r="J37" s="26">
        <v>0.77</v>
      </c>
      <c r="K37" s="10"/>
      <c r="L37" s="10"/>
      <c r="M37" s="10"/>
      <c r="N37" s="10"/>
      <c r="O37" s="10"/>
      <c r="P37" s="10"/>
    </row>
    <row r="38" spans="1:16" ht="39" customHeight="1" x14ac:dyDescent="0.2">
      <c r="A38" s="10"/>
      <c r="B38" s="23"/>
      <c r="C38" s="1159" t="s">
        <v>556</v>
      </c>
      <c r="D38" s="1160"/>
      <c r="E38" s="1161"/>
      <c r="F38" s="24">
        <v>0.23</v>
      </c>
      <c r="G38" s="25">
        <v>0.35</v>
      </c>
      <c r="H38" s="25">
        <v>0.44</v>
      </c>
      <c r="I38" s="25">
        <v>0.56000000000000005</v>
      </c>
      <c r="J38" s="26">
        <v>0.67</v>
      </c>
      <c r="K38" s="10"/>
      <c r="L38" s="10"/>
      <c r="M38" s="10"/>
      <c r="N38" s="10"/>
      <c r="O38" s="10"/>
      <c r="P38" s="10"/>
    </row>
    <row r="39" spans="1:16" ht="39" customHeight="1" x14ac:dyDescent="0.2">
      <c r="A39" s="10"/>
      <c r="B39" s="23"/>
      <c r="C39" s="1159" t="s">
        <v>557</v>
      </c>
      <c r="D39" s="1160"/>
      <c r="E39" s="1161"/>
      <c r="F39" s="24" t="s">
        <v>505</v>
      </c>
      <c r="G39" s="25" t="s">
        <v>505</v>
      </c>
      <c r="H39" s="25" t="s">
        <v>505</v>
      </c>
      <c r="I39" s="25" t="s">
        <v>505</v>
      </c>
      <c r="J39" s="26">
        <v>0.61</v>
      </c>
      <c r="K39" s="10"/>
      <c r="L39" s="10"/>
      <c r="M39" s="10"/>
      <c r="N39" s="10"/>
      <c r="O39" s="10"/>
      <c r="P39" s="10"/>
    </row>
    <row r="40" spans="1:16" ht="39" customHeight="1" x14ac:dyDescent="0.2">
      <c r="A40" s="10"/>
      <c r="B40" s="23"/>
      <c r="C40" s="1159" t="s">
        <v>558</v>
      </c>
      <c r="D40" s="1160"/>
      <c r="E40" s="1161"/>
      <c r="F40" s="24">
        <v>0.02</v>
      </c>
      <c r="G40" s="25">
        <v>0.01</v>
      </c>
      <c r="H40" s="25">
        <v>0.03</v>
      </c>
      <c r="I40" s="25">
        <v>0.05</v>
      </c>
      <c r="J40" s="26">
        <v>0.41</v>
      </c>
      <c r="K40" s="10"/>
      <c r="L40" s="10"/>
      <c r="M40" s="10"/>
      <c r="N40" s="10"/>
      <c r="O40" s="10"/>
      <c r="P40" s="10"/>
    </row>
    <row r="41" spans="1:16" ht="39" customHeight="1" x14ac:dyDescent="0.2">
      <c r="A41" s="10"/>
      <c r="B41" s="23"/>
      <c r="C41" s="1159" t="s">
        <v>559</v>
      </c>
      <c r="D41" s="1160"/>
      <c r="E41" s="1161"/>
      <c r="F41" s="24">
        <v>0</v>
      </c>
      <c r="G41" s="25">
        <v>0</v>
      </c>
      <c r="H41" s="25">
        <v>0.01</v>
      </c>
      <c r="I41" s="25">
        <v>0</v>
      </c>
      <c r="J41" s="26">
        <v>0</v>
      </c>
      <c r="K41" s="10"/>
      <c r="L41" s="10"/>
      <c r="M41" s="10"/>
      <c r="N41" s="10"/>
      <c r="O41" s="10"/>
      <c r="P41" s="10"/>
    </row>
    <row r="42" spans="1:16" ht="39" customHeight="1" x14ac:dyDescent="0.2">
      <c r="A42" s="10"/>
      <c r="B42" s="27"/>
      <c r="C42" s="1159" t="s">
        <v>560</v>
      </c>
      <c r="D42" s="1160"/>
      <c r="E42" s="1161"/>
      <c r="F42" s="24" t="s">
        <v>505</v>
      </c>
      <c r="G42" s="25" t="s">
        <v>505</v>
      </c>
      <c r="H42" s="25" t="s">
        <v>505</v>
      </c>
      <c r="I42" s="25" t="s">
        <v>505</v>
      </c>
      <c r="J42" s="26" t="s">
        <v>505</v>
      </c>
      <c r="K42" s="10"/>
      <c r="L42" s="10"/>
      <c r="M42" s="10"/>
      <c r="N42" s="10"/>
      <c r="O42" s="10"/>
      <c r="P42" s="10"/>
    </row>
    <row r="43" spans="1:16" ht="39" customHeight="1" thickBot="1" x14ac:dyDescent="0.25">
      <c r="A43" s="10"/>
      <c r="B43" s="28"/>
      <c r="C43" s="1162" t="s">
        <v>561</v>
      </c>
      <c r="D43" s="1163"/>
      <c r="E43" s="116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6xGxBFfBKMMKDsyWaaSguulHfK73I6vdyZFeHg7KohRGfYea+N3Q1FjtG4oYLEVI7VBxzyEP4ML6IREbbMD1gQ==" saltValue="8HCpynFMcSAHoqUjVnwM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546</v>
      </c>
      <c r="L44" s="44" t="s">
        <v>547</v>
      </c>
      <c r="M44" s="44" t="s">
        <v>548</v>
      </c>
      <c r="N44" s="44" t="s">
        <v>549</v>
      </c>
      <c r="O44" s="45" t="s">
        <v>550</v>
      </c>
      <c r="P44" s="36"/>
      <c r="Q44" s="36"/>
      <c r="R44" s="36"/>
      <c r="S44" s="36"/>
      <c r="T44" s="36"/>
      <c r="U44" s="36"/>
    </row>
    <row r="45" spans="1:21" ht="30.75" customHeight="1" x14ac:dyDescent="0.2">
      <c r="A45" s="36"/>
      <c r="B45" s="1185" t="s">
        <v>9</v>
      </c>
      <c r="C45" s="1186"/>
      <c r="D45" s="46"/>
      <c r="E45" s="1191" t="s">
        <v>10</v>
      </c>
      <c r="F45" s="1191"/>
      <c r="G45" s="1191"/>
      <c r="H45" s="1191"/>
      <c r="I45" s="1191"/>
      <c r="J45" s="1192"/>
      <c r="K45" s="47">
        <v>83279</v>
      </c>
      <c r="L45" s="48">
        <v>78214</v>
      </c>
      <c r="M45" s="48">
        <v>75991</v>
      </c>
      <c r="N45" s="48">
        <v>73623</v>
      </c>
      <c r="O45" s="49">
        <v>73229</v>
      </c>
      <c r="P45" s="36"/>
      <c r="Q45" s="36"/>
      <c r="R45" s="36"/>
      <c r="S45" s="36"/>
      <c r="T45" s="36"/>
      <c r="U45" s="36"/>
    </row>
    <row r="46" spans="1:21" ht="30.75" customHeight="1" x14ac:dyDescent="0.2">
      <c r="A46" s="36"/>
      <c r="B46" s="1187"/>
      <c r="C46" s="1188"/>
      <c r="D46" s="50"/>
      <c r="E46" s="1169" t="s">
        <v>11</v>
      </c>
      <c r="F46" s="1169"/>
      <c r="G46" s="1169"/>
      <c r="H46" s="1169"/>
      <c r="I46" s="1169"/>
      <c r="J46" s="1170"/>
      <c r="K46" s="51">
        <v>6337</v>
      </c>
      <c r="L46" s="52">
        <v>11733</v>
      </c>
      <c r="M46" s="52">
        <v>13020</v>
      </c>
      <c r="N46" s="52">
        <v>10263</v>
      </c>
      <c r="O46" s="53">
        <v>7481</v>
      </c>
      <c r="P46" s="36"/>
      <c r="Q46" s="36"/>
      <c r="R46" s="36"/>
      <c r="S46" s="36"/>
      <c r="T46" s="36"/>
      <c r="U46" s="36"/>
    </row>
    <row r="47" spans="1:21" ht="30.75" customHeight="1" x14ac:dyDescent="0.2">
      <c r="A47" s="36"/>
      <c r="B47" s="1187"/>
      <c r="C47" s="1188"/>
      <c r="D47" s="50"/>
      <c r="E47" s="1169" t="s">
        <v>12</v>
      </c>
      <c r="F47" s="1169"/>
      <c r="G47" s="1169"/>
      <c r="H47" s="1169"/>
      <c r="I47" s="1169"/>
      <c r="J47" s="1170"/>
      <c r="K47" s="51">
        <v>34756</v>
      </c>
      <c r="L47" s="52">
        <v>39295</v>
      </c>
      <c r="M47" s="52">
        <v>40376</v>
      </c>
      <c r="N47" s="52">
        <v>38854</v>
      </c>
      <c r="O47" s="53">
        <v>38224</v>
      </c>
      <c r="P47" s="36"/>
      <c r="Q47" s="36"/>
      <c r="R47" s="36"/>
      <c r="S47" s="36"/>
      <c r="T47" s="36"/>
      <c r="U47" s="36"/>
    </row>
    <row r="48" spans="1:21" ht="30.75" customHeight="1" x14ac:dyDescent="0.2">
      <c r="A48" s="36"/>
      <c r="B48" s="1187"/>
      <c r="C48" s="1188"/>
      <c r="D48" s="50"/>
      <c r="E48" s="1169" t="s">
        <v>13</v>
      </c>
      <c r="F48" s="1169"/>
      <c r="G48" s="1169"/>
      <c r="H48" s="1169"/>
      <c r="I48" s="1169"/>
      <c r="J48" s="1170"/>
      <c r="K48" s="51">
        <v>7036</v>
      </c>
      <c r="L48" s="52">
        <v>6812</v>
      </c>
      <c r="M48" s="52">
        <v>1705</v>
      </c>
      <c r="N48" s="52">
        <v>1329</v>
      </c>
      <c r="O48" s="53">
        <v>1485</v>
      </c>
      <c r="P48" s="36"/>
      <c r="Q48" s="36"/>
      <c r="R48" s="36"/>
      <c r="S48" s="36"/>
      <c r="T48" s="36"/>
      <c r="U48" s="36"/>
    </row>
    <row r="49" spans="1:21" ht="30.75" customHeight="1" x14ac:dyDescent="0.2">
      <c r="A49" s="36"/>
      <c r="B49" s="1187"/>
      <c r="C49" s="1188"/>
      <c r="D49" s="50"/>
      <c r="E49" s="1169" t="s">
        <v>14</v>
      </c>
      <c r="F49" s="1169"/>
      <c r="G49" s="1169"/>
      <c r="H49" s="1169"/>
      <c r="I49" s="1169"/>
      <c r="J49" s="1170"/>
      <c r="K49" s="51" t="s">
        <v>505</v>
      </c>
      <c r="L49" s="52" t="s">
        <v>505</v>
      </c>
      <c r="M49" s="52" t="s">
        <v>505</v>
      </c>
      <c r="N49" s="52" t="s">
        <v>505</v>
      </c>
      <c r="O49" s="53" t="s">
        <v>505</v>
      </c>
      <c r="P49" s="36"/>
      <c r="Q49" s="36"/>
      <c r="R49" s="36"/>
      <c r="S49" s="36"/>
      <c r="T49" s="36"/>
      <c r="U49" s="36"/>
    </row>
    <row r="50" spans="1:21" ht="30.75" customHeight="1" x14ac:dyDescent="0.2">
      <c r="A50" s="36"/>
      <c r="B50" s="1187"/>
      <c r="C50" s="1188"/>
      <c r="D50" s="50"/>
      <c r="E50" s="1169" t="s">
        <v>15</v>
      </c>
      <c r="F50" s="1169"/>
      <c r="G50" s="1169"/>
      <c r="H50" s="1169"/>
      <c r="I50" s="1169"/>
      <c r="J50" s="1170"/>
      <c r="K50" s="51">
        <v>3787</v>
      </c>
      <c r="L50" s="52">
        <v>3196</v>
      </c>
      <c r="M50" s="52">
        <v>2695</v>
      </c>
      <c r="N50" s="52">
        <v>2293</v>
      </c>
      <c r="O50" s="53">
        <v>1819</v>
      </c>
      <c r="P50" s="36"/>
      <c r="Q50" s="36"/>
      <c r="R50" s="36"/>
      <c r="S50" s="36"/>
      <c r="T50" s="36"/>
      <c r="U50" s="36"/>
    </row>
    <row r="51" spans="1:21" ht="30.75" customHeight="1" x14ac:dyDescent="0.2">
      <c r="A51" s="36"/>
      <c r="B51" s="1189"/>
      <c r="C51" s="1190"/>
      <c r="D51" s="54"/>
      <c r="E51" s="1169" t="s">
        <v>16</v>
      </c>
      <c r="F51" s="1169"/>
      <c r="G51" s="1169"/>
      <c r="H51" s="1169"/>
      <c r="I51" s="1169"/>
      <c r="J51" s="1170"/>
      <c r="K51" s="51">
        <v>13</v>
      </c>
      <c r="L51" s="52">
        <v>9</v>
      </c>
      <c r="M51" s="52">
        <v>6</v>
      </c>
      <c r="N51" s="52">
        <v>0</v>
      </c>
      <c r="O51" s="53">
        <v>0</v>
      </c>
      <c r="P51" s="36"/>
      <c r="Q51" s="36"/>
      <c r="R51" s="36"/>
      <c r="S51" s="36"/>
      <c r="T51" s="36"/>
      <c r="U51" s="36"/>
    </row>
    <row r="52" spans="1:21" ht="30.75" customHeight="1" x14ac:dyDescent="0.2">
      <c r="A52" s="36"/>
      <c r="B52" s="1167" t="s">
        <v>17</v>
      </c>
      <c r="C52" s="1168"/>
      <c r="D52" s="54"/>
      <c r="E52" s="1169" t="s">
        <v>18</v>
      </c>
      <c r="F52" s="1169"/>
      <c r="G52" s="1169"/>
      <c r="H52" s="1169"/>
      <c r="I52" s="1169"/>
      <c r="J52" s="1170"/>
      <c r="K52" s="51">
        <v>71235</v>
      </c>
      <c r="L52" s="52">
        <v>71887</v>
      </c>
      <c r="M52" s="52">
        <v>71557</v>
      </c>
      <c r="N52" s="52">
        <v>70743</v>
      </c>
      <c r="O52" s="53">
        <v>71438</v>
      </c>
      <c r="P52" s="36"/>
      <c r="Q52" s="36"/>
      <c r="R52" s="36"/>
      <c r="S52" s="36"/>
      <c r="T52" s="36"/>
      <c r="U52" s="36"/>
    </row>
    <row r="53" spans="1:21" ht="30.75" customHeight="1" thickBot="1" x14ac:dyDescent="0.25">
      <c r="A53" s="36"/>
      <c r="B53" s="1171" t="s">
        <v>19</v>
      </c>
      <c r="C53" s="1172"/>
      <c r="D53" s="55"/>
      <c r="E53" s="1173" t="s">
        <v>20</v>
      </c>
      <c r="F53" s="1173"/>
      <c r="G53" s="1173"/>
      <c r="H53" s="1173"/>
      <c r="I53" s="1173"/>
      <c r="J53" s="1174"/>
      <c r="K53" s="56">
        <v>63973</v>
      </c>
      <c r="L53" s="57">
        <v>67372</v>
      </c>
      <c r="M53" s="57">
        <v>62236</v>
      </c>
      <c r="N53" s="57">
        <v>55619</v>
      </c>
      <c r="O53" s="58">
        <v>50800</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562</v>
      </c>
      <c r="L55" s="65" t="s">
        <v>563</v>
      </c>
      <c r="M55" s="65" t="s">
        <v>564</v>
      </c>
      <c r="N55" s="65" t="s">
        <v>565</v>
      </c>
      <c r="O55" s="66" t="s">
        <v>566</v>
      </c>
      <c r="P55" s="36"/>
      <c r="Q55" s="36"/>
      <c r="R55" s="36"/>
      <c r="S55" s="36"/>
      <c r="T55" s="36"/>
      <c r="U55" s="36"/>
    </row>
    <row r="56" spans="1:21" ht="30.75" customHeight="1" x14ac:dyDescent="0.2">
      <c r="A56" s="36"/>
      <c r="B56" s="1175" t="s">
        <v>22</v>
      </c>
      <c r="C56" s="1176"/>
      <c r="D56" s="1179" t="s">
        <v>23</v>
      </c>
      <c r="E56" s="1180"/>
      <c r="F56" s="1180"/>
      <c r="G56" s="1180"/>
      <c r="H56" s="1180"/>
      <c r="I56" s="1180"/>
      <c r="J56" s="1181"/>
      <c r="K56" s="67">
        <v>43431</v>
      </c>
      <c r="L56" s="68">
        <v>48134</v>
      </c>
      <c r="M56" s="68">
        <v>50550</v>
      </c>
      <c r="N56" s="68">
        <v>74562</v>
      </c>
      <c r="O56" s="69">
        <v>91318</v>
      </c>
      <c r="P56" s="36"/>
      <c r="Q56" s="36"/>
      <c r="R56" s="36"/>
      <c r="S56" s="36"/>
      <c r="T56" s="36"/>
      <c r="U56" s="36"/>
    </row>
    <row r="57" spans="1:21" ht="30.75" customHeight="1" thickBot="1" x14ac:dyDescent="0.25">
      <c r="A57" s="36"/>
      <c r="B57" s="1177"/>
      <c r="C57" s="1178"/>
      <c r="D57" s="1182" t="s">
        <v>24</v>
      </c>
      <c r="E57" s="1183"/>
      <c r="F57" s="1183"/>
      <c r="G57" s="1183"/>
      <c r="H57" s="1183"/>
      <c r="I57" s="1183"/>
      <c r="J57" s="1184"/>
      <c r="K57" s="70">
        <v>125281</v>
      </c>
      <c r="L57" s="71">
        <v>142712</v>
      </c>
      <c r="M57" s="71">
        <v>144946</v>
      </c>
      <c r="N57" s="71">
        <v>143000</v>
      </c>
      <c r="O57" s="72">
        <v>138719</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Z6vnJvGhIUMeBZ8knooPxKAvzQ7dCzyRoMR0UfCKnX70/tvkfBREwL01Vo6pZbMzSJ1bS1yGa3w8AUwo8J4tRg==" saltValue="LKV9dBwiXDK2XjVjb8+m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3">
      <c r="B40" s="79" t="s">
        <v>8</v>
      </c>
      <c r="C40" s="80"/>
      <c r="D40" s="80"/>
      <c r="E40" s="81"/>
      <c r="F40" s="81"/>
      <c r="G40" s="81"/>
      <c r="H40" s="82" t="s">
        <v>2</v>
      </c>
      <c r="I40" s="383" t="s">
        <v>546</v>
      </c>
      <c r="J40" s="384" t="s">
        <v>547</v>
      </c>
      <c r="K40" s="384" t="s">
        <v>548</v>
      </c>
      <c r="L40" s="384" t="s">
        <v>549</v>
      </c>
      <c r="M40" s="385" t="s">
        <v>550</v>
      </c>
    </row>
    <row r="41" spans="2:13" ht="27.75" customHeight="1" x14ac:dyDescent="0.2">
      <c r="B41" s="1205" t="s">
        <v>27</v>
      </c>
      <c r="C41" s="1206"/>
      <c r="D41" s="83"/>
      <c r="E41" s="1207" t="s">
        <v>28</v>
      </c>
      <c r="F41" s="1207"/>
      <c r="G41" s="1207"/>
      <c r="H41" s="1208"/>
      <c r="I41" s="386">
        <v>1695746</v>
      </c>
      <c r="J41" s="387">
        <v>1672426</v>
      </c>
      <c r="K41" s="387">
        <v>1657549</v>
      </c>
      <c r="L41" s="387">
        <v>1653810</v>
      </c>
      <c r="M41" s="388">
        <v>1646250</v>
      </c>
    </row>
    <row r="42" spans="2:13" ht="27.75" customHeight="1" x14ac:dyDescent="0.2">
      <c r="B42" s="1195"/>
      <c r="C42" s="1196"/>
      <c r="D42" s="84"/>
      <c r="E42" s="1199" t="s">
        <v>29</v>
      </c>
      <c r="F42" s="1199"/>
      <c r="G42" s="1199"/>
      <c r="H42" s="1200"/>
      <c r="I42" s="389">
        <v>17187</v>
      </c>
      <c r="J42" s="390">
        <v>13638</v>
      </c>
      <c r="K42" s="390">
        <v>10701</v>
      </c>
      <c r="L42" s="390">
        <v>8237</v>
      </c>
      <c r="M42" s="391">
        <v>6223</v>
      </c>
    </row>
    <row r="43" spans="2:13" ht="27.75" customHeight="1" x14ac:dyDescent="0.2">
      <c r="B43" s="1195"/>
      <c r="C43" s="1196"/>
      <c r="D43" s="84"/>
      <c r="E43" s="1199" t="s">
        <v>30</v>
      </c>
      <c r="F43" s="1199"/>
      <c r="G43" s="1199"/>
      <c r="H43" s="1200"/>
      <c r="I43" s="389">
        <v>23228</v>
      </c>
      <c r="J43" s="390">
        <v>12796</v>
      </c>
      <c r="K43" s="390">
        <v>11625</v>
      </c>
      <c r="L43" s="390">
        <v>12753</v>
      </c>
      <c r="M43" s="391">
        <v>14923</v>
      </c>
    </row>
    <row r="44" spans="2:13" ht="27.75" customHeight="1" x14ac:dyDescent="0.2">
      <c r="B44" s="1195"/>
      <c r="C44" s="1196"/>
      <c r="D44" s="84"/>
      <c r="E44" s="1199" t="s">
        <v>31</v>
      </c>
      <c r="F44" s="1199"/>
      <c r="G44" s="1199"/>
      <c r="H44" s="1200"/>
      <c r="I44" s="389" t="s">
        <v>505</v>
      </c>
      <c r="J44" s="390" t="s">
        <v>505</v>
      </c>
      <c r="K44" s="390" t="s">
        <v>505</v>
      </c>
      <c r="L44" s="390" t="s">
        <v>505</v>
      </c>
      <c r="M44" s="391" t="s">
        <v>505</v>
      </c>
    </row>
    <row r="45" spans="2:13" ht="27.75" customHeight="1" x14ac:dyDescent="0.2">
      <c r="B45" s="1195"/>
      <c r="C45" s="1196"/>
      <c r="D45" s="84"/>
      <c r="E45" s="1199" t="s">
        <v>32</v>
      </c>
      <c r="F45" s="1199"/>
      <c r="G45" s="1199"/>
      <c r="H45" s="1200"/>
      <c r="I45" s="389">
        <v>232280</v>
      </c>
      <c r="J45" s="390">
        <v>226239</v>
      </c>
      <c r="K45" s="390">
        <v>222417</v>
      </c>
      <c r="L45" s="390">
        <v>183705</v>
      </c>
      <c r="M45" s="391">
        <v>173461</v>
      </c>
    </row>
    <row r="46" spans="2:13" ht="27.75" customHeight="1" x14ac:dyDescent="0.2">
      <c r="B46" s="1195"/>
      <c r="C46" s="1196"/>
      <c r="D46" s="85"/>
      <c r="E46" s="1209" t="s">
        <v>33</v>
      </c>
      <c r="F46" s="1209"/>
      <c r="G46" s="1209"/>
      <c r="H46" s="1210"/>
      <c r="I46" s="389">
        <v>3130</v>
      </c>
      <c r="J46" s="390">
        <v>3705</v>
      </c>
      <c r="K46" s="390">
        <v>4241</v>
      </c>
      <c r="L46" s="390">
        <v>4601</v>
      </c>
      <c r="M46" s="391">
        <v>5317</v>
      </c>
    </row>
    <row r="47" spans="2:13" ht="27.75" customHeight="1" x14ac:dyDescent="0.2">
      <c r="B47" s="1195"/>
      <c r="C47" s="1196"/>
      <c r="D47" s="86"/>
      <c r="E47" s="1211" t="s">
        <v>34</v>
      </c>
      <c r="F47" s="1212"/>
      <c r="G47" s="1212"/>
      <c r="H47" s="1213"/>
      <c r="I47" s="389" t="s">
        <v>505</v>
      </c>
      <c r="J47" s="390" t="s">
        <v>505</v>
      </c>
      <c r="K47" s="390" t="s">
        <v>505</v>
      </c>
      <c r="L47" s="390" t="s">
        <v>505</v>
      </c>
      <c r="M47" s="391" t="s">
        <v>505</v>
      </c>
    </row>
    <row r="48" spans="2:13" ht="27.75" customHeight="1" x14ac:dyDescent="0.2">
      <c r="B48" s="1195"/>
      <c r="C48" s="1196"/>
      <c r="D48" s="84"/>
      <c r="E48" s="1199" t="s">
        <v>35</v>
      </c>
      <c r="F48" s="1199"/>
      <c r="G48" s="1199"/>
      <c r="H48" s="1200"/>
      <c r="I48" s="389" t="s">
        <v>505</v>
      </c>
      <c r="J48" s="390" t="s">
        <v>505</v>
      </c>
      <c r="K48" s="390" t="s">
        <v>505</v>
      </c>
      <c r="L48" s="390" t="s">
        <v>505</v>
      </c>
      <c r="M48" s="391" t="s">
        <v>505</v>
      </c>
    </row>
    <row r="49" spans="2:13" ht="27.75" customHeight="1" x14ac:dyDescent="0.2">
      <c r="B49" s="1197"/>
      <c r="C49" s="1198"/>
      <c r="D49" s="84"/>
      <c r="E49" s="1199" t="s">
        <v>36</v>
      </c>
      <c r="F49" s="1199"/>
      <c r="G49" s="1199"/>
      <c r="H49" s="1200"/>
      <c r="I49" s="389" t="s">
        <v>505</v>
      </c>
      <c r="J49" s="390" t="s">
        <v>505</v>
      </c>
      <c r="K49" s="390" t="s">
        <v>505</v>
      </c>
      <c r="L49" s="390" t="s">
        <v>505</v>
      </c>
      <c r="M49" s="391" t="s">
        <v>505</v>
      </c>
    </row>
    <row r="50" spans="2:13" ht="27.75" customHeight="1" x14ac:dyDescent="0.2">
      <c r="B50" s="1193" t="s">
        <v>37</v>
      </c>
      <c r="C50" s="1194"/>
      <c r="D50" s="87"/>
      <c r="E50" s="1199" t="s">
        <v>38</v>
      </c>
      <c r="F50" s="1199"/>
      <c r="G50" s="1199"/>
      <c r="H50" s="1200"/>
      <c r="I50" s="389">
        <v>215033</v>
      </c>
      <c r="J50" s="390">
        <v>218500</v>
      </c>
      <c r="K50" s="390">
        <v>223260</v>
      </c>
      <c r="L50" s="390">
        <v>235600</v>
      </c>
      <c r="M50" s="391">
        <v>256725</v>
      </c>
    </row>
    <row r="51" spans="2:13" ht="27.75" customHeight="1" x14ac:dyDescent="0.2">
      <c r="B51" s="1195"/>
      <c r="C51" s="1196"/>
      <c r="D51" s="84"/>
      <c r="E51" s="1199" t="s">
        <v>39</v>
      </c>
      <c r="F51" s="1199"/>
      <c r="G51" s="1199"/>
      <c r="H51" s="1200"/>
      <c r="I51" s="389">
        <v>114332</v>
      </c>
      <c r="J51" s="390">
        <v>112645</v>
      </c>
      <c r="K51" s="390">
        <v>106879</v>
      </c>
      <c r="L51" s="390">
        <v>103167</v>
      </c>
      <c r="M51" s="391">
        <v>102789</v>
      </c>
    </row>
    <row r="52" spans="2:13" ht="27.75" customHeight="1" x14ac:dyDescent="0.2">
      <c r="B52" s="1197"/>
      <c r="C52" s="1198"/>
      <c r="D52" s="84"/>
      <c r="E52" s="1199" t="s">
        <v>40</v>
      </c>
      <c r="F52" s="1199"/>
      <c r="G52" s="1199"/>
      <c r="H52" s="1200"/>
      <c r="I52" s="389">
        <v>848194</v>
      </c>
      <c r="J52" s="390">
        <v>848019</v>
      </c>
      <c r="K52" s="390">
        <v>843564</v>
      </c>
      <c r="L52" s="390">
        <v>835595</v>
      </c>
      <c r="M52" s="391">
        <v>827551</v>
      </c>
    </row>
    <row r="53" spans="2:13" ht="27.75" customHeight="1" thickBot="1" x14ac:dyDescent="0.25">
      <c r="B53" s="1201" t="s">
        <v>41</v>
      </c>
      <c r="C53" s="1202"/>
      <c r="D53" s="88"/>
      <c r="E53" s="1203" t="s">
        <v>42</v>
      </c>
      <c r="F53" s="1203"/>
      <c r="G53" s="1203"/>
      <c r="H53" s="1204"/>
      <c r="I53" s="392">
        <v>794012</v>
      </c>
      <c r="J53" s="393">
        <v>749641</v>
      </c>
      <c r="K53" s="393">
        <v>732830</v>
      </c>
      <c r="L53" s="393">
        <v>688743</v>
      </c>
      <c r="M53" s="394">
        <v>659111</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pBehrfYOcK4GiF1YLxF8+9BdxhQ3lMBumPhgNa0TWItO6vI42H4yVtcf205vGvBcbesbvhZLrQk54/226elNg==" saltValue="fWVG27b3sdzk3QkoSvsq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60" zoomScaleNormal="6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43</v>
      </c>
    </row>
    <row r="54" spans="2:8" ht="29.25" customHeight="1" thickBot="1" x14ac:dyDescent="0.35">
      <c r="B54" s="93" t="s">
        <v>1</v>
      </c>
      <c r="C54" s="94"/>
      <c r="D54" s="94"/>
      <c r="E54" s="95" t="s">
        <v>2</v>
      </c>
      <c r="F54" s="96" t="s">
        <v>548</v>
      </c>
      <c r="G54" s="96" t="s">
        <v>549</v>
      </c>
      <c r="H54" s="97" t="s">
        <v>550</v>
      </c>
    </row>
    <row r="55" spans="2:8" ht="52.5" customHeight="1" x14ac:dyDescent="0.2">
      <c r="B55" s="98"/>
      <c r="C55" s="1222" t="s">
        <v>44</v>
      </c>
      <c r="D55" s="1222"/>
      <c r="E55" s="1223"/>
      <c r="F55" s="99">
        <v>20423</v>
      </c>
      <c r="G55" s="99">
        <v>23369</v>
      </c>
      <c r="H55" s="100">
        <v>23188</v>
      </c>
    </row>
    <row r="56" spans="2:8" ht="52.5" customHeight="1" x14ac:dyDescent="0.2">
      <c r="B56" s="101"/>
      <c r="C56" s="1224" t="s">
        <v>45</v>
      </c>
      <c r="D56" s="1224"/>
      <c r="E56" s="1225"/>
      <c r="F56" s="102">
        <v>19735</v>
      </c>
      <c r="G56" s="102">
        <v>19739</v>
      </c>
      <c r="H56" s="103">
        <v>19743</v>
      </c>
    </row>
    <row r="57" spans="2:8" ht="53.25" customHeight="1" x14ac:dyDescent="0.2">
      <c r="B57" s="101"/>
      <c r="C57" s="1226" t="s">
        <v>46</v>
      </c>
      <c r="D57" s="1226"/>
      <c r="E57" s="1227"/>
      <c r="F57" s="104">
        <v>255095</v>
      </c>
      <c r="G57" s="104">
        <v>193437</v>
      </c>
      <c r="H57" s="105">
        <v>173783</v>
      </c>
    </row>
    <row r="58" spans="2:8" ht="45.75" customHeight="1" x14ac:dyDescent="0.2">
      <c r="B58" s="106"/>
      <c r="C58" s="1214" t="s">
        <v>608</v>
      </c>
      <c r="D58" s="1215"/>
      <c r="E58" s="1216"/>
      <c r="F58" s="107">
        <v>64169</v>
      </c>
      <c r="G58" s="107">
        <v>36392</v>
      </c>
      <c r="H58" s="108">
        <v>31646</v>
      </c>
    </row>
    <row r="59" spans="2:8" ht="45.75" customHeight="1" x14ac:dyDescent="0.2">
      <c r="B59" s="106"/>
      <c r="C59" s="1214" t="s">
        <v>609</v>
      </c>
      <c r="D59" s="1215"/>
      <c r="E59" s="1216"/>
      <c r="F59" s="107">
        <v>58225</v>
      </c>
      <c r="G59" s="107">
        <v>42719</v>
      </c>
      <c r="H59" s="108">
        <v>30709</v>
      </c>
    </row>
    <row r="60" spans="2:8" ht="45.75" customHeight="1" x14ac:dyDescent="0.2">
      <c r="B60" s="106"/>
      <c r="C60" s="1214" t="s">
        <v>610</v>
      </c>
      <c r="D60" s="1215"/>
      <c r="E60" s="1216"/>
      <c r="F60" s="107">
        <v>26112</v>
      </c>
      <c r="G60" s="107">
        <v>21812</v>
      </c>
      <c r="H60" s="108">
        <v>17876</v>
      </c>
    </row>
    <row r="61" spans="2:8" ht="45.75" customHeight="1" x14ac:dyDescent="0.2">
      <c r="B61" s="106"/>
      <c r="C61" s="1214" t="s">
        <v>611</v>
      </c>
      <c r="D61" s="1215"/>
      <c r="E61" s="1216"/>
      <c r="F61" s="107">
        <v>15375</v>
      </c>
      <c r="G61" s="107">
        <v>15952</v>
      </c>
      <c r="H61" s="108">
        <v>17559</v>
      </c>
    </row>
    <row r="62" spans="2:8" ht="45.75" customHeight="1" thickBot="1" x14ac:dyDescent="0.25">
      <c r="B62" s="109"/>
      <c r="C62" s="1217" t="s">
        <v>612</v>
      </c>
      <c r="D62" s="1218"/>
      <c r="E62" s="1219"/>
      <c r="F62" s="110">
        <v>13963</v>
      </c>
      <c r="G62" s="110">
        <v>14094</v>
      </c>
      <c r="H62" s="111">
        <v>14709</v>
      </c>
    </row>
    <row r="63" spans="2:8" ht="52.5" customHeight="1" thickBot="1" x14ac:dyDescent="0.25">
      <c r="B63" s="112"/>
      <c r="C63" s="1220" t="s">
        <v>47</v>
      </c>
      <c r="D63" s="1220"/>
      <c r="E63" s="1221"/>
      <c r="F63" s="113">
        <v>295253</v>
      </c>
      <c r="G63" s="113">
        <v>236545</v>
      </c>
      <c r="H63" s="114">
        <v>216714</v>
      </c>
    </row>
    <row r="64" spans="2:8" ht="15" customHeight="1" x14ac:dyDescent="0.2"/>
    <row r="65" ht="0" hidden="1" customHeight="1" x14ac:dyDescent="0.2"/>
    <row r="66" ht="0" hidden="1" customHeight="1" x14ac:dyDescent="0.2"/>
  </sheetData>
  <sheetProtection algorithmName="SHA-512" hashValue="trRZxBBZ5ZrwLn/wiFh5Ich7Lp0s4lNWQwKW1N4l0o8RVnZxufKmLI1E+e3+N3XcjhMd0DJYPtxYXTnL46hgbA==" saltValue="1VcPwstkY1gIQA7o0ug1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30" customWidth="1"/>
    <col min="2" max="107" width="2.453125" style="1230" customWidth="1"/>
    <col min="108" max="108" width="6.08984375" style="1238" customWidth="1"/>
    <col min="109" max="109" width="5.90625" style="1237"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28"/>
      <c r="B1" s="1229"/>
      <c r="DD1" s="1230"/>
      <c r="DE1" s="1230"/>
    </row>
    <row r="2" spans="1:143" ht="25.5" customHeight="1" x14ac:dyDescent="0.2">
      <c r="A2" s="1231"/>
      <c r="C2" s="1231"/>
      <c r="O2" s="1231"/>
      <c r="P2" s="1231"/>
      <c r="Q2" s="1231"/>
      <c r="R2" s="1231"/>
      <c r="S2" s="1231"/>
      <c r="T2" s="1231"/>
      <c r="U2" s="1231"/>
      <c r="V2" s="1231"/>
      <c r="W2" s="1231"/>
      <c r="X2" s="1231"/>
      <c r="Y2" s="1231"/>
      <c r="Z2" s="1231"/>
      <c r="AA2" s="1231"/>
      <c r="AB2" s="1231"/>
      <c r="AC2" s="1231"/>
      <c r="AD2" s="1231"/>
      <c r="AE2" s="1231"/>
      <c r="AF2" s="1231"/>
      <c r="AG2" s="1231"/>
      <c r="AH2" s="1231"/>
      <c r="AI2" s="1231"/>
      <c r="AU2" s="1231"/>
      <c r="BG2" s="1231"/>
      <c r="BS2" s="1231"/>
      <c r="CE2" s="1231"/>
      <c r="CQ2" s="1231"/>
      <c r="DD2" s="1230"/>
      <c r="DE2" s="1230"/>
    </row>
    <row r="3" spans="1:143" ht="25.5" customHeight="1" x14ac:dyDescent="0.2">
      <c r="A3" s="1231"/>
      <c r="C3" s="1231"/>
      <c r="O3" s="1231"/>
      <c r="P3" s="1231"/>
      <c r="Q3" s="1231"/>
      <c r="R3" s="1231"/>
      <c r="S3" s="1231"/>
      <c r="T3" s="1231"/>
      <c r="U3" s="1231"/>
      <c r="V3" s="1231"/>
      <c r="W3" s="1231"/>
      <c r="X3" s="1231"/>
      <c r="Y3" s="1231"/>
      <c r="Z3" s="1231"/>
      <c r="AA3" s="1231"/>
      <c r="AB3" s="1231"/>
      <c r="AC3" s="1231"/>
      <c r="AD3" s="1231"/>
      <c r="AE3" s="1231"/>
      <c r="AF3" s="1231"/>
      <c r="AG3" s="1231"/>
      <c r="AH3" s="1231"/>
      <c r="AI3" s="1231"/>
      <c r="AU3" s="1231"/>
      <c r="BG3" s="1231"/>
      <c r="BS3" s="1231"/>
      <c r="CE3" s="1231"/>
      <c r="CQ3" s="1231"/>
      <c r="DD3" s="1230"/>
      <c r="DE3" s="1230"/>
    </row>
    <row r="4" spans="1:143" s="278" customFormat="1" ht="13" x14ac:dyDescent="0.2">
      <c r="A4" s="1231"/>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c r="BN4" s="1231"/>
      <c r="BO4" s="1231"/>
      <c r="BP4" s="1231"/>
      <c r="BQ4" s="1231"/>
      <c r="BR4" s="1231"/>
      <c r="BS4" s="1231"/>
      <c r="BT4" s="1231"/>
      <c r="BU4" s="1231"/>
      <c r="BV4" s="1231"/>
      <c r="BW4" s="1231"/>
      <c r="BX4" s="1231"/>
      <c r="BY4" s="1231"/>
      <c r="BZ4" s="1231"/>
      <c r="CA4" s="1231"/>
      <c r="CB4" s="1231"/>
      <c r="CC4" s="1231"/>
      <c r="CD4" s="1231"/>
      <c r="CE4" s="1231"/>
      <c r="CF4" s="1231"/>
      <c r="CG4" s="1231"/>
      <c r="CH4" s="1231"/>
      <c r="CI4" s="1231"/>
      <c r="CJ4" s="1231"/>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c r="BM5" s="1231"/>
      <c r="BN5" s="1231"/>
      <c r="BO5" s="1231"/>
      <c r="BP5" s="1231"/>
      <c r="BQ5" s="1231"/>
      <c r="BR5" s="1231"/>
      <c r="BS5" s="1231"/>
      <c r="BT5" s="1231"/>
      <c r="BU5" s="1231"/>
      <c r="BV5" s="1231"/>
      <c r="BW5" s="1231"/>
      <c r="BX5" s="1231"/>
      <c r="BY5" s="1231"/>
      <c r="BZ5" s="1231"/>
      <c r="CA5" s="1231"/>
      <c r="CB5" s="1231"/>
      <c r="CC5" s="1231"/>
      <c r="CD5" s="1231"/>
      <c r="CE5" s="1231"/>
      <c r="CF5" s="1231"/>
      <c r="CG5" s="1231"/>
      <c r="CH5" s="1231"/>
      <c r="CI5" s="1231"/>
      <c r="CJ5" s="1231"/>
      <c r="CK5" s="1231"/>
      <c r="CL5" s="1231"/>
      <c r="CM5" s="1231"/>
      <c r="CN5" s="1231"/>
      <c r="CO5" s="1231"/>
      <c r="CP5" s="1231"/>
      <c r="CQ5" s="1231"/>
      <c r="CR5" s="1231"/>
      <c r="CS5" s="1231"/>
      <c r="CT5" s="1231"/>
      <c r="CU5" s="1231"/>
      <c r="CV5" s="1231"/>
      <c r="CW5" s="1231"/>
      <c r="CX5" s="1231"/>
      <c r="CY5" s="1231"/>
      <c r="CZ5" s="1231"/>
      <c r="DA5" s="1231"/>
      <c r="DB5" s="1231"/>
      <c r="DC5" s="1231"/>
      <c r="DD5" s="1231"/>
      <c r="DE5" s="1231"/>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1"/>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1"/>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c r="BQ7" s="1231"/>
      <c r="BR7" s="1231"/>
      <c r="BS7" s="1231"/>
      <c r="BT7" s="1231"/>
      <c r="BU7" s="1231"/>
      <c r="BV7" s="1231"/>
      <c r="BW7" s="1231"/>
      <c r="BX7" s="1231"/>
      <c r="BY7" s="1231"/>
      <c r="BZ7" s="1231"/>
      <c r="CA7" s="1231"/>
      <c r="CB7" s="1231"/>
      <c r="CC7" s="1231"/>
      <c r="CD7" s="1231"/>
      <c r="CE7" s="1231"/>
      <c r="CF7" s="1231"/>
      <c r="CG7" s="1231"/>
      <c r="CH7" s="1231"/>
      <c r="CI7" s="1231"/>
      <c r="CJ7" s="1231"/>
      <c r="CK7" s="1231"/>
      <c r="CL7" s="1231"/>
      <c r="CM7" s="1231"/>
      <c r="CN7" s="1231"/>
      <c r="CO7" s="1231"/>
      <c r="CP7" s="1231"/>
      <c r="CQ7" s="1231"/>
      <c r="CR7" s="1231"/>
      <c r="CS7" s="1231"/>
      <c r="CT7" s="1231"/>
      <c r="CU7" s="1231"/>
      <c r="CV7" s="1231"/>
      <c r="CW7" s="1231"/>
      <c r="CX7" s="1231"/>
      <c r="CY7" s="1231"/>
      <c r="CZ7" s="1231"/>
      <c r="DA7" s="1231"/>
      <c r="DB7" s="1231"/>
      <c r="DC7" s="1231"/>
      <c r="DD7" s="1231"/>
      <c r="DE7" s="1231"/>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1"/>
      <c r="CO8" s="1231"/>
      <c r="CP8" s="1231"/>
      <c r="CQ8" s="1231"/>
      <c r="CR8" s="1231"/>
      <c r="CS8" s="1231"/>
      <c r="CT8" s="1231"/>
      <c r="CU8" s="1231"/>
      <c r="CV8" s="1231"/>
      <c r="CW8" s="1231"/>
      <c r="CX8" s="1231"/>
      <c r="CY8" s="1231"/>
      <c r="CZ8" s="1231"/>
      <c r="DA8" s="1231"/>
      <c r="DB8" s="1231"/>
      <c r="DC8" s="1231"/>
      <c r="DD8" s="1231"/>
      <c r="DE8" s="1231"/>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231"/>
      <c r="CP10" s="1231"/>
      <c r="CQ10" s="1231"/>
      <c r="CR10" s="1231"/>
      <c r="CS10" s="1231"/>
      <c r="CT10" s="1231"/>
      <c r="CU10" s="1231"/>
      <c r="CV10" s="1231"/>
      <c r="CW10" s="1231"/>
      <c r="CX10" s="1231"/>
      <c r="CY10" s="1231"/>
      <c r="CZ10" s="1231"/>
      <c r="DA10" s="1231"/>
      <c r="DB10" s="1231"/>
      <c r="DC10" s="1231"/>
      <c r="DD10" s="1231"/>
      <c r="DE10" s="1231"/>
      <c r="DF10" s="279"/>
      <c r="DG10" s="279"/>
      <c r="DH10" s="279"/>
      <c r="DI10" s="279"/>
      <c r="DJ10" s="279"/>
      <c r="DK10" s="279"/>
      <c r="DL10" s="279"/>
      <c r="DM10" s="279"/>
      <c r="DN10" s="279"/>
      <c r="DO10" s="279"/>
      <c r="DP10" s="279"/>
      <c r="DQ10" s="279"/>
      <c r="DR10" s="279"/>
      <c r="DS10" s="279"/>
      <c r="DT10" s="279"/>
      <c r="DU10" s="279"/>
      <c r="DV10" s="279"/>
      <c r="DW10" s="279"/>
      <c r="EM10" s="278" t="s">
        <v>617</v>
      </c>
    </row>
    <row r="11" spans="1:143" s="278" customFormat="1" ht="13" x14ac:dyDescent="0.2">
      <c r="A11" s="1231"/>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c r="BQ11" s="1231"/>
      <c r="BR11" s="1231"/>
      <c r="BS11" s="1231"/>
      <c r="BT11" s="1231"/>
      <c r="BU11" s="1231"/>
      <c r="BV11" s="1231"/>
      <c r="BW11" s="1231"/>
      <c r="BX11" s="1231"/>
      <c r="BY11" s="1231"/>
      <c r="BZ11" s="1231"/>
      <c r="CA11" s="1231"/>
      <c r="CB11" s="1231"/>
      <c r="CC11" s="1231"/>
      <c r="CD11" s="1231"/>
      <c r="CE11" s="1231"/>
      <c r="CF11" s="1231"/>
      <c r="CG11" s="1231"/>
      <c r="CH11" s="1231"/>
      <c r="CI11" s="1231"/>
      <c r="CJ11" s="1231"/>
      <c r="CK11" s="1231"/>
      <c r="CL11" s="1231"/>
      <c r="CM11" s="1231"/>
      <c r="CN11" s="1231"/>
      <c r="CO11" s="1231"/>
      <c r="CP11" s="1231"/>
      <c r="CQ11" s="1231"/>
      <c r="CR11" s="1231"/>
      <c r="CS11" s="1231"/>
      <c r="CT11" s="1231"/>
      <c r="CU11" s="1231"/>
      <c r="CV11" s="1231"/>
      <c r="CW11" s="1231"/>
      <c r="CX11" s="1231"/>
      <c r="CY11" s="1231"/>
      <c r="CZ11" s="1231"/>
      <c r="DA11" s="1231"/>
      <c r="DB11" s="1231"/>
      <c r="DC11" s="1231"/>
      <c r="DD11" s="1231"/>
      <c r="DE11" s="1231"/>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1"/>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1231"/>
      <c r="BY12" s="1231"/>
      <c r="BZ12" s="1231"/>
      <c r="CA12" s="1231"/>
      <c r="CB12" s="1231"/>
      <c r="CC12" s="1231"/>
      <c r="CD12" s="1231"/>
      <c r="CE12" s="1231"/>
      <c r="CF12" s="1231"/>
      <c r="CG12" s="1231"/>
      <c r="CH12" s="1231"/>
      <c r="CI12" s="1231"/>
      <c r="CJ12" s="1231"/>
      <c r="CK12" s="1231"/>
      <c r="CL12" s="1231"/>
      <c r="CM12" s="1231"/>
      <c r="CN12" s="1231"/>
      <c r="CO12" s="1231"/>
      <c r="CP12" s="1231"/>
      <c r="CQ12" s="1231"/>
      <c r="CR12" s="1231"/>
      <c r="CS12" s="1231"/>
      <c r="CT12" s="1231"/>
      <c r="CU12" s="1231"/>
      <c r="CV12" s="1231"/>
      <c r="CW12" s="1231"/>
      <c r="CX12" s="1231"/>
      <c r="CY12" s="1231"/>
      <c r="CZ12" s="1231"/>
      <c r="DA12" s="1231"/>
      <c r="DB12" s="1231"/>
      <c r="DC12" s="1231"/>
      <c r="DD12" s="1231"/>
      <c r="DE12" s="1231"/>
      <c r="DF12" s="279"/>
      <c r="DG12" s="279"/>
      <c r="DH12" s="279"/>
      <c r="DI12" s="279"/>
      <c r="DJ12" s="279"/>
      <c r="DK12" s="279"/>
      <c r="DL12" s="279"/>
      <c r="DM12" s="279"/>
      <c r="DN12" s="279"/>
      <c r="DO12" s="279"/>
      <c r="DP12" s="279"/>
      <c r="DQ12" s="279"/>
      <c r="DR12" s="279"/>
      <c r="DS12" s="279"/>
      <c r="DT12" s="279"/>
      <c r="DU12" s="279"/>
      <c r="DV12" s="279"/>
      <c r="DW12" s="279"/>
      <c r="EM12" s="278" t="s">
        <v>617</v>
      </c>
    </row>
    <row r="13" spans="1:143" s="278" customFormat="1" ht="13" x14ac:dyDescent="0.2">
      <c r="A13" s="1231"/>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c r="BQ13" s="1231"/>
      <c r="BR13" s="1231"/>
      <c r="BS13" s="1231"/>
      <c r="BT13" s="1231"/>
      <c r="BU13" s="1231"/>
      <c r="BV13" s="1231"/>
      <c r="BW13" s="1231"/>
      <c r="BX13" s="1231"/>
      <c r="BY13" s="1231"/>
      <c r="BZ13" s="1231"/>
      <c r="CA13" s="1231"/>
      <c r="CB13" s="1231"/>
      <c r="CC13" s="1231"/>
      <c r="CD13" s="1231"/>
      <c r="CE13" s="1231"/>
      <c r="CF13" s="1231"/>
      <c r="CG13" s="1231"/>
      <c r="CH13" s="1231"/>
      <c r="CI13" s="1231"/>
      <c r="CJ13" s="1231"/>
      <c r="CK13" s="1231"/>
      <c r="CL13" s="1231"/>
      <c r="CM13" s="1231"/>
      <c r="CN13" s="1231"/>
      <c r="CO13" s="1231"/>
      <c r="CP13" s="1231"/>
      <c r="CQ13" s="1231"/>
      <c r="CR13" s="1231"/>
      <c r="CS13" s="1231"/>
      <c r="CT13" s="1231"/>
      <c r="CU13" s="1231"/>
      <c r="CV13" s="1231"/>
      <c r="CW13" s="1231"/>
      <c r="CX13" s="1231"/>
      <c r="CY13" s="1231"/>
      <c r="CZ13" s="1231"/>
      <c r="DA13" s="1231"/>
      <c r="DB13" s="1231"/>
      <c r="DC13" s="1231"/>
      <c r="DD13" s="1231"/>
      <c r="DE13" s="1231"/>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0"/>
      <c r="B15" s="1231"/>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1"/>
      <c r="BT15" s="1231"/>
      <c r="BU15" s="1231"/>
      <c r="BV15" s="1231"/>
      <c r="BW15" s="1231"/>
      <c r="BX15" s="1231"/>
      <c r="BY15" s="1231"/>
      <c r="BZ15" s="1231"/>
      <c r="CA15" s="1231"/>
      <c r="CB15" s="1231"/>
      <c r="CC15" s="1231"/>
      <c r="CD15" s="1231"/>
      <c r="CE15" s="1231"/>
      <c r="CF15" s="1231"/>
      <c r="CG15" s="1231"/>
      <c r="CH15" s="1231"/>
      <c r="CI15" s="1231"/>
      <c r="CJ15" s="1231"/>
      <c r="CK15" s="1231"/>
      <c r="CL15" s="1231"/>
      <c r="CM15" s="1231"/>
      <c r="CN15" s="1231"/>
      <c r="CO15" s="1231"/>
      <c r="CP15" s="1231"/>
      <c r="CQ15" s="1231"/>
      <c r="CR15" s="1231"/>
      <c r="CS15" s="1231"/>
      <c r="CT15" s="1231"/>
      <c r="CU15" s="1231"/>
      <c r="CV15" s="1231"/>
      <c r="CW15" s="1231"/>
      <c r="CX15" s="1231"/>
      <c r="CY15" s="1231"/>
      <c r="CZ15" s="1231"/>
      <c r="DA15" s="1231"/>
      <c r="DB15" s="1231"/>
      <c r="DC15" s="1231"/>
      <c r="DD15" s="1231"/>
      <c r="DE15" s="1231"/>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0"/>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1"/>
      <c r="BT16" s="1231"/>
      <c r="BU16" s="1231"/>
      <c r="BV16" s="1231"/>
      <c r="BW16" s="1231"/>
      <c r="BX16" s="1231"/>
      <c r="BY16" s="1231"/>
      <c r="BZ16" s="1231"/>
      <c r="CA16" s="1231"/>
      <c r="CB16" s="1231"/>
      <c r="CC16" s="1231"/>
      <c r="CD16" s="1231"/>
      <c r="CE16" s="1231"/>
      <c r="CF16" s="1231"/>
      <c r="CG16" s="1231"/>
      <c r="CH16" s="1231"/>
      <c r="CI16" s="1231"/>
      <c r="CJ16" s="1231"/>
      <c r="CK16" s="1231"/>
      <c r="CL16" s="1231"/>
      <c r="CM16" s="1231"/>
      <c r="CN16" s="1231"/>
      <c r="CO16" s="1231"/>
      <c r="CP16" s="1231"/>
      <c r="CQ16" s="1231"/>
      <c r="CR16" s="1231"/>
      <c r="CS16" s="1231"/>
      <c r="CT16" s="1231"/>
      <c r="CU16" s="1231"/>
      <c r="CV16" s="1231"/>
      <c r="CW16" s="1231"/>
      <c r="CX16" s="1231"/>
      <c r="CY16" s="1231"/>
      <c r="CZ16" s="1231"/>
      <c r="DA16" s="1231"/>
      <c r="DB16" s="1231"/>
      <c r="DC16" s="1231"/>
      <c r="DD16" s="1231"/>
      <c r="DE16" s="1231"/>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0"/>
      <c r="B17" s="1231"/>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0"/>
      <c r="B18" s="1231"/>
      <c r="C18" s="1231"/>
      <c r="D18" s="1231"/>
      <c r="E18" s="1231"/>
      <c r="F18" s="1231"/>
      <c r="G18" s="1231"/>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1"/>
      <c r="BU18" s="1231"/>
      <c r="BV18" s="1231"/>
      <c r="BW18" s="1231"/>
      <c r="BX18" s="1231"/>
      <c r="BY18" s="1231"/>
      <c r="BZ18" s="1231"/>
      <c r="CA18" s="1231"/>
      <c r="CB18" s="1231"/>
      <c r="CC18" s="1231"/>
      <c r="CD18" s="1231"/>
      <c r="CE18" s="1231"/>
      <c r="CF18" s="1231"/>
      <c r="CG18" s="1231"/>
      <c r="CH18" s="1231"/>
      <c r="CI18" s="1231"/>
      <c r="CJ18" s="1231"/>
      <c r="CK18" s="1231"/>
      <c r="CL18" s="1231"/>
      <c r="CM18" s="1231"/>
      <c r="CN18" s="1231"/>
      <c r="CO18" s="1231"/>
      <c r="CP18" s="1231"/>
      <c r="CQ18" s="1231"/>
      <c r="CR18" s="1231"/>
      <c r="CS18" s="1231"/>
      <c r="CT18" s="1231"/>
      <c r="CU18" s="1231"/>
      <c r="CV18" s="1231"/>
      <c r="CW18" s="1231"/>
      <c r="CX18" s="1231"/>
      <c r="CY18" s="1231"/>
      <c r="CZ18" s="1231"/>
      <c r="DA18" s="1231"/>
      <c r="DB18" s="1231"/>
      <c r="DC18" s="1231"/>
      <c r="DD18" s="1231"/>
      <c r="DE18" s="1231"/>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0"/>
      <c r="DE19" s="1230"/>
    </row>
    <row r="20" spans="1:351" ht="13" x14ac:dyDescent="0.2">
      <c r="DD20" s="1230"/>
      <c r="DE20" s="1230"/>
    </row>
    <row r="21" spans="1:351" ht="16.5" x14ac:dyDescent="0.2">
      <c r="B21" s="1232"/>
      <c r="C21" s="1233"/>
      <c r="D21" s="1233"/>
      <c r="E21" s="1233"/>
      <c r="F21" s="1233"/>
      <c r="G21" s="1233"/>
      <c r="H21" s="1233"/>
      <c r="I21" s="1233"/>
      <c r="J21" s="1233"/>
      <c r="K21" s="1233"/>
      <c r="L21" s="1233"/>
      <c r="M21" s="1233"/>
      <c r="N21" s="1234"/>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4"/>
      <c r="AU21" s="1233"/>
      <c r="AV21" s="1233"/>
      <c r="AW21" s="1233"/>
      <c r="AX21" s="1233"/>
      <c r="AY21" s="1233"/>
      <c r="AZ21" s="1233"/>
      <c r="BA21" s="1233"/>
      <c r="BB21" s="1233"/>
      <c r="BC21" s="1233"/>
      <c r="BD21" s="1233"/>
      <c r="BE21" s="1233"/>
      <c r="BF21" s="1234"/>
      <c r="BG21" s="1233"/>
      <c r="BH21" s="1233"/>
      <c r="BI21" s="1233"/>
      <c r="BJ21" s="1233"/>
      <c r="BK21" s="1233"/>
      <c r="BL21" s="1233"/>
      <c r="BM21" s="1233"/>
      <c r="BN21" s="1233"/>
      <c r="BO21" s="1233"/>
      <c r="BP21" s="1233"/>
      <c r="BQ21" s="1233"/>
      <c r="BR21" s="1234"/>
      <c r="BS21" s="1233"/>
      <c r="BT21" s="1233"/>
      <c r="BU21" s="1233"/>
      <c r="BV21" s="1233"/>
      <c r="BW21" s="1233"/>
      <c r="BX21" s="1233"/>
      <c r="BY21" s="1233"/>
      <c r="BZ21" s="1233"/>
      <c r="CA21" s="1233"/>
      <c r="CB21" s="1233"/>
      <c r="CC21" s="1233"/>
      <c r="CD21" s="1234"/>
      <c r="CE21" s="1233"/>
      <c r="CF21" s="1233"/>
      <c r="CG21" s="1233"/>
      <c r="CH21" s="1233"/>
      <c r="CI21" s="1233"/>
      <c r="CJ21" s="1233"/>
      <c r="CK21" s="1233"/>
      <c r="CL21" s="1233"/>
      <c r="CM21" s="1233"/>
      <c r="CN21" s="1233"/>
      <c r="CO21" s="1233"/>
      <c r="CP21" s="1234"/>
      <c r="CQ21" s="1233"/>
      <c r="CR21" s="1233"/>
      <c r="CS21" s="1233"/>
      <c r="CT21" s="1233"/>
      <c r="CU21" s="1233"/>
      <c r="CV21" s="1233"/>
      <c r="CW21" s="1233"/>
      <c r="CX21" s="1233"/>
      <c r="CY21" s="1233"/>
      <c r="CZ21" s="1233"/>
      <c r="DA21" s="1233"/>
      <c r="DB21" s="1234"/>
      <c r="DC21" s="1233"/>
      <c r="DD21" s="1235"/>
      <c r="DE21" s="1230"/>
      <c r="MM21" s="1236"/>
    </row>
    <row r="22" spans="1:351" ht="16.5" x14ac:dyDescent="0.2">
      <c r="B22" s="1237"/>
      <c r="MM22" s="1236"/>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39"/>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41"/>
    </row>
    <row r="40" spans="2:109" ht="13" x14ac:dyDescent="0.2">
      <c r="B40" s="1242"/>
      <c r="DD40" s="1242"/>
      <c r="DE40" s="1230"/>
    </row>
    <row r="41" spans="2:109" ht="16.5" x14ac:dyDescent="0.2">
      <c r="B41" s="1243" t="s">
        <v>618</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c r="CB41" s="1233"/>
      <c r="CC41" s="1233"/>
      <c r="CD41" s="1233"/>
      <c r="CE41" s="1233"/>
      <c r="CF41" s="1233"/>
      <c r="CG41" s="1233"/>
      <c r="CH41" s="1233"/>
      <c r="CI41" s="1233"/>
      <c r="CJ41" s="1233"/>
      <c r="CK41" s="1233"/>
      <c r="CL41" s="1233"/>
      <c r="CM41" s="1233"/>
      <c r="CN41" s="1233"/>
      <c r="CO41" s="1233"/>
      <c r="CP41" s="1233"/>
      <c r="CQ41" s="1233"/>
      <c r="CR41" s="1233"/>
      <c r="CS41" s="1233"/>
      <c r="CT41" s="1233"/>
      <c r="CU41" s="1233"/>
      <c r="CV41" s="1233"/>
      <c r="CW41" s="1233"/>
      <c r="CX41" s="1233"/>
      <c r="CY41" s="1233"/>
      <c r="CZ41" s="1233"/>
      <c r="DA41" s="1233"/>
      <c r="DB41" s="1233"/>
      <c r="DC41" s="1233"/>
      <c r="DD41" s="1235"/>
    </row>
    <row r="42" spans="2:109" ht="13" x14ac:dyDescent="0.2">
      <c r="B42" s="1237"/>
      <c r="G42" s="1244"/>
      <c r="I42" s="1245"/>
      <c r="J42" s="1245"/>
      <c r="K42" s="1245"/>
      <c r="AM42" s="1244"/>
      <c r="AN42" s="1244" t="s">
        <v>619</v>
      </c>
      <c r="AP42" s="1245"/>
      <c r="AQ42" s="1245"/>
      <c r="AR42" s="1245"/>
      <c r="AY42" s="1244"/>
      <c r="BA42" s="1245"/>
      <c r="BB42" s="1245"/>
      <c r="BC42" s="1245"/>
      <c r="BK42" s="1244"/>
      <c r="BM42" s="1245"/>
      <c r="BN42" s="1245"/>
      <c r="BO42" s="1245"/>
      <c r="BW42" s="1244"/>
      <c r="BY42" s="1245"/>
      <c r="BZ42" s="1245"/>
      <c r="CA42" s="1245"/>
      <c r="CI42" s="1244"/>
      <c r="CK42" s="1245"/>
      <c r="CL42" s="1245"/>
      <c r="CM42" s="1245"/>
      <c r="CU42" s="1244"/>
      <c r="CW42" s="1245"/>
      <c r="CX42" s="1245"/>
      <c r="CY42" s="1245"/>
    </row>
    <row r="43" spans="2:109" ht="13.5" customHeight="1" x14ac:dyDescent="0.2">
      <c r="B43" s="1237"/>
      <c r="AN43" s="1246" t="s">
        <v>620</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ht="13" x14ac:dyDescent="0.2">
      <c r="B44" s="1237"/>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ht="13" x14ac:dyDescent="0.2">
      <c r="B45" s="1237"/>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ht="13" x14ac:dyDescent="0.2">
      <c r="B46" s="1237"/>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ht="13" x14ac:dyDescent="0.2">
      <c r="B47" s="1237"/>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ht="13" x14ac:dyDescent="0.2">
      <c r="B48" s="1237"/>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37"/>
      <c r="AN49" s="1230" t="s">
        <v>621</v>
      </c>
    </row>
    <row r="50" spans="1:109" ht="13" x14ac:dyDescent="0.2">
      <c r="B50" s="1237"/>
      <c r="G50" s="1256"/>
      <c r="H50" s="1256"/>
      <c r="I50" s="1256"/>
      <c r="J50" s="1256"/>
      <c r="K50" s="1257"/>
      <c r="L50" s="1257"/>
      <c r="M50" s="1258"/>
      <c r="N50" s="1258"/>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546</v>
      </c>
      <c r="BQ50" s="1262"/>
      <c r="BR50" s="1262"/>
      <c r="BS50" s="1262"/>
      <c r="BT50" s="1262"/>
      <c r="BU50" s="1262"/>
      <c r="BV50" s="1262"/>
      <c r="BW50" s="1262"/>
      <c r="BX50" s="1262" t="s">
        <v>547</v>
      </c>
      <c r="BY50" s="1262"/>
      <c r="BZ50" s="1262"/>
      <c r="CA50" s="1262"/>
      <c r="CB50" s="1262"/>
      <c r="CC50" s="1262"/>
      <c r="CD50" s="1262"/>
      <c r="CE50" s="1262"/>
      <c r="CF50" s="1262" t="s">
        <v>548</v>
      </c>
      <c r="CG50" s="1262"/>
      <c r="CH50" s="1262"/>
      <c r="CI50" s="1262"/>
      <c r="CJ50" s="1262"/>
      <c r="CK50" s="1262"/>
      <c r="CL50" s="1262"/>
      <c r="CM50" s="1262"/>
      <c r="CN50" s="1262" t="s">
        <v>549</v>
      </c>
      <c r="CO50" s="1262"/>
      <c r="CP50" s="1262"/>
      <c r="CQ50" s="1262"/>
      <c r="CR50" s="1262"/>
      <c r="CS50" s="1262"/>
      <c r="CT50" s="1262"/>
      <c r="CU50" s="1262"/>
      <c r="CV50" s="1262" t="s">
        <v>550</v>
      </c>
      <c r="CW50" s="1262"/>
      <c r="CX50" s="1262"/>
      <c r="CY50" s="1262"/>
      <c r="CZ50" s="1262"/>
      <c r="DA50" s="1262"/>
      <c r="DB50" s="1262"/>
      <c r="DC50" s="1262"/>
    </row>
    <row r="51" spans="1:109" ht="13.5" customHeight="1" x14ac:dyDescent="0.2">
      <c r="B51" s="1237"/>
      <c r="G51" s="1263"/>
      <c r="H51" s="1263"/>
      <c r="I51" s="1264"/>
      <c r="J51" s="1264"/>
      <c r="K51" s="1265"/>
      <c r="L51" s="1265"/>
      <c r="M51" s="1265"/>
      <c r="N51" s="1265"/>
      <c r="AM51" s="1255"/>
      <c r="AN51" s="1266" t="s">
        <v>622</v>
      </c>
      <c r="AO51" s="1266"/>
      <c r="AP51" s="1266"/>
      <c r="AQ51" s="1266"/>
      <c r="AR51" s="1266"/>
      <c r="AS51" s="1266"/>
      <c r="AT51" s="1266"/>
      <c r="AU51" s="1266"/>
      <c r="AV51" s="1266"/>
      <c r="AW51" s="1266"/>
      <c r="AX51" s="1266"/>
      <c r="AY51" s="1266"/>
      <c r="AZ51" s="1266"/>
      <c r="BA51" s="1266"/>
      <c r="BB51" s="1266" t="s">
        <v>623</v>
      </c>
      <c r="BC51" s="1266"/>
      <c r="BD51" s="1266"/>
      <c r="BE51" s="1266"/>
      <c r="BF51" s="1266"/>
      <c r="BG51" s="1266"/>
      <c r="BH51" s="1266"/>
      <c r="BI51" s="1266"/>
      <c r="BJ51" s="1266"/>
      <c r="BK51" s="1266"/>
      <c r="BL51" s="1266"/>
      <c r="BM51" s="1266"/>
      <c r="BN51" s="1266"/>
      <c r="BO51" s="1266"/>
      <c r="BP51" s="1267"/>
      <c r="BQ51" s="1268"/>
      <c r="BR51" s="1268"/>
      <c r="BS51" s="1268"/>
      <c r="BT51" s="1268"/>
      <c r="BU51" s="1268"/>
      <c r="BV51" s="1268"/>
      <c r="BW51" s="1268"/>
      <c r="BX51" s="1267"/>
      <c r="BY51" s="1268"/>
      <c r="BZ51" s="1268"/>
      <c r="CA51" s="1268"/>
      <c r="CB51" s="1268"/>
      <c r="CC51" s="1268"/>
      <c r="CD51" s="1268"/>
      <c r="CE51" s="1268"/>
      <c r="CF51" s="1268">
        <v>169.9</v>
      </c>
      <c r="CG51" s="1268"/>
      <c r="CH51" s="1268"/>
      <c r="CI51" s="1268"/>
      <c r="CJ51" s="1268"/>
      <c r="CK51" s="1268"/>
      <c r="CL51" s="1268"/>
      <c r="CM51" s="1268"/>
      <c r="CN51" s="1268">
        <v>171.7</v>
      </c>
      <c r="CO51" s="1268"/>
      <c r="CP51" s="1268"/>
      <c r="CQ51" s="1268"/>
      <c r="CR51" s="1268"/>
      <c r="CS51" s="1268"/>
      <c r="CT51" s="1268"/>
      <c r="CU51" s="1268"/>
      <c r="CV51" s="1268">
        <v>164.6</v>
      </c>
      <c r="CW51" s="1268"/>
      <c r="CX51" s="1268"/>
      <c r="CY51" s="1268"/>
      <c r="CZ51" s="1268"/>
      <c r="DA51" s="1268"/>
      <c r="DB51" s="1268"/>
      <c r="DC51" s="1268"/>
    </row>
    <row r="52" spans="1:109" ht="13" x14ac:dyDescent="0.2">
      <c r="B52" s="1237"/>
      <c r="G52" s="1263"/>
      <c r="H52" s="1263"/>
      <c r="I52" s="1264"/>
      <c r="J52" s="1264"/>
      <c r="K52" s="1265"/>
      <c r="L52" s="1265"/>
      <c r="M52" s="1265"/>
      <c r="N52" s="1265"/>
      <c r="AM52" s="1255"/>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 x14ac:dyDescent="0.2">
      <c r="A53" s="1245"/>
      <c r="B53" s="1237"/>
      <c r="G53" s="1263"/>
      <c r="H53" s="1263"/>
      <c r="I53" s="1256"/>
      <c r="J53" s="1256"/>
      <c r="K53" s="1265"/>
      <c r="L53" s="1265"/>
      <c r="M53" s="1265"/>
      <c r="N53" s="1265"/>
      <c r="AM53" s="1255"/>
      <c r="AN53" s="1266"/>
      <c r="AO53" s="1266"/>
      <c r="AP53" s="1266"/>
      <c r="AQ53" s="1266"/>
      <c r="AR53" s="1266"/>
      <c r="AS53" s="1266"/>
      <c r="AT53" s="1266"/>
      <c r="AU53" s="1266"/>
      <c r="AV53" s="1266"/>
      <c r="AW53" s="1266"/>
      <c r="AX53" s="1266"/>
      <c r="AY53" s="1266"/>
      <c r="AZ53" s="1266"/>
      <c r="BA53" s="1266"/>
      <c r="BB53" s="1266" t="s">
        <v>624</v>
      </c>
      <c r="BC53" s="1266"/>
      <c r="BD53" s="1266"/>
      <c r="BE53" s="1266"/>
      <c r="BF53" s="1266"/>
      <c r="BG53" s="1266"/>
      <c r="BH53" s="1266"/>
      <c r="BI53" s="1266"/>
      <c r="BJ53" s="1266"/>
      <c r="BK53" s="1266"/>
      <c r="BL53" s="1266"/>
      <c r="BM53" s="1266"/>
      <c r="BN53" s="1266"/>
      <c r="BO53" s="1266"/>
      <c r="BP53" s="1267"/>
      <c r="BQ53" s="1268"/>
      <c r="BR53" s="1268"/>
      <c r="BS53" s="1268"/>
      <c r="BT53" s="1268"/>
      <c r="BU53" s="1268"/>
      <c r="BV53" s="1268"/>
      <c r="BW53" s="1268"/>
      <c r="BX53" s="1267"/>
      <c r="BY53" s="1268"/>
      <c r="BZ53" s="1268"/>
      <c r="CA53" s="1268"/>
      <c r="CB53" s="1268"/>
      <c r="CC53" s="1268"/>
      <c r="CD53" s="1268"/>
      <c r="CE53" s="1268"/>
      <c r="CF53" s="1268">
        <v>52.4</v>
      </c>
      <c r="CG53" s="1268"/>
      <c r="CH53" s="1268"/>
      <c r="CI53" s="1268"/>
      <c r="CJ53" s="1268"/>
      <c r="CK53" s="1268"/>
      <c r="CL53" s="1268"/>
      <c r="CM53" s="1268"/>
      <c r="CN53" s="1268">
        <v>52.5</v>
      </c>
      <c r="CO53" s="1268"/>
      <c r="CP53" s="1268"/>
      <c r="CQ53" s="1268"/>
      <c r="CR53" s="1268"/>
      <c r="CS53" s="1268"/>
      <c r="CT53" s="1268"/>
      <c r="CU53" s="1268"/>
      <c r="CV53" s="1268">
        <v>52.9</v>
      </c>
      <c r="CW53" s="1268"/>
      <c r="CX53" s="1268"/>
      <c r="CY53" s="1268"/>
      <c r="CZ53" s="1268"/>
      <c r="DA53" s="1268"/>
      <c r="DB53" s="1268"/>
      <c r="DC53" s="1268"/>
    </row>
    <row r="54" spans="1:109" ht="13" x14ac:dyDescent="0.2">
      <c r="A54" s="1245"/>
      <c r="B54" s="1237"/>
      <c r="G54" s="1263"/>
      <c r="H54" s="1263"/>
      <c r="I54" s="1256"/>
      <c r="J54" s="1256"/>
      <c r="K54" s="1265"/>
      <c r="L54" s="1265"/>
      <c r="M54" s="1265"/>
      <c r="N54" s="1265"/>
      <c r="AM54" s="1255"/>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 x14ac:dyDescent="0.2">
      <c r="A55" s="1245"/>
      <c r="B55" s="1237"/>
      <c r="G55" s="1256"/>
      <c r="H55" s="1256"/>
      <c r="I55" s="1256"/>
      <c r="J55" s="1256"/>
      <c r="K55" s="1265"/>
      <c r="L55" s="1265"/>
      <c r="M55" s="1265"/>
      <c r="N55" s="1265"/>
      <c r="AN55" s="1262" t="s">
        <v>625</v>
      </c>
      <c r="AO55" s="1262"/>
      <c r="AP55" s="1262"/>
      <c r="AQ55" s="1262"/>
      <c r="AR55" s="1262"/>
      <c r="AS55" s="1262"/>
      <c r="AT55" s="1262"/>
      <c r="AU55" s="1262"/>
      <c r="AV55" s="1262"/>
      <c r="AW55" s="1262"/>
      <c r="AX55" s="1262"/>
      <c r="AY55" s="1262"/>
      <c r="AZ55" s="1262"/>
      <c r="BA55" s="1262"/>
      <c r="BB55" s="1266" t="s">
        <v>623</v>
      </c>
      <c r="BC55" s="1266"/>
      <c r="BD55" s="1266"/>
      <c r="BE55" s="1266"/>
      <c r="BF55" s="1266"/>
      <c r="BG55" s="1266"/>
      <c r="BH55" s="1266"/>
      <c r="BI55" s="1266"/>
      <c r="BJ55" s="1266"/>
      <c r="BK55" s="1266"/>
      <c r="BL55" s="1266"/>
      <c r="BM55" s="1266"/>
      <c r="BN55" s="1266"/>
      <c r="BO55" s="1266"/>
      <c r="BP55" s="1267"/>
      <c r="BQ55" s="1268"/>
      <c r="BR55" s="1268"/>
      <c r="BS55" s="1268"/>
      <c r="BT55" s="1268"/>
      <c r="BU55" s="1268"/>
      <c r="BV55" s="1268"/>
      <c r="BW55" s="1268"/>
      <c r="BX55" s="1267"/>
      <c r="BY55" s="1268"/>
      <c r="BZ55" s="1268"/>
      <c r="CA55" s="1268"/>
      <c r="CB55" s="1268"/>
      <c r="CC55" s="1268"/>
      <c r="CD55" s="1268"/>
      <c r="CE55" s="1268"/>
      <c r="CF55" s="1268">
        <v>196.2</v>
      </c>
      <c r="CG55" s="1268"/>
      <c r="CH55" s="1268"/>
      <c r="CI55" s="1268"/>
      <c r="CJ55" s="1268"/>
      <c r="CK55" s="1268"/>
      <c r="CL55" s="1268"/>
      <c r="CM55" s="1268"/>
      <c r="CN55" s="1268">
        <v>198</v>
      </c>
      <c r="CO55" s="1268"/>
      <c r="CP55" s="1268"/>
      <c r="CQ55" s="1268"/>
      <c r="CR55" s="1268"/>
      <c r="CS55" s="1268"/>
      <c r="CT55" s="1268"/>
      <c r="CU55" s="1268"/>
      <c r="CV55" s="1268">
        <v>195.2</v>
      </c>
      <c r="CW55" s="1268"/>
      <c r="CX55" s="1268"/>
      <c r="CY55" s="1268"/>
      <c r="CZ55" s="1268"/>
      <c r="DA55" s="1268"/>
      <c r="DB55" s="1268"/>
      <c r="DC55" s="1268"/>
    </row>
    <row r="56" spans="1:109" ht="13" x14ac:dyDescent="0.2">
      <c r="A56" s="1245"/>
      <c r="B56" s="1237"/>
      <c r="G56" s="1256"/>
      <c r="H56" s="1256"/>
      <c r="I56" s="1256"/>
      <c r="J56" s="1256"/>
      <c r="K56" s="1265"/>
      <c r="L56" s="1265"/>
      <c r="M56" s="1265"/>
      <c r="N56" s="1265"/>
      <c r="AN56" s="1262"/>
      <c r="AO56" s="1262"/>
      <c r="AP56" s="1262"/>
      <c r="AQ56" s="1262"/>
      <c r="AR56" s="1262"/>
      <c r="AS56" s="1262"/>
      <c r="AT56" s="1262"/>
      <c r="AU56" s="1262"/>
      <c r="AV56" s="1262"/>
      <c r="AW56" s="1262"/>
      <c r="AX56" s="1262"/>
      <c r="AY56" s="1262"/>
      <c r="AZ56" s="1262"/>
      <c r="BA56" s="1262"/>
      <c r="BB56" s="1266"/>
      <c r="BC56" s="1266"/>
      <c r="BD56" s="1266"/>
      <c r="BE56" s="1266"/>
      <c r="BF56" s="1266"/>
      <c r="BG56" s="1266"/>
      <c r="BH56" s="1266"/>
      <c r="BI56" s="1266"/>
      <c r="BJ56" s="1266"/>
      <c r="BK56" s="1266"/>
      <c r="BL56" s="1266"/>
      <c r="BM56" s="1266"/>
      <c r="BN56" s="1266"/>
      <c r="BO56" s="1266"/>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1245" customFormat="1" ht="13" x14ac:dyDescent="0.2">
      <c r="B57" s="1269"/>
      <c r="G57" s="1256"/>
      <c r="H57" s="1256"/>
      <c r="I57" s="1270"/>
      <c r="J57" s="1270"/>
      <c r="K57" s="1265"/>
      <c r="L57" s="1265"/>
      <c r="M57" s="1265"/>
      <c r="N57" s="1265"/>
      <c r="AM57" s="1230"/>
      <c r="AN57" s="1262"/>
      <c r="AO57" s="1262"/>
      <c r="AP57" s="1262"/>
      <c r="AQ57" s="1262"/>
      <c r="AR57" s="1262"/>
      <c r="AS57" s="1262"/>
      <c r="AT57" s="1262"/>
      <c r="AU57" s="1262"/>
      <c r="AV57" s="1262"/>
      <c r="AW57" s="1262"/>
      <c r="AX57" s="1262"/>
      <c r="AY57" s="1262"/>
      <c r="AZ57" s="1262"/>
      <c r="BA57" s="1262"/>
      <c r="BB57" s="1266" t="s">
        <v>624</v>
      </c>
      <c r="BC57" s="1266"/>
      <c r="BD57" s="1266"/>
      <c r="BE57" s="1266"/>
      <c r="BF57" s="1266"/>
      <c r="BG57" s="1266"/>
      <c r="BH57" s="1266"/>
      <c r="BI57" s="1266"/>
      <c r="BJ57" s="1266"/>
      <c r="BK57" s="1266"/>
      <c r="BL57" s="1266"/>
      <c r="BM57" s="1266"/>
      <c r="BN57" s="1266"/>
      <c r="BO57" s="1266"/>
      <c r="BP57" s="1267"/>
      <c r="BQ57" s="1268"/>
      <c r="BR57" s="1268"/>
      <c r="BS57" s="1268"/>
      <c r="BT57" s="1268"/>
      <c r="BU57" s="1268"/>
      <c r="BV57" s="1268"/>
      <c r="BW57" s="1268"/>
      <c r="BX57" s="1267"/>
      <c r="BY57" s="1268"/>
      <c r="BZ57" s="1268"/>
      <c r="CA57" s="1268"/>
      <c r="CB57" s="1268"/>
      <c r="CC57" s="1268"/>
      <c r="CD57" s="1268"/>
      <c r="CE57" s="1268"/>
      <c r="CF57" s="1268">
        <v>57.3</v>
      </c>
      <c r="CG57" s="1268"/>
      <c r="CH57" s="1268"/>
      <c r="CI57" s="1268"/>
      <c r="CJ57" s="1268"/>
      <c r="CK57" s="1268"/>
      <c r="CL57" s="1268"/>
      <c r="CM57" s="1268"/>
      <c r="CN57" s="1268">
        <v>60.1</v>
      </c>
      <c r="CO57" s="1268"/>
      <c r="CP57" s="1268"/>
      <c r="CQ57" s="1268"/>
      <c r="CR57" s="1268"/>
      <c r="CS57" s="1268"/>
      <c r="CT57" s="1268"/>
      <c r="CU57" s="1268"/>
      <c r="CV57" s="1268">
        <v>60.7</v>
      </c>
      <c r="CW57" s="1268"/>
      <c r="CX57" s="1268"/>
      <c r="CY57" s="1268"/>
      <c r="CZ57" s="1268"/>
      <c r="DA57" s="1268"/>
      <c r="DB57" s="1268"/>
      <c r="DC57" s="1268"/>
      <c r="DD57" s="1271"/>
      <c r="DE57" s="1269"/>
    </row>
    <row r="58" spans="1:109" s="1245" customFormat="1" ht="13" x14ac:dyDescent="0.2">
      <c r="A58" s="1230"/>
      <c r="B58" s="1269"/>
      <c r="G58" s="1256"/>
      <c r="H58" s="1256"/>
      <c r="I58" s="1270"/>
      <c r="J58" s="1270"/>
      <c r="K58" s="1265"/>
      <c r="L58" s="1265"/>
      <c r="M58" s="1265"/>
      <c r="N58" s="1265"/>
      <c r="AM58" s="1230"/>
      <c r="AN58" s="1262"/>
      <c r="AO58" s="1262"/>
      <c r="AP58" s="1262"/>
      <c r="AQ58" s="1262"/>
      <c r="AR58" s="1262"/>
      <c r="AS58" s="1262"/>
      <c r="AT58" s="1262"/>
      <c r="AU58" s="1262"/>
      <c r="AV58" s="1262"/>
      <c r="AW58" s="1262"/>
      <c r="AX58" s="1262"/>
      <c r="AY58" s="1262"/>
      <c r="AZ58" s="1262"/>
      <c r="BA58" s="1262"/>
      <c r="BB58" s="1266"/>
      <c r="BC58" s="1266"/>
      <c r="BD58" s="1266"/>
      <c r="BE58" s="1266"/>
      <c r="BF58" s="1266"/>
      <c r="BG58" s="1266"/>
      <c r="BH58" s="1266"/>
      <c r="BI58" s="1266"/>
      <c r="BJ58" s="1266"/>
      <c r="BK58" s="1266"/>
      <c r="BL58" s="1266"/>
      <c r="BM58" s="1266"/>
      <c r="BN58" s="1266"/>
      <c r="BO58" s="1266"/>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1271"/>
      <c r="DE58" s="1269"/>
    </row>
    <row r="59" spans="1:109" s="1245" customFormat="1" ht="13" x14ac:dyDescent="0.2">
      <c r="A59" s="1230"/>
      <c r="B59" s="1269"/>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9"/>
    </row>
    <row r="60" spans="1:109" s="1245" customFormat="1" ht="13" x14ac:dyDescent="0.2">
      <c r="A60" s="1230"/>
      <c r="B60" s="1269"/>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9"/>
    </row>
    <row r="61" spans="1:109" s="1245" customFormat="1" ht="13" x14ac:dyDescent="0.2">
      <c r="A61" s="1230"/>
      <c r="B61" s="1273"/>
      <c r="C61" s="1274"/>
      <c r="D61" s="1274"/>
      <c r="E61" s="1274"/>
      <c r="F61" s="1274"/>
      <c r="G61" s="1274"/>
      <c r="H61" s="1274"/>
      <c r="I61" s="1274"/>
      <c r="J61" s="1274"/>
      <c r="K61" s="1274"/>
      <c r="L61" s="1274"/>
      <c r="M61" s="1275"/>
      <c r="N61" s="1275"/>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5"/>
      <c r="AT61" s="1275"/>
      <c r="AU61" s="1274"/>
      <c r="AV61" s="1274"/>
      <c r="AW61" s="1274"/>
      <c r="AX61" s="1274"/>
      <c r="AY61" s="1274"/>
      <c r="AZ61" s="1274"/>
      <c r="BA61" s="1274"/>
      <c r="BB61" s="1274"/>
      <c r="BC61" s="1274"/>
      <c r="BD61" s="1274"/>
      <c r="BE61" s="1275"/>
      <c r="BF61" s="1275"/>
      <c r="BG61" s="1274"/>
      <c r="BH61" s="1274"/>
      <c r="BI61" s="1274"/>
      <c r="BJ61" s="1274"/>
      <c r="BK61" s="1274"/>
      <c r="BL61" s="1274"/>
      <c r="BM61" s="1274"/>
      <c r="BN61" s="1274"/>
      <c r="BO61" s="1274"/>
      <c r="BP61" s="1274"/>
      <c r="BQ61" s="1275"/>
      <c r="BR61" s="1275"/>
      <c r="BS61" s="1274"/>
      <c r="BT61" s="1274"/>
      <c r="BU61" s="1274"/>
      <c r="BV61" s="1274"/>
      <c r="BW61" s="1274"/>
      <c r="BX61" s="1274"/>
      <c r="BY61" s="1274"/>
      <c r="BZ61" s="1274"/>
      <c r="CA61" s="1274"/>
      <c r="CB61" s="1274"/>
      <c r="CC61" s="1275"/>
      <c r="CD61" s="1275"/>
      <c r="CE61" s="1274"/>
      <c r="CF61" s="1274"/>
      <c r="CG61" s="1274"/>
      <c r="CH61" s="1274"/>
      <c r="CI61" s="1274"/>
      <c r="CJ61" s="1274"/>
      <c r="CK61" s="1274"/>
      <c r="CL61" s="1274"/>
      <c r="CM61" s="1274"/>
      <c r="CN61" s="1274"/>
      <c r="CO61" s="1275"/>
      <c r="CP61" s="1275"/>
      <c r="CQ61" s="1274"/>
      <c r="CR61" s="1274"/>
      <c r="CS61" s="1274"/>
      <c r="CT61" s="1274"/>
      <c r="CU61" s="1274"/>
      <c r="CV61" s="1274"/>
      <c r="CW61" s="1274"/>
      <c r="CX61" s="1274"/>
      <c r="CY61" s="1274"/>
      <c r="CZ61" s="1274"/>
      <c r="DA61" s="1275"/>
      <c r="DB61" s="1275"/>
      <c r="DC61" s="1275"/>
      <c r="DD61" s="1276"/>
      <c r="DE61" s="1269"/>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30"/>
    </row>
    <row r="63" spans="1:109" ht="16.5" x14ac:dyDescent="0.2">
      <c r="B63" s="1277" t="s">
        <v>626</v>
      </c>
    </row>
    <row r="64" spans="1:109" ht="13" x14ac:dyDescent="0.2">
      <c r="B64" s="1237"/>
      <c r="G64" s="1244"/>
      <c r="I64" s="1278"/>
      <c r="J64" s="1278"/>
      <c r="K64" s="1278"/>
      <c r="L64" s="1278"/>
      <c r="M64" s="1278"/>
      <c r="N64" s="1279"/>
      <c r="AM64" s="1244"/>
      <c r="AN64" s="1244" t="s">
        <v>619</v>
      </c>
      <c r="AP64" s="1245"/>
      <c r="AQ64" s="1245"/>
      <c r="AR64" s="1245"/>
      <c r="AY64" s="1244"/>
      <c r="BA64" s="1245"/>
      <c r="BB64" s="1245"/>
      <c r="BC64" s="1245"/>
      <c r="BK64" s="1244"/>
      <c r="BM64" s="1245"/>
      <c r="BN64" s="1245"/>
      <c r="BO64" s="1245"/>
      <c r="BW64" s="1244"/>
      <c r="BY64" s="1245"/>
      <c r="BZ64" s="1245"/>
      <c r="CA64" s="1245"/>
      <c r="CI64" s="1244"/>
      <c r="CK64" s="1245"/>
      <c r="CL64" s="1245"/>
      <c r="CM64" s="1245"/>
      <c r="CU64" s="1244"/>
      <c r="CW64" s="1245"/>
      <c r="CX64" s="1245"/>
      <c r="CY64" s="1245"/>
    </row>
    <row r="65" spans="2:107" ht="13" x14ac:dyDescent="0.2">
      <c r="B65" s="1237"/>
      <c r="AN65" s="1246" t="s">
        <v>627</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ht="13" x14ac:dyDescent="0.2">
      <c r="B66" s="1237"/>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ht="13" x14ac:dyDescent="0.2">
      <c r="B67" s="1237"/>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ht="13" x14ac:dyDescent="0.2">
      <c r="B68" s="1237"/>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ht="13" x14ac:dyDescent="0.2">
      <c r="B69" s="1237"/>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ht="13" x14ac:dyDescent="0.2">
      <c r="B70" s="1237"/>
      <c r="H70" s="1280"/>
      <c r="I70" s="1280"/>
      <c r="J70" s="1281"/>
      <c r="K70" s="1281"/>
      <c r="L70" s="1282"/>
      <c r="M70" s="1281"/>
      <c r="N70" s="1282"/>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37"/>
      <c r="G71" s="1283"/>
      <c r="I71" s="1284"/>
      <c r="J71" s="1281"/>
      <c r="K71" s="1281"/>
      <c r="L71" s="1282"/>
      <c r="M71" s="1281"/>
      <c r="N71" s="1282"/>
      <c r="AM71" s="1283"/>
      <c r="AN71" s="1230" t="s">
        <v>621</v>
      </c>
    </row>
    <row r="72" spans="2:107" ht="13" x14ac:dyDescent="0.2">
      <c r="B72" s="1237"/>
      <c r="G72" s="1256"/>
      <c r="H72" s="1256"/>
      <c r="I72" s="1256"/>
      <c r="J72" s="1256"/>
      <c r="K72" s="1257"/>
      <c r="L72" s="1257"/>
      <c r="M72" s="1258"/>
      <c r="N72" s="1258"/>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546</v>
      </c>
      <c r="BQ72" s="1262"/>
      <c r="BR72" s="1262"/>
      <c r="BS72" s="1262"/>
      <c r="BT72" s="1262"/>
      <c r="BU72" s="1262"/>
      <c r="BV72" s="1262"/>
      <c r="BW72" s="1262"/>
      <c r="BX72" s="1262" t="s">
        <v>547</v>
      </c>
      <c r="BY72" s="1262"/>
      <c r="BZ72" s="1262"/>
      <c r="CA72" s="1262"/>
      <c r="CB72" s="1262"/>
      <c r="CC72" s="1262"/>
      <c r="CD72" s="1262"/>
      <c r="CE72" s="1262"/>
      <c r="CF72" s="1262" t="s">
        <v>548</v>
      </c>
      <c r="CG72" s="1262"/>
      <c r="CH72" s="1262"/>
      <c r="CI72" s="1262"/>
      <c r="CJ72" s="1262"/>
      <c r="CK72" s="1262"/>
      <c r="CL72" s="1262"/>
      <c r="CM72" s="1262"/>
      <c r="CN72" s="1262" t="s">
        <v>549</v>
      </c>
      <c r="CO72" s="1262"/>
      <c r="CP72" s="1262"/>
      <c r="CQ72" s="1262"/>
      <c r="CR72" s="1262"/>
      <c r="CS72" s="1262"/>
      <c r="CT72" s="1262"/>
      <c r="CU72" s="1262"/>
      <c r="CV72" s="1262" t="s">
        <v>550</v>
      </c>
      <c r="CW72" s="1262"/>
      <c r="CX72" s="1262"/>
      <c r="CY72" s="1262"/>
      <c r="CZ72" s="1262"/>
      <c r="DA72" s="1262"/>
      <c r="DB72" s="1262"/>
      <c r="DC72" s="1262"/>
    </row>
    <row r="73" spans="2:107" ht="13" x14ac:dyDescent="0.2">
      <c r="B73" s="1237"/>
      <c r="G73" s="1263"/>
      <c r="H73" s="1263"/>
      <c r="I73" s="1263"/>
      <c r="J73" s="1263"/>
      <c r="K73" s="1285"/>
      <c r="L73" s="1285"/>
      <c r="M73" s="1285"/>
      <c r="N73" s="1285"/>
      <c r="AM73" s="1255"/>
      <c r="AN73" s="1266" t="s">
        <v>622</v>
      </c>
      <c r="AO73" s="1266"/>
      <c r="AP73" s="1266"/>
      <c r="AQ73" s="1266"/>
      <c r="AR73" s="1266"/>
      <c r="AS73" s="1266"/>
      <c r="AT73" s="1266"/>
      <c r="AU73" s="1266"/>
      <c r="AV73" s="1266"/>
      <c r="AW73" s="1266"/>
      <c r="AX73" s="1266"/>
      <c r="AY73" s="1266"/>
      <c r="AZ73" s="1266"/>
      <c r="BA73" s="1266"/>
      <c r="BB73" s="1266" t="s">
        <v>623</v>
      </c>
      <c r="BC73" s="1266"/>
      <c r="BD73" s="1266"/>
      <c r="BE73" s="1266"/>
      <c r="BF73" s="1266"/>
      <c r="BG73" s="1266"/>
      <c r="BH73" s="1266"/>
      <c r="BI73" s="1266"/>
      <c r="BJ73" s="1266"/>
      <c r="BK73" s="1266"/>
      <c r="BL73" s="1266"/>
      <c r="BM73" s="1266"/>
      <c r="BN73" s="1266"/>
      <c r="BO73" s="1266"/>
      <c r="BP73" s="1268">
        <v>187.2</v>
      </c>
      <c r="BQ73" s="1268"/>
      <c r="BR73" s="1268"/>
      <c r="BS73" s="1268"/>
      <c r="BT73" s="1268"/>
      <c r="BU73" s="1268"/>
      <c r="BV73" s="1268"/>
      <c r="BW73" s="1268"/>
      <c r="BX73" s="1268">
        <v>171.8</v>
      </c>
      <c r="BY73" s="1268"/>
      <c r="BZ73" s="1268"/>
      <c r="CA73" s="1268"/>
      <c r="CB73" s="1268"/>
      <c r="CC73" s="1268"/>
      <c r="CD73" s="1268"/>
      <c r="CE73" s="1268"/>
      <c r="CF73" s="1268">
        <v>169.9</v>
      </c>
      <c r="CG73" s="1268"/>
      <c r="CH73" s="1268"/>
      <c r="CI73" s="1268"/>
      <c r="CJ73" s="1268"/>
      <c r="CK73" s="1268"/>
      <c r="CL73" s="1268"/>
      <c r="CM73" s="1268"/>
      <c r="CN73" s="1268">
        <v>171.7</v>
      </c>
      <c r="CO73" s="1268"/>
      <c r="CP73" s="1268"/>
      <c r="CQ73" s="1268"/>
      <c r="CR73" s="1268"/>
      <c r="CS73" s="1268"/>
      <c r="CT73" s="1268"/>
      <c r="CU73" s="1268"/>
      <c r="CV73" s="1268">
        <v>164.6</v>
      </c>
      <c r="CW73" s="1268"/>
      <c r="CX73" s="1268"/>
      <c r="CY73" s="1268"/>
      <c r="CZ73" s="1268"/>
      <c r="DA73" s="1268"/>
      <c r="DB73" s="1268"/>
      <c r="DC73" s="1268"/>
    </row>
    <row r="74" spans="2:107" ht="13" x14ac:dyDescent="0.2">
      <c r="B74" s="1237"/>
      <c r="G74" s="1263"/>
      <c r="H74" s="1263"/>
      <c r="I74" s="1263"/>
      <c r="J74" s="1263"/>
      <c r="K74" s="1285"/>
      <c r="L74" s="1285"/>
      <c r="M74" s="1285"/>
      <c r="N74" s="1285"/>
      <c r="AM74" s="1255"/>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 x14ac:dyDescent="0.2">
      <c r="B75" s="1237"/>
      <c r="G75" s="1263"/>
      <c r="H75" s="1263"/>
      <c r="I75" s="1256"/>
      <c r="J75" s="1256"/>
      <c r="K75" s="1265"/>
      <c r="L75" s="1265"/>
      <c r="M75" s="1265"/>
      <c r="N75" s="1265"/>
      <c r="AM75" s="1255"/>
      <c r="AN75" s="1266"/>
      <c r="AO75" s="1266"/>
      <c r="AP75" s="1266"/>
      <c r="AQ75" s="1266"/>
      <c r="AR75" s="1266"/>
      <c r="AS75" s="1266"/>
      <c r="AT75" s="1266"/>
      <c r="AU75" s="1266"/>
      <c r="AV75" s="1266"/>
      <c r="AW75" s="1266"/>
      <c r="AX75" s="1266"/>
      <c r="AY75" s="1266"/>
      <c r="AZ75" s="1266"/>
      <c r="BA75" s="1266"/>
      <c r="BB75" s="1266" t="s">
        <v>628</v>
      </c>
      <c r="BC75" s="1266"/>
      <c r="BD75" s="1266"/>
      <c r="BE75" s="1266"/>
      <c r="BF75" s="1266"/>
      <c r="BG75" s="1266"/>
      <c r="BH75" s="1266"/>
      <c r="BI75" s="1266"/>
      <c r="BJ75" s="1266"/>
      <c r="BK75" s="1266"/>
      <c r="BL75" s="1266"/>
      <c r="BM75" s="1266"/>
      <c r="BN75" s="1266"/>
      <c r="BO75" s="1266"/>
      <c r="BP75" s="1268">
        <v>14.1</v>
      </c>
      <c r="BQ75" s="1268"/>
      <c r="BR75" s="1268"/>
      <c r="BS75" s="1268"/>
      <c r="BT75" s="1268"/>
      <c r="BU75" s="1268"/>
      <c r="BV75" s="1268"/>
      <c r="BW75" s="1268"/>
      <c r="BX75" s="1268">
        <v>14.5</v>
      </c>
      <c r="BY75" s="1268"/>
      <c r="BZ75" s="1268"/>
      <c r="CA75" s="1268"/>
      <c r="CB75" s="1268"/>
      <c r="CC75" s="1268"/>
      <c r="CD75" s="1268"/>
      <c r="CE75" s="1268"/>
      <c r="CF75" s="1268">
        <v>14.9</v>
      </c>
      <c r="CG75" s="1268"/>
      <c r="CH75" s="1268"/>
      <c r="CI75" s="1268"/>
      <c r="CJ75" s="1268"/>
      <c r="CK75" s="1268"/>
      <c r="CL75" s="1268"/>
      <c r="CM75" s="1268"/>
      <c r="CN75" s="1268">
        <v>14.5</v>
      </c>
      <c r="CO75" s="1268"/>
      <c r="CP75" s="1268"/>
      <c r="CQ75" s="1268"/>
      <c r="CR75" s="1268"/>
      <c r="CS75" s="1268"/>
      <c r="CT75" s="1268"/>
      <c r="CU75" s="1268"/>
      <c r="CV75" s="1268">
        <v>13.6</v>
      </c>
      <c r="CW75" s="1268"/>
      <c r="CX75" s="1268"/>
      <c r="CY75" s="1268"/>
      <c r="CZ75" s="1268"/>
      <c r="DA75" s="1268"/>
      <c r="DB75" s="1268"/>
      <c r="DC75" s="1268"/>
    </row>
    <row r="76" spans="2:107" ht="13" x14ac:dyDescent="0.2">
      <c r="B76" s="1237"/>
      <c r="G76" s="1263"/>
      <c r="H76" s="1263"/>
      <c r="I76" s="1256"/>
      <c r="J76" s="1256"/>
      <c r="K76" s="1265"/>
      <c r="L76" s="1265"/>
      <c r="M76" s="1265"/>
      <c r="N76" s="1265"/>
      <c r="AM76" s="1255"/>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 x14ac:dyDescent="0.2">
      <c r="B77" s="1237"/>
      <c r="G77" s="1256"/>
      <c r="H77" s="1256"/>
      <c r="I77" s="1256"/>
      <c r="J77" s="1256"/>
      <c r="K77" s="1285"/>
      <c r="L77" s="1285"/>
      <c r="M77" s="1285"/>
      <c r="N77" s="1285"/>
      <c r="AN77" s="1262" t="s">
        <v>625</v>
      </c>
      <c r="AO77" s="1262"/>
      <c r="AP77" s="1262"/>
      <c r="AQ77" s="1262"/>
      <c r="AR77" s="1262"/>
      <c r="AS77" s="1262"/>
      <c r="AT77" s="1262"/>
      <c r="AU77" s="1262"/>
      <c r="AV77" s="1262"/>
      <c r="AW77" s="1262"/>
      <c r="AX77" s="1262"/>
      <c r="AY77" s="1262"/>
      <c r="AZ77" s="1262"/>
      <c r="BA77" s="1262"/>
      <c r="BB77" s="1266" t="s">
        <v>623</v>
      </c>
      <c r="BC77" s="1266"/>
      <c r="BD77" s="1266"/>
      <c r="BE77" s="1266"/>
      <c r="BF77" s="1266"/>
      <c r="BG77" s="1266"/>
      <c r="BH77" s="1266"/>
      <c r="BI77" s="1266"/>
      <c r="BJ77" s="1266"/>
      <c r="BK77" s="1266"/>
      <c r="BL77" s="1266"/>
      <c r="BM77" s="1266"/>
      <c r="BN77" s="1266"/>
      <c r="BO77" s="1266"/>
      <c r="BP77" s="1268">
        <v>209.6</v>
      </c>
      <c r="BQ77" s="1268"/>
      <c r="BR77" s="1268"/>
      <c r="BS77" s="1268"/>
      <c r="BT77" s="1268"/>
      <c r="BU77" s="1268"/>
      <c r="BV77" s="1268"/>
      <c r="BW77" s="1268"/>
      <c r="BX77" s="1268">
        <v>196.3</v>
      </c>
      <c r="BY77" s="1268"/>
      <c r="BZ77" s="1268"/>
      <c r="CA77" s="1268"/>
      <c r="CB77" s="1268"/>
      <c r="CC77" s="1268"/>
      <c r="CD77" s="1268"/>
      <c r="CE77" s="1268"/>
      <c r="CF77" s="1268">
        <v>196.2</v>
      </c>
      <c r="CG77" s="1268"/>
      <c r="CH77" s="1268"/>
      <c r="CI77" s="1268"/>
      <c r="CJ77" s="1268"/>
      <c r="CK77" s="1268"/>
      <c r="CL77" s="1268"/>
      <c r="CM77" s="1268"/>
      <c r="CN77" s="1268">
        <v>198</v>
      </c>
      <c r="CO77" s="1268"/>
      <c r="CP77" s="1268"/>
      <c r="CQ77" s="1268"/>
      <c r="CR77" s="1268"/>
      <c r="CS77" s="1268"/>
      <c r="CT77" s="1268"/>
      <c r="CU77" s="1268"/>
      <c r="CV77" s="1268">
        <v>195.2</v>
      </c>
      <c r="CW77" s="1268"/>
      <c r="CX77" s="1268"/>
      <c r="CY77" s="1268"/>
      <c r="CZ77" s="1268"/>
      <c r="DA77" s="1268"/>
      <c r="DB77" s="1268"/>
      <c r="DC77" s="1268"/>
    </row>
    <row r="78" spans="2:107" ht="13" x14ac:dyDescent="0.2">
      <c r="B78" s="1237"/>
      <c r="G78" s="1256"/>
      <c r="H78" s="1256"/>
      <c r="I78" s="1256"/>
      <c r="J78" s="1256"/>
      <c r="K78" s="1285"/>
      <c r="L78" s="1285"/>
      <c r="M78" s="1285"/>
      <c r="N78" s="1285"/>
      <c r="AN78" s="1262"/>
      <c r="AO78" s="1262"/>
      <c r="AP78" s="1262"/>
      <c r="AQ78" s="1262"/>
      <c r="AR78" s="1262"/>
      <c r="AS78" s="1262"/>
      <c r="AT78" s="1262"/>
      <c r="AU78" s="1262"/>
      <c r="AV78" s="1262"/>
      <c r="AW78" s="1262"/>
      <c r="AX78" s="1262"/>
      <c r="AY78" s="1262"/>
      <c r="AZ78" s="1262"/>
      <c r="BA78" s="1262"/>
      <c r="BB78" s="1266"/>
      <c r="BC78" s="1266"/>
      <c r="BD78" s="1266"/>
      <c r="BE78" s="1266"/>
      <c r="BF78" s="1266"/>
      <c r="BG78" s="1266"/>
      <c r="BH78" s="1266"/>
      <c r="BI78" s="1266"/>
      <c r="BJ78" s="1266"/>
      <c r="BK78" s="1266"/>
      <c r="BL78" s="1266"/>
      <c r="BM78" s="1266"/>
      <c r="BN78" s="1266"/>
      <c r="BO78" s="1266"/>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 x14ac:dyDescent="0.2">
      <c r="B79" s="1237"/>
      <c r="G79" s="1256"/>
      <c r="H79" s="1256"/>
      <c r="I79" s="1270"/>
      <c r="J79" s="1270"/>
      <c r="K79" s="1286"/>
      <c r="L79" s="1286"/>
      <c r="M79" s="1286"/>
      <c r="N79" s="1286"/>
      <c r="AN79" s="1262"/>
      <c r="AO79" s="1262"/>
      <c r="AP79" s="1262"/>
      <c r="AQ79" s="1262"/>
      <c r="AR79" s="1262"/>
      <c r="AS79" s="1262"/>
      <c r="AT79" s="1262"/>
      <c r="AU79" s="1262"/>
      <c r="AV79" s="1262"/>
      <c r="AW79" s="1262"/>
      <c r="AX79" s="1262"/>
      <c r="AY79" s="1262"/>
      <c r="AZ79" s="1262"/>
      <c r="BA79" s="1262"/>
      <c r="BB79" s="1266" t="s">
        <v>628</v>
      </c>
      <c r="BC79" s="1266"/>
      <c r="BD79" s="1266"/>
      <c r="BE79" s="1266"/>
      <c r="BF79" s="1266"/>
      <c r="BG79" s="1266"/>
      <c r="BH79" s="1266"/>
      <c r="BI79" s="1266"/>
      <c r="BJ79" s="1266"/>
      <c r="BK79" s="1266"/>
      <c r="BL79" s="1266"/>
      <c r="BM79" s="1266"/>
      <c r="BN79" s="1266"/>
      <c r="BO79" s="1266"/>
      <c r="BP79" s="1268">
        <v>14.3</v>
      </c>
      <c r="BQ79" s="1268"/>
      <c r="BR79" s="1268"/>
      <c r="BS79" s="1268"/>
      <c r="BT79" s="1268"/>
      <c r="BU79" s="1268"/>
      <c r="BV79" s="1268"/>
      <c r="BW79" s="1268"/>
      <c r="BX79" s="1268">
        <v>14</v>
      </c>
      <c r="BY79" s="1268"/>
      <c r="BZ79" s="1268"/>
      <c r="CA79" s="1268"/>
      <c r="CB79" s="1268"/>
      <c r="CC79" s="1268"/>
      <c r="CD79" s="1268"/>
      <c r="CE79" s="1268"/>
      <c r="CF79" s="1268">
        <v>13.3</v>
      </c>
      <c r="CG79" s="1268"/>
      <c r="CH79" s="1268"/>
      <c r="CI79" s="1268"/>
      <c r="CJ79" s="1268"/>
      <c r="CK79" s="1268"/>
      <c r="CL79" s="1268"/>
      <c r="CM79" s="1268"/>
      <c r="CN79" s="1268">
        <v>12.7</v>
      </c>
      <c r="CO79" s="1268"/>
      <c r="CP79" s="1268"/>
      <c r="CQ79" s="1268"/>
      <c r="CR79" s="1268"/>
      <c r="CS79" s="1268"/>
      <c r="CT79" s="1268"/>
      <c r="CU79" s="1268"/>
      <c r="CV79" s="1268">
        <v>12.3</v>
      </c>
      <c r="CW79" s="1268"/>
      <c r="CX79" s="1268"/>
      <c r="CY79" s="1268"/>
      <c r="CZ79" s="1268"/>
      <c r="DA79" s="1268"/>
      <c r="DB79" s="1268"/>
      <c r="DC79" s="1268"/>
    </row>
    <row r="80" spans="2:107" ht="13" x14ac:dyDescent="0.2">
      <c r="B80" s="1237"/>
      <c r="G80" s="1256"/>
      <c r="H80" s="1256"/>
      <c r="I80" s="1270"/>
      <c r="J80" s="1270"/>
      <c r="K80" s="1286"/>
      <c r="L80" s="1286"/>
      <c r="M80" s="1286"/>
      <c r="N80" s="1286"/>
      <c r="AN80" s="1262"/>
      <c r="AO80" s="1262"/>
      <c r="AP80" s="1262"/>
      <c r="AQ80" s="1262"/>
      <c r="AR80" s="1262"/>
      <c r="AS80" s="1262"/>
      <c r="AT80" s="1262"/>
      <c r="AU80" s="1262"/>
      <c r="AV80" s="1262"/>
      <c r="AW80" s="1262"/>
      <c r="AX80" s="1262"/>
      <c r="AY80" s="1262"/>
      <c r="AZ80" s="1262"/>
      <c r="BA80" s="1262"/>
      <c r="BB80" s="1266"/>
      <c r="BC80" s="1266"/>
      <c r="BD80" s="1266"/>
      <c r="BE80" s="1266"/>
      <c r="BF80" s="1266"/>
      <c r="BG80" s="1266"/>
      <c r="BH80" s="1266"/>
      <c r="BI80" s="1266"/>
      <c r="BJ80" s="1266"/>
      <c r="BK80" s="1266"/>
      <c r="BL80" s="1266"/>
      <c r="BM80" s="1266"/>
      <c r="BN80" s="1266"/>
      <c r="BO80" s="1266"/>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 x14ac:dyDescent="0.2">
      <c r="B81" s="1237"/>
    </row>
    <row r="82" spans="2:109" ht="16.5" x14ac:dyDescent="0.2">
      <c r="B82" s="1237"/>
      <c r="K82" s="1287"/>
      <c r="L82" s="1287"/>
      <c r="M82" s="1287"/>
      <c r="N82" s="1287"/>
      <c r="AQ82" s="1287"/>
      <c r="AR82" s="1287"/>
      <c r="AS82" s="1287"/>
      <c r="AT82" s="1287"/>
      <c r="BC82" s="1287"/>
      <c r="BD82" s="1287"/>
      <c r="BE82" s="1287"/>
      <c r="BF82" s="1287"/>
      <c r="BO82" s="1287"/>
      <c r="BP82" s="1287"/>
      <c r="BQ82" s="1287"/>
      <c r="BR82" s="1287"/>
      <c r="CA82" s="1287"/>
      <c r="CB82" s="1287"/>
      <c r="CC82" s="1287"/>
      <c r="CD82" s="1287"/>
      <c r="CM82" s="1287"/>
      <c r="CN82" s="1287"/>
      <c r="CO82" s="1287"/>
      <c r="CP82" s="1287"/>
      <c r="CY82" s="1287"/>
      <c r="CZ82" s="1287"/>
      <c r="DA82" s="1287"/>
      <c r="DB82" s="1287"/>
      <c r="DC82" s="1287"/>
    </row>
    <row r="83" spans="2:109" ht="13" x14ac:dyDescent="0.2">
      <c r="B83" s="1239"/>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41"/>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88"/>
      <c r="AQ87" s="1288"/>
      <c r="BC87" s="1288"/>
      <c r="BO87" s="1288"/>
      <c r="CA87" s="1288"/>
      <c r="CM87" s="1288"/>
      <c r="CY87" s="1288"/>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pans="108:109" ht="13.5" hidden="1" customHeight="1" x14ac:dyDescent="0.2">
      <c r="DD97" s="1230"/>
      <c r="DE97" s="1230"/>
    </row>
    <row r="98" spans="108:109" ht="13.5" hidden="1" customHeight="1" x14ac:dyDescent="0.2">
      <c r="DD98" s="1230"/>
      <c r="DE98" s="1230"/>
    </row>
    <row r="99" spans="108:109" ht="13.5" hidden="1" customHeight="1" x14ac:dyDescent="0.2">
      <c r="DD99" s="1230"/>
      <c r="DE99" s="1230"/>
    </row>
    <row r="100" spans="108:109" ht="13.5" hidden="1" customHeight="1" x14ac:dyDescent="0.2">
      <c r="DD100" s="1230"/>
      <c r="DE100" s="1230"/>
    </row>
    <row r="101" spans="108:109" ht="13.5" hidden="1" customHeight="1" x14ac:dyDescent="0.2">
      <c r="DD101" s="1230"/>
      <c r="DE101" s="1230"/>
    </row>
    <row r="102" spans="108:109" ht="13.5" hidden="1" customHeight="1" x14ac:dyDescent="0.2">
      <c r="DD102" s="1230"/>
      <c r="DE102" s="1230"/>
    </row>
    <row r="103" spans="108:109" ht="13.5" hidden="1" customHeight="1" x14ac:dyDescent="0.2">
      <c r="DD103" s="1230"/>
      <c r="DE103" s="1230"/>
    </row>
    <row r="104" spans="108:109" ht="13.5" hidden="1" customHeight="1" x14ac:dyDescent="0.2">
      <c r="DD104" s="1230"/>
      <c r="DE104" s="1230"/>
    </row>
    <row r="105" spans="108:109" ht="13.5" hidden="1" customHeight="1" x14ac:dyDescent="0.2">
      <c r="DD105" s="1230"/>
      <c r="DE105" s="1230"/>
    </row>
    <row r="106" spans="108:109" ht="13.5" hidden="1" customHeight="1" x14ac:dyDescent="0.2">
      <c r="DD106" s="1230"/>
      <c r="DE106" s="1230"/>
    </row>
    <row r="107" spans="108:109" ht="13.5" hidden="1" customHeight="1" x14ac:dyDescent="0.2">
      <c r="DD107" s="1230"/>
      <c r="DE107" s="1230"/>
    </row>
    <row r="108" spans="108:109" ht="13.5" hidden="1" customHeight="1" x14ac:dyDescent="0.2">
      <c r="DD108" s="1230"/>
      <c r="DE108" s="1230"/>
    </row>
    <row r="109" spans="108:109" ht="13.5" hidden="1" customHeight="1" x14ac:dyDescent="0.2">
      <c r="DD109" s="1230"/>
      <c r="DE109" s="1230"/>
    </row>
    <row r="110" spans="108:109" ht="13.5" hidden="1" customHeight="1" x14ac:dyDescent="0.2">
      <c r="DD110" s="1230"/>
      <c r="DE110" s="1230"/>
    </row>
    <row r="111" spans="108:109" ht="13.5" hidden="1" customHeight="1" x14ac:dyDescent="0.2">
      <c r="DD111" s="1230"/>
      <c r="DE111" s="1230"/>
    </row>
    <row r="112" spans="108:109" ht="13.5" hidden="1" customHeight="1" x14ac:dyDescent="0.2">
      <c r="DD112" s="1230"/>
      <c r="DE112" s="1230"/>
    </row>
    <row r="113" spans="108:109" ht="13.5" hidden="1" customHeight="1" x14ac:dyDescent="0.2">
      <c r="DD113" s="1230"/>
      <c r="DE113" s="1230"/>
    </row>
    <row r="114" spans="108:109" ht="13.5" hidden="1" customHeight="1" x14ac:dyDescent="0.2">
      <c r="DD114" s="1230"/>
      <c r="DE114" s="1230"/>
    </row>
    <row r="115" spans="108:109" ht="13.5" hidden="1" customHeight="1" x14ac:dyDescent="0.2">
      <c r="DD115" s="1230"/>
      <c r="DE115" s="1230"/>
    </row>
    <row r="116" spans="108:109" ht="13.5" hidden="1" customHeight="1" x14ac:dyDescent="0.2">
      <c r="DD116" s="1230"/>
      <c r="DE116" s="1230"/>
    </row>
    <row r="117" spans="108:109" ht="13.5" hidden="1" customHeight="1" x14ac:dyDescent="0.2">
      <c r="DD117" s="1230"/>
      <c r="DE117" s="1230"/>
    </row>
    <row r="118" spans="108:109" ht="13.5" hidden="1" customHeight="1" x14ac:dyDescent="0.2">
      <c r="DD118" s="1230"/>
      <c r="DE118" s="1230"/>
    </row>
    <row r="119" spans="108:109" ht="13.5" hidden="1" customHeight="1" x14ac:dyDescent="0.2">
      <c r="DD119" s="1230"/>
      <c r="DE119" s="1230"/>
    </row>
    <row r="120" spans="108:109" ht="13.5" hidden="1" customHeight="1" x14ac:dyDescent="0.2">
      <c r="DD120" s="1230"/>
      <c r="DE120" s="1230"/>
    </row>
    <row r="121" spans="108:109" ht="13.5" hidden="1" customHeight="1" x14ac:dyDescent="0.2">
      <c r="DD121" s="1230"/>
      <c r="DE121" s="1230"/>
    </row>
    <row r="122" spans="108:109" ht="13.5" hidden="1" customHeight="1" x14ac:dyDescent="0.2">
      <c r="DD122" s="1230"/>
      <c r="DE122" s="1230"/>
    </row>
    <row r="123" spans="108:109" ht="13.5" hidden="1" customHeight="1" x14ac:dyDescent="0.2">
      <c r="DD123" s="1230"/>
      <c r="DE123" s="1230"/>
    </row>
    <row r="124" spans="108:109" ht="13.5" hidden="1" customHeight="1" x14ac:dyDescent="0.2">
      <c r="DD124" s="1230"/>
      <c r="DE124" s="1230"/>
    </row>
    <row r="125" spans="108:109" ht="13.5" hidden="1" customHeight="1" x14ac:dyDescent="0.2">
      <c r="DD125" s="1230"/>
      <c r="DE125" s="1230"/>
    </row>
    <row r="126" spans="108:109" ht="13.5" hidden="1" customHeight="1" x14ac:dyDescent="0.2">
      <c r="DD126" s="1230"/>
      <c r="DE126" s="1230"/>
    </row>
    <row r="127" spans="108:109" ht="13.5" hidden="1" customHeight="1" x14ac:dyDescent="0.2">
      <c r="DD127" s="1230"/>
      <c r="DE127" s="1230"/>
    </row>
    <row r="128" spans="108:109" ht="13.5" hidden="1" customHeight="1" x14ac:dyDescent="0.2">
      <c r="DD128" s="1230"/>
      <c r="DE128" s="1230"/>
    </row>
    <row r="129" spans="108:109" ht="13.5" hidden="1" customHeight="1" x14ac:dyDescent="0.2">
      <c r="DD129" s="1230"/>
      <c r="DE129" s="1230"/>
    </row>
    <row r="130" spans="108:109" ht="13.5" hidden="1" customHeight="1" x14ac:dyDescent="0.2">
      <c r="DD130" s="1230"/>
      <c r="DE130" s="1230"/>
    </row>
    <row r="131" spans="108:109" ht="13.5" hidden="1" customHeight="1" x14ac:dyDescent="0.2">
      <c r="DD131" s="1230"/>
      <c r="DE131" s="1230"/>
    </row>
    <row r="132" spans="108:109" ht="13.5" hidden="1" customHeight="1" x14ac:dyDescent="0.2">
      <c r="DD132" s="1230"/>
      <c r="DE132" s="1230"/>
    </row>
    <row r="133" spans="108:109" ht="13.5" hidden="1" customHeight="1" x14ac:dyDescent="0.2">
      <c r="DD133" s="1230"/>
      <c r="DE133" s="1230"/>
    </row>
    <row r="134" spans="108:109" ht="13.5" hidden="1" customHeight="1" x14ac:dyDescent="0.2">
      <c r="DD134" s="1230"/>
      <c r="DE134" s="1230"/>
    </row>
    <row r="135" spans="108:109" ht="13.5" hidden="1" customHeight="1" x14ac:dyDescent="0.2">
      <c r="DD135" s="1230"/>
      <c r="DE135" s="1230"/>
    </row>
    <row r="136" spans="108:109" ht="13.5" hidden="1" customHeight="1" x14ac:dyDescent="0.2">
      <c r="DD136" s="1230"/>
      <c r="DE136" s="1230"/>
    </row>
    <row r="137" spans="108:109" ht="13.5" hidden="1" customHeight="1" x14ac:dyDescent="0.2">
      <c r="DD137" s="1230"/>
      <c r="DE137" s="1230"/>
    </row>
    <row r="138" spans="108:109" ht="13.5" hidden="1" customHeight="1" x14ac:dyDescent="0.2">
      <c r="DD138" s="1230"/>
      <c r="DE138" s="1230"/>
    </row>
    <row r="139" spans="108:109" ht="13.5" hidden="1" customHeight="1" x14ac:dyDescent="0.2">
      <c r="DD139" s="1230"/>
      <c r="DE139" s="1230"/>
    </row>
    <row r="140" spans="108:109" ht="13.5" hidden="1" customHeight="1" x14ac:dyDescent="0.2">
      <c r="DD140" s="1230"/>
      <c r="DE140" s="1230"/>
    </row>
    <row r="141" spans="108:109" ht="13.5" hidden="1" customHeight="1" x14ac:dyDescent="0.2">
      <c r="DD141" s="1230"/>
      <c r="DE141" s="1230"/>
    </row>
    <row r="142" spans="108:109" ht="13.5" hidden="1" customHeight="1" x14ac:dyDescent="0.2">
      <c r="DD142" s="1230"/>
      <c r="DE142" s="1230"/>
    </row>
    <row r="143" spans="108:109" ht="13.5" hidden="1" customHeight="1" x14ac:dyDescent="0.2">
      <c r="DD143" s="1230"/>
      <c r="DE143" s="1230"/>
    </row>
    <row r="144" spans="108:109" ht="13.5" hidden="1" customHeight="1" x14ac:dyDescent="0.2">
      <c r="DD144" s="1230"/>
      <c r="DE144" s="1230"/>
    </row>
    <row r="145" spans="108:109" ht="13.5" hidden="1" customHeight="1" x14ac:dyDescent="0.2">
      <c r="DD145" s="1230"/>
      <c r="DE145" s="1230"/>
    </row>
    <row r="146" spans="108:109" ht="13.5" hidden="1" customHeight="1" x14ac:dyDescent="0.2">
      <c r="DD146" s="1230"/>
      <c r="DE146" s="1230"/>
    </row>
    <row r="147" spans="108:109" ht="13.5" hidden="1" customHeight="1" x14ac:dyDescent="0.2">
      <c r="DD147" s="1230"/>
      <c r="DE147" s="1230"/>
    </row>
    <row r="148" spans="108:109" ht="13.5" hidden="1" customHeight="1" x14ac:dyDescent="0.2">
      <c r="DD148" s="1230"/>
      <c r="DE148" s="1230"/>
    </row>
    <row r="149" spans="108:109" ht="13.5" hidden="1" customHeight="1" x14ac:dyDescent="0.2">
      <c r="DD149" s="1230"/>
      <c r="DE149" s="1230"/>
    </row>
    <row r="150" spans="108:109" ht="13.5" hidden="1" customHeight="1" x14ac:dyDescent="0.2">
      <c r="DD150" s="1230"/>
      <c r="DE150" s="1230"/>
    </row>
    <row r="151" spans="108:109" ht="13.5" hidden="1" customHeight="1" x14ac:dyDescent="0.2">
      <c r="DD151" s="1230"/>
      <c r="DE151" s="1230"/>
    </row>
    <row r="152" spans="108:109" ht="13.5" hidden="1" customHeight="1" x14ac:dyDescent="0.2">
      <c r="DD152" s="1230"/>
      <c r="DE152" s="1230"/>
    </row>
    <row r="153" spans="108:109" ht="13.5" hidden="1" customHeight="1" x14ac:dyDescent="0.2">
      <c r="DD153" s="1230"/>
      <c r="DE153" s="1230"/>
    </row>
    <row r="154" spans="108:109" ht="13.5" hidden="1" customHeight="1" x14ac:dyDescent="0.2">
      <c r="DD154" s="1230"/>
      <c r="DE154" s="1230"/>
    </row>
    <row r="155" spans="108:109" ht="13.5" hidden="1" customHeight="1" x14ac:dyDescent="0.2">
      <c r="DD155" s="1230"/>
      <c r="DE155" s="1230"/>
    </row>
    <row r="156" spans="108:109" ht="13.5" hidden="1" customHeight="1" x14ac:dyDescent="0.2">
      <c r="DD156" s="1230"/>
      <c r="DE156" s="1230"/>
    </row>
    <row r="157" spans="108:109" ht="13.5" hidden="1" customHeight="1" x14ac:dyDescent="0.2">
      <c r="DD157" s="1230"/>
      <c r="DE157" s="1230"/>
    </row>
    <row r="158" spans="108:109" ht="13.5" hidden="1" customHeight="1" x14ac:dyDescent="0.2">
      <c r="DD158" s="1230"/>
      <c r="DE158" s="1230"/>
    </row>
    <row r="159" spans="108:109" ht="13.5" hidden="1" customHeight="1" x14ac:dyDescent="0.2">
      <c r="DD159" s="1230"/>
      <c r="DE159" s="1230"/>
    </row>
    <row r="160" spans="108:109" ht="13.5" hidden="1" customHeight="1" x14ac:dyDescent="0.2">
      <c r="DD160" s="1230"/>
      <c r="DE160" s="123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TgOyp7SzG+Xmgi9XNdDLkSXRnGnrsDUKIcA5F1YopI1uJ4xG2C6MFJJblwRrjXjAxgZFXM6sG2EgqLUQmTp4w==" saltValue="BTbOBWvVDNpeMeJtACDE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0owEdbpHdlsweouCv+nqhgX3O0gFl7Su3EdyGhKCk4nxUxF79ZD6cYJ+t+35KgyQEMS8oyzXNHGOOKqr5KRPA==" saltValue="R8uSOgrAyLuZxBJo+a4c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QN5/o4pfYy3bblcVjBXcsmkG5aPHtirZ92PLmuQCu7nuGjXLJ2sQan0Cb7enUqI0+kqDsLlUT85ulxZ7t/4GQ==" saltValue="fugX68FXw8zzESOU1vrDW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537</v>
      </c>
      <c r="B3" s="130"/>
      <c r="C3" s="131"/>
      <c r="D3" s="132">
        <v>90393</v>
      </c>
      <c r="E3" s="133"/>
      <c r="F3" s="134">
        <v>35216</v>
      </c>
      <c r="G3" s="135"/>
      <c r="H3" s="136"/>
    </row>
    <row r="4" spans="1:8" x14ac:dyDescent="0.2">
      <c r="A4" s="137"/>
      <c r="B4" s="138"/>
      <c r="C4" s="139"/>
      <c r="D4" s="140">
        <v>26845</v>
      </c>
      <c r="E4" s="141"/>
      <c r="F4" s="142">
        <v>12644</v>
      </c>
      <c r="G4" s="143"/>
      <c r="H4" s="144"/>
    </row>
    <row r="5" spans="1:8" x14ac:dyDescent="0.2">
      <c r="A5" s="125" t="s">
        <v>539</v>
      </c>
      <c r="B5" s="130"/>
      <c r="C5" s="131"/>
      <c r="D5" s="132">
        <v>98961</v>
      </c>
      <c r="E5" s="133"/>
      <c r="F5" s="134">
        <v>36736</v>
      </c>
      <c r="G5" s="135"/>
      <c r="H5" s="136"/>
    </row>
    <row r="6" spans="1:8" x14ac:dyDescent="0.2">
      <c r="A6" s="137"/>
      <c r="B6" s="138"/>
      <c r="C6" s="139"/>
      <c r="D6" s="140">
        <v>24194</v>
      </c>
      <c r="E6" s="141"/>
      <c r="F6" s="142">
        <v>13410</v>
      </c>
      <c r="G6" s="143"/>
      <c r="H6" s="144"/>
    </row>
    <row r="7" spans="1:8" x14ac:dyDescent="0.2">
      <c r="A7" s="125" t="s">
        <v>540</v>
      </c>
      <c r="B7" s="130"/>
      <c r="C7" s="131"/>
      <c r="D7" s="132">
        <v>103202</v>
      </c>
      <c r="E7" s="133"/>
      <c r="F7" s="134">
        <v>38259</v>
      </c>
      <c r="G7" s="135"/>
      <c r="H7" s="136"/>
    </row>
    <row r="8" spans="1:8" x14ac:dyDescent="0.2">
      <c r="A8" s="137"/>
      <c r="B8" s="138"/>
      <c r="C8" s="139"/>
      <c r="D8" s="140">
        <v>20975</v>
      </c>
      <c r="E8" s="141"/>
      <c r="F8" s="142">
        <v>13379</v>
      </c>
      <c r="G8" s="143"/>
      <c r="H8" s="144"/>
    </row>
    <row r="9" spans="1:8" x14ac:dyDescent="0.2">
      <c r="A9" s="125" t="s">
        <v>541</v>
      </c>
      <c r="B9" s="130"/>
      <c r="C9" s="131"/>
      <c r="D9" s="132">
        <v>98473</v>
      </c>
      <c r="E9" s="133"/>
      <c r="F9" s="134">
        <v>39075</v>
      </c>
      <c r="G9" s="135"/>
      <c r="H9" s="136"/>
    </row>
    <row r="10" spans="1:8" x14ac:dyDescent="0.2">
      <c r="A10" s="137"/>
      <c r="B10" s="138"/>
      <c r="C10" s="139"/>
      <c r="D10" s="140">
        <v>19502</v>
      </c>
      <c r="E10" s="141"/>
      <c r="F10" s="142">
        <v>13441</v>
      </c>
      <c r="G10" s="143"/>
      <c r="H10" s="144"/>
    </row>
    <row r="11" spans="1:8" x14ac:dyDescent="0.2">
      <c r="A11" s="125" t="s">
        <v>542</v>
      </c>
      <c r="B11" s="130"/>
      <c r="C11" s="131"/>
      <c r="D11" s="132">
        <v>89350</v>
      </c>
      <c r="E11" s="133"/>
      <c r="F11" s="134">
        <v>39072</v>
      </c>
      <c r="G11" s="135"/>
      <c r="H11" s="136"/>
    </row>
    <row r="12" spans="1:8" x14ac:dyDescent="0.2">
      <c r="A12" s="137"/>
      <c r="B12" s="138"/>
      <c r="C12" s="145"/>
      <c r="D12" s="140">
        <v>18453</v>
      </c>
      <c r="E12" s="141"/>
      <c r="F12" s="142">
        <v>14106</v>
      </c>
      <c r="G12" s="143"/>
      <c r="H12" s="144"/>
    </row>
    <row r="13" spans="1:8" x14ac:dyDescent="0.2">
      <c r="A13" s="125"/>
      <c r="B13" s="130"/>
      <c r="C13" s="146"/>
      <c r="D13" s="147">
        <v>96076</v>
      </c>
      <c r="E13" s="148"/>
      <c r="F13" s="149">
        <v>37672</v>
      </c>
      <c r="G13" s="150"/>
      <c r="H13" s="136"/>
    </row>
    <row r="14" spans="1:8" x14ac:dyDescent="0.2">
      <c r="A14" s="137"/>
      <c r="B14" s="138"/>
      <c r="C14" s="139"/>
      <c r="D14" s="140">
        <v>21994</v>
      </c>
      <c r="E14" s="141"/>
      <c r="F14" s="142">
        <v>13396</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7.95</v>
      </c>
      <c r="C19" s="151">
        <f>ROUND(VALUE(SUBSTITUTE(実質収支比率等に係る経年分析!G$48,"▲","-")),2)</f>
        <v>3.53</v>
      </c>
      <c r="D19" s="151">
        <f>ROUND(VALUE(SUBSTITUTE(実質収支比率等に係る経年分析!H$48,"▲","-")),2)</f>
        <v>3.05</v>
      </c>
      <c r="E19" s="151">
        <f>ROUND(VALUE(SUBSTITUTE(実質収支比率等に係る経年分析!I$48,"▲","-")),2)</f>
        <v>3.16</v>
      </c>
      <c r="F19" s="151">
        <f>ROUND(VALUE(SUBSTITUTE(実質収支比率等に係る経年分析!J$48,"▲","-")),2)</f>
        <v>4.0599999999999996</v>
      </c>
    </row>
    <row r="20" spans="1:11" x14ac:dyDescent="0.2">
      <c r="A20" s="151" t="s">
        <v>52</v>
      </c>
      <c r="B20" s="151">
        <f>ROUND(VALUE(SUBSTITUTE(実質収支比率等に係る経年分析!F$47,"▲","-")),2)</f>
        <v>6.07</v>
      </c>
      <c r="C20" s="151">
        <f>ROUND(VALUE(SUBSTITUTE(実質収支比率等に係る経年分析!G$47,"▲","-")),2)</f>
        <v>4.3899999999999997</v>
      </c>
      <c r="D20" s="151">
        <f>ROUND(VALUE(SUBSTITUTE(実質収支比率等に係る経年分析!H$47,"▲","-")),2)</f>
        <v>4.07</v>
      </c>
      <c r="E20" s="151">
        <f>ROUND(VALUE(SUBSTITUTE(実質収支比率等に係る経年分析!I$47,"▲","-")),2)</f>
        <v>4.97</v>
      </c>
      <c r="F20" s="151">
        <f>ROUND(VALUE(SUBSTITUTE(実質収支比率等に係る経年分析!J$47,"▲","-")),2)</f>
        <v>4.9400000000000004</v>
      </c>
    </row>
    <row r="21" spans="1:11" x14ac:dyDescent="0.2">
      <c r="A21" s="151" t="s">
        <v>53</v>
      </c>
      <c r="B21" s="151">
        <f>IF(ISNUMBER(VALUE(SUBSTITUTE(実質収支比率等に係る経年分析!F$49,"▲","-"))),ROUND(VALUE(SUBSTITUTE(実質収支比率等に係る経年分析!F$49,"▲","-")),2),NA())</f>
        <v>1.39</v>
      </c>
      <c r="C21" s="151">
        <f>IF(ISNUMBER(VALUE(SUBSTITUTE(実質収支比率等に係る経年分析!G$49,"▲","-"))),ROUND(VALUE(SUBSTITUTE(実質収支比率等に係る経年分析!G$49,"▲","-")),2),NA())</f>
        <v>-4.67</v>
      </c>
      <c r="D21" s="151">
        <f>IF(ISNUMBER(VALUE(SUBSTITUTE(実質収支比率等に係る経年分析!H$49,"▲","-"))),ROUND(VALUE(SUBSTITUTE(実質収支比率等に係る経年分析!H$49,"▲","-")),2),NA())</f>
        <v>1.19</v>
      </c>
      <c r="E21" s="151">
        <f>IF(ISNUMBER(VALUE(SUBSTITUTE(実質収支比率等に係る経年分析!I$49,"▲","-"))),ROUND(VALUE(SUBSTITUTE(実質収支比率等に係る経年分析!I$49,"▲","-")),2),NA())</f>
        <v>0.67</v>
      </c>
      <c r="F21" s="151">
        <f>IF(ISNUMBER(VALUE(SUBSTITUTE(実質収支比率等に係る経年分析!J$49,"▲","-"))),ROUND(VALUE(SUBSTITUTE(実質収支比率等に係る経年分析!J$49,"▲","-")),2),NA())</f>
        <v>0.88</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県有林特別会計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流域下水道事業特別会計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0.02</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0.03</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0.05</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0.41</v>
      </c>
    </row>
    <row r="31" spans="1:11" x14ac:dyDescent="0.2">
      <c r="A31" s="152" t="str">
        <f>IF(連結実質赤字比率に係る赤字・黒字の構成分析!C$39="",NA(),連結実質赤字比率に係る赤字・黒字の構成分析!C$39)</f>
        <v>国民健康保険特別会計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0.61</v>
      </c>
    </row>
    <row r="32" spans="1:11" x14ac:dyDescent="0.2">
      <c r="A32" s="152" t="str">
        <f>IF(連結実質赤字比率に係る赤字・黒字の構成分析!C$38="",NA(),連結実質赤字比率に係る赤字・黒字の構成分析!C$38)</f>
        <v>工業用水道事業会計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0.23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0.35</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0.44</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0.56000000000000005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0.67</v>
      </c>
    </row>
    <row r="33" spans="1:16" x14ac:dyDescent="0.2">
      <c r="A33" s="152" t="str">
        <f>IF(連結実質赤字比率に係る赤字・黒字の構成分析!C$37="",NA(),連結実質赤字比率に係る赤字・黒字の構成分析!C$37)</f>
        <v>港湾整備事業特別会計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0.28000000000000003</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0.38</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0.33</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0.75</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0.77</v>
      </c>
    </row>
    <row r="34" spans="1:16" x14ac:dyDescent="0.2">
      <c r="A34" s="152" t="str">
        <f>IF(連結実質赤字比率に係る赤字・黒字の構成分析!C$36="",NA(),連結実質赤字比率に係る赤字・黒字の構成分析!C$36)</f>
        <v>地域整備事業会計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1.01</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0.75</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0.87</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1.1399999999999999</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1.23</v>
      </c>
    </row>
    <row r="35" spans="1:16" x14ac:dyDescent="0.2">
      <c r="A35" s="152" t="str">
        <f>IF(連結実質赤字比率に係る赤字・黒字の構成分析!C$35="",NA(),連結実質赤字比率に係る赤字・黒字の構成分析!C$35)</f>
        <v>水道用水供給事業会計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0.19</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2.14</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2.54</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2.88</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3.5</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7.94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3.52</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3.03</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3.15</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4.05</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71235</v>
      </c>
      <c r="E42" s="153"/>
      <c r="F42" s="153"/>
      <c r="G42" s="153">
        <f>'実質公債費比率（分子）の構造'!L$52</f>
        <v>71887</v>
      </c>
      <c r="H42" s="153"/>
      <c r="I42" s="153"/>
      <c r="J42" s="153">
        <f>'実質公債費比率（分子）の構造'!M$52</f>
        <v>71557</v>
      </c>
      <c r="K42" s="153"/>
      <c r="L42" s="153"/>
      <c r="M42" s="153">
        <f>'実質公債費比率（分子）の構造'!N$52</f>
        <v>70743</v>
      </c>
      <c r="N42" s="153"/>
      <c r="O42" s="153"/>
      <c r="P42" s="153">
        <f>'実質公債費比率（分子）の構造'!O$52</f>
        <v>71438</v>
      </c>
    </row>
    <row r="43" spans="1:16" x14ac:dyDescent="0.2">
      <c r="A43" s="153" t="s">
        <v>61</v>
      </c>
      <c r="B43" s="153">
        <f>'実質公債費比率（分子）の構造'!K$51</f>
        <v>13</v>
      </c>
      <c r="C43" s="153"/>
      <c r="D43" s="153"/>
      <c r="E43" s="153">
        <f>'実質公債費比率（分子）の構造'!L$51</f>
        <v>9</v>
      </c>
      <c r="F43" s="153"/>
      <c r="G43" s="153"/>
      <c r="H43" s="153">
        <f>'実質公債費比率（分子）の構造'!M$51</f>
        <v>6</v>
      </c>
      <c r="I43" s="153"/>
      <c r="J43" s="153"/>
      <c r="K43" s="153">
        <f>'実質公債費比率（分子）の構造'!N$51</f>
        <v>0</v>
      </c>
      <c r="L43" s="153"/>
      <c r="M43" s="153"/>
      <c r="N43" s="153">
        <f>'実質公債費比率（分子）の構造'!O$51</f>
        <v>0</v>
      </c>
      <c r="O43" s="153"/>
      <c r="P43" s="153"/>
    </row>
    <row r="44" spans="1:16" x14ac:dyDescent="0.2">
      <c r="A44" s="153" t="s">
        <v>62</v>
      </c>
      <c r="B44" s="153">
        <f>'実質公債費比率（分子）の構造'!K$50</f>
        <v>3787</v>
      </c>
      <c r="C44" s="153"/>
      <c r="D44" s="153"/>
      <c r="E44" s="153">
        <f>'実質公債費比率（分子）の構造'!L$50</f>
        <v>3196</v>
      </c>
      <c r="F44" s="153"/>
      <c r="G44" s="153"/>
      <c r="H44" s="153">
        <f>'実質公債費比率（分子）の構造'!M$50</f>
        <v>2695</v>
      </c>
      <c r="I44" s="153"/>
      <c r="J44" s="153"/>
      <c r="K44" s="153">
        <f>'実質公債費比率（分子）の構造'!N$50</f>
        <v>2293</v>
      </c>
      <c r="L44" s="153"/>
      <c r="M44" s="153"/>
      <c r="N44" s="153">
        <f>'実質公債費比率（分子）の構造'!O$50</f>
        <v>1819</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7036</v>
      </c>
      <c r="C46" s="153"/>
      <c r="D46" s="153"/>
      <c r="E46" s="153">
        <f>'実質公債費比率（分子）の構造'!L$48</f>
        <v>6812</v>
      </c>
      <c r="F46" s="153"/>
      <c r="G46" s="153"/>
      <c r="H46" s="153">
        <f>'実質公債費比率（分子）の構造'!M$48</f>
        <v>1705</v>
      </c>
      <c r="I46" s="153"/>
      <c r="J46" s="153"/>
      <c r="K46" s="153">
        <f>'実質公債費比率（分子）の構造'!N$48</f>
        <v>1329</v>
      </c>
      <c r="L46" s="153"/>
      <c r="M46" s="153"/>
      <c r="N46" s="153">
        <f>'実質公債費比率（分子）の構造'!O$48</f>
        <v>1485</v>
      </c>
      <c r="O46" s="153"/>
      <c r="P46" s="153"/>
    </row>
    <row r="47" spans="1:16" x14ac:dyDescent="0.2">
      <c r="A47" s="153" t="s">
        <v>65</v>
      </c>
      <c r="B47" s="153">
        <f>'実質公債費比率（分子）の構造'!K$47</f>
        <v>34756</v>
      </c>
      <c r="C47" s="153"/>
      <c r="D47" s="153"/>
      <c r="E47" s="153">
        <f>'実質公債費比率（分子）の構造'!L$47</f>
        <v>39295</v>
      </c>
      <c r="F47" s="153"/>
      <c r="G47" s="153"/>
      <c r="H47" s="153">
        <f>'実質公債費比率（分子）の構造'!M$47</f>
        <v>40376</v>
      </c>
      <c r="I47" s="153"/>
      <c r="J47" s="153"/>
      <c r="K47" s="153">
        <f>'実質公債費比率（分子）の構造'!N$47</f>
        <v>38854</v>
      </c>
      <c r="L47" s="153"/>
      <c r="M47" s="153"/>
      <c r="N47" s="153">
        <f>'実質公債費比率（分子）の構造'!O$47</f>
        <v>38224</v>
      </c>
      <c r="O47" s="153"/>
      <c r="P47" s="153"/>
    </row>
    <row r="48" spans="1:16" x14ac:dyDescent="0.2">
      <c r="A48" s="153" t="s">
        <v>66</v>
      </c>
      <c r="B48" s="153">
        <f>'実質公債費比率（分子）の構造'!K$46</f>
        <v>6337</v>
      </c>
      <c r="C48" s="153"/>
      <c r="D48" s="153"/>
      <c r="E48" s="153">
        <f>'実質公債費比率（分子）の構造'!L$46</f>
        <v>11733</v>
      </c>
      <c r="F48" s="153"/>
      <c r="G48" s="153"/>
      <c r="H48" s="153">
        <f>'実質公債費比率（分子）の構造'!M$46</f>
        <v>13020</v>
      </c>
      <c r="I48" s="153"/>
      <c r="J48" s="153"/>
      <c r="K48" s="153">
        <f>'実質公債費比率（分子）の構造'!N$46</f>
        <v>10263</v>
      </c>
      <c r="L48" s="153"/>
      <c r="M48" s="153"/>
      <c r="N48" s="153">
        <f>'実質公債費比率（分子）の構造'!O$46</f>
        <v>7481</v>
      </c>
      <c r="O48" s="153"/>
      <c r="P48" s="153"/>
    </row>
    <row r="49" spans="1:16" x14ac:dyDescent="0.2">
      <c r="A49" s="153" t="s">
        <v>67</v>
      </c>
      <c r="B49" s="153">
        <f>'実質公債費比率（分子）の構造'!K$45</f>
        <v>83279</v>
      </c>
      <c r="C49" s="153"/>
      <c r="D49" s="153"/>
      <c r="E49" s="153">
        <f>'実質公債費比率（分子）の構造'!L$45</f>
        <v>78214</v>
      </c>
      <c r="F49" s="153"/>
      <c r="G49" s="153"/>
      <c r="H49" s="153">
        <f>'実質公債費比率（分子）の構造'!M$45</f>
        <v>75991</v>
      </c>
      <c r="I49" s="153"/>
      <c r="J49" s="153"/>
      <c r="K49" s="153">
        <f>'実質公債費比率（分子）の構造'!N$45</f>
        <v>73623</v>
      </c>
      <c r="L49" s="153"/>
      <c r="M49" s="153"/>
      <c r="N49" s="153">
        <f>'実質公債費比率（分子）の構造'!O$45</f>
        <v>73229</v>
      </c>
      <c r="O49" s="153"/>
      <c r="P49" s="153"/>
    </row>
    <row r="50" spans="1:16" x14ac:dyDescent="0.2">
      <c r="A50" s="153" t="s">
        <v>68</v>
      </c>
      <c r="B50" s="153" t="e">
        <f>NA()</f>
        <v>#N/A</v>
      </c>
      <c r="C50" s="153">
        <f>IF(ISNUMBER('実質公債費比率（分子）の構造'!K$53),'実質公債費比率（分子）の構造'!K$53,NA())</f>
        <v>63973</v>
      </c>
      <c r="D50" s="153" t="e">
        <f>NA()</f>
        <v>#N/A</v>
      </c>
      <c r="E50" s="153" t="e">
        <f>NA()</f>
        <v>#N/A</v>
      </c>
      <c r="F50" s="153">
        <f>IF(ISNUMBER('実質公債費比率（分子）の構造'!L$53),'実質公債費比率（分子）の構造'!L$53,NA())</f>
        <v>67372</v>
      </c>
      <c r="G50" s="153" t="e">
        <f>NA()</f>
        <v>#N/A</v>
      </c>
      <c r="H50" s="153" t="e">
        <f>NA()</f>
        <v>#N/A</v>
      </c>
      <c r="I50" s="153">
        <f>IF(ISNUMBER('実質公債費比率（分子）の構造'!M$53),'実質公債費比率（分子）の構造'!M$53,NA())</f>
        <v>62236</v>
      </c>
      <c r="J50" s="153" t="e">
        <f>NA()</f>
        <v>#N/A</v>
      </c>
      <c r="K50" s="153" t="e">
        <f>NA()</f>
        <v>#N/A</v>
      </c>
      <c r="L50" s="153">
        <f>IF(ISNUMBER('実質公債費比率（分子）の構造'!N$53),'実質公債費比率（分子）の構造'!N$53,NA())</f>
        <v>55619</v>
      </c>
      <c r="M50" s="153" t="e">
        <f>NA()</f>
        <v>#N/A</v>
      </c>
      <c r="N50" s="153" t="e">
        <f>NA()</f>
        <v>#N/A</v>
      </c>
      <c r="O50" s="153">
        <f>IF(ISNUMBER('実質公債費比率（分子）の構造'!O$53),'実質公債費比率（分子）の構造'!O$53,NA())</f>
        <v>50800</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848194</v>
      </c>
      <c r="E56" s="152"/>
      <c r="F56" s="152"/>
      <c r="G56" s="152">
        <f>'将来負担比率（分子）の構造'!J$52</f>
        <v>848019</v>
      </c>
      <c r="H56" s="152"/>
      <c r="I56" s="152"/>
      <c r="J56" s="152">
        <f>'将来負担比率（分子）の構造'!K$52</f>
        <v>843564</v>
      </c>
      <c r="K56" s="152"/>
      <c r="L56" s="152"/>
      <c r="M56" s="152">
        <f>'将来負担比率（分子）の構造'!L$52</f>
        <v>835595</v>
      </c>
      <c r="N56" s="152"/>
      <c r="O56" s="152"/>
      <c r="P56" s="152">
        <f>'将来負担比率（分子）の構造'!M$52</f>
        <v>827551</v>
      </c>
    </row>
    <row r="57" spans="1:16" x14ac:dyDescent="0.2">
      <c r="A57" s="152" t="s">
        <v>39</v>
      </c>
      <c r="B57" s="152"/>
      <c r="C57" s="152"/>
      <c r="D57" s="152">
        <f>'将来負担比率（分子）の構造'!I$51</f>
        <v>114332</v>
      </c>
      <c r="E57" s="152"/>
      <c r="F57" s="152"/>
      <c r="G57" s="152">
        <f>'将来負担比率（分子）の構造'!J$51</f>
        <v>112645</v>
      </c>
      <c r="H57" s="152"/>
      <c r="I57" s="152"/>
      <c r="J57" s="152">
        <f>'将来負担比率（分子）の構造'!K$51</f>
        <v>106879</v>
      </c>
      <c r="K57" s="152"/>
      <c r="L57" s="152"/>
      <c r="M57" s="152">
        <f>'将来負担比率（分子）の構造'!L$51</f>
        <v>103167</v>
      </c>
      <c r="N57" s="152"/>
      <c r="O57" s="152"/>
      <c r="P57" s="152">
        <f>'将来負担比率（分子）の構造'!M$51</f>
        <v>102789</v>
      </c>
    </row>
    <row r="58" spans="1:16" x14ac:dyDescent="0.2">
      <c r="A58" s="152" t="s">
        <v>38</v>
      </c>
      <c r="B58" s="152"/>
      <c r="C58" s="152"/>
      <c r="D58" s="152">
        <f>'将来負担比率（分子）の構造'!I$50</f>
        <v>215033</v>
      </c>
      <c r="E58" s="152"/>
      <c r="F58" s="152"/>
      <c r="G58" s="152">
        <f>'将来負担比率（分子）の構造'!J$50</f>
        <v>218500</v>
      </c>
      <c r="H58" s="152"/>
      <c r="I58" s="152"/>
      <c r="J58" s="152">
        <f>'将来負担比率（分子）の構造'!K$50</f>
        <v>223260</v>
      </c>
      <c r="K58" s="152"/>
      <c r="L58" s="152"/>
      <c r="M58" s="152">
        <f>'将来負担比率（分子）の構造'!L$50</f>
        <v>235600</v>
      </c>
      <c r="N58" s="152"/>
      <c r="O58" s="152"/>
      <c r="P58" s="152">
        <f>'将来負担比率（分子）の構造'!M$50</f>
        <v>256725</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3130</v>
      </c>
      <c r="C61" s="152"/>
      <c r="D61" s="152"/>
      <c r="E61" s="152">
        <f>'将来負担比率（分子）の構造'!J$46</f>
        <v>3705</v>
      </c>
      <c r="F61" s="152"/>
      <c r="G61" s="152"/>
      <c r="H61" s="152">
        <f>'将来負担比率（分子）の構造'!K$46</f>
        <v>4241</v>
      </c>
      <c r="I61" s="152"/>
      <c r="J61" s="152"/>
      <c r="K61" s="152">
        <f>'将来負担比率（分子）の構造'!L$46</f>
        <v>4601</v>
      </c>
      <c r="L61" s="152"/>
      <c r="M61" s="152"/>
      <c r="N61" s="152">
        <f>'将来負担比率（分子）の構造'!M$46</f>
        <v>5317</v>
      </c>
      <c r="O61" s="152"/>
      <c r="P61" s="152"/>
    </row>
    <row r="62" spans="1:16" x14ac:dyDescent="0.2">
      <c r="A62" s="152" t="s">
        <v>32</v>
      </c>
      <c r="B62" s="152">
        <f>'将来負担比率（分子）の構造'!I$45</f>
        <v>232280</v>
      </c>
      <c r="C62" s="152"/>
      <c r="D62" s="152"/>
      <c r="E62" s="152">
        <f>'将来負担比率（分子）の構造'!J$45</f>
        <v>226239</v>
      </c>
      <c r="F62" s="152"/>
      <c r="G62" s="152"/>
      <c r="H62" s="152">
        <f>'将来負担比率（分子）の構造'!K$45</f>
        <v>222417</v>
      </c>
      <c r="I62" s="152"/>
      <c r="J62" s="152"/>
      <c r="K62" s="152">
        <f>'将来負担比率（分子）の構造'!L$45</f>
        <v>183705</v>
      </c>
      <c r="L62" s="152"/>
      <c r="M62" s="152"/>
      <c r="N62" s="152">
        <f>'将来負担比率（分子）の構造'!M$45</f>
        <v>173461</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f>'将来負担比率（分子）の構造'!I$43</f>
        <v>23228</v>
      </c>
      <c r="C64" s="152"/>
      <c r="D64" s="152"/>
      <c r="E64" s="152">
        <f>'将来負担比率（分子）の構造'!J$43</f>
        <v>12796</v>
      </c>
      <c r="F64" s="152"/>
      <c r="G64" s="152"/>
      <c r="H64" s="152">
        <f>'将来負担比率（分子）の構造'!K$43</f>
        <v>11625</v>
      </c>
      <c r="I64" s="152"/>
      <c r="J64" s="152"/>
      <c r="K64" s="152">
        <f>'将来負担比率（分子）の構造'!L$43</f>
        <v>12753</v>
      </c>
      <c r="L64" s="152"/>
      <c r="M64" s="152"/>
      <c r="N64" s="152">
        <f>'将来負担比率（分子）の構造'!M$43</f>
        <v>14923</v>
      </c>
      <c r="O64" s="152"/>
      <c r="P64" s="152"/>
    </row>
    <row r="65" spans="1:16" x14ac:dyDescent="0.2">
      <c r="A65" s="152" t="s">
        <v>29</v>
      </c>
      <c r="B65" s="152">
        <f>'将来負担比率（分子）の構造'!I$42</f>
        <v>17187</v>
      </c>
      <c r="C65" s="152"/>
      <c r="D65" s="152"/>
      <c r="E65" s="152">
        <f>'将来負担比率（分子）の構造'!J$42</f>
        <v>13638</v>
      </c>
      <c r="F65" s="152"/>
      <c r="G65" s="152"/>
      <c r="H65" s="152">
        <f>'将来負担比率（分子）の構造'!K$42</f>
        <v>10701</v>
      </c>
      <c r="I65" s="152"/>
      <c r="J65" s="152"/>
      <c r="K65" s="152">
        <f>'将来負担比率（分子）の構造'!L$42</f>
        <v>8237</v>
      </c>
      <c r="L65" s="152"/>
      <c r="M65" s="152"/>
      <c r="N65" s="152">
        <f>'将来負担比率（分子）の構造'!M$42</f>
        <v>6223</v>
      </c>
      <c r="O65" s="152"/>
      <c r="P65" s="152"/>
    </row>
    <row r="66" spans="1:16" x14ac:dyDescent="0.2">
      <c r="A66" s="152" t="s">
        <v>28</v>
      </c>
      <c r="B66" s="152">
        <f>'将来負担比率（分子）の構造'!I$41</f>
        <v>1695746</v>
      </c>
      <c r="C66" s="152"/>
      <c r="D66" s="152"/>
      <c r="E66" s="152">
        <f>'将来負担比率（分子）の構造'!J$41</f>
        <v>1672426</v>
      </c>
      <c r="F66" s="152"/>
      <c r="G66" s="152"/>
      <c r="H66" s="152">
        <f>'将来負担比率（分子）の構造'!K$41</f>
        <v>1657549</v>
      </c>
      <c r="I66" s="152"/>
      <c r="J66" s="152"/>
      <c r="K66" s="152">
        <f>'将来負担比率（分子）の構造'!L$41</f>
        <v>1653810</v>
      </c>
      <c r="L66" s="152"/>
      <c r="M66" s="152"/>
      <c r="N66" s="152">
        <f>'将来負担比率（分子）の構造'!M$41</f>
        <v>1646250</v>
      </c>
      <c r="O66" s="152"/>
      <c r="P66" s="152"/>
    </row>
    <row r="67" spans="1:16" x14ac:dyDescent="0.2">
      <c r="A67" s="152" t="s">
        <v>72</v>
      </c>
      <c r="B67" s="152" t="e">
        <f>NA()</f>
        <v>#N/A</v>
      </c>
      <c r="C67" s="152">
        <f>IF(ISNUMBER('将来負担比率（分子）の構造'!I$53), IF('将来負担比率（分子）の構造'!I$53 &lt; 0, 0, '将来負担比率（分子）の構造'!I$53), NA())</f>
        <v>794012</v>
      </c>
      <c r="D67" s="152" t="e">
        <f>NA()</f>
        <v>#N/A</v>
      </c>
      <c r="E67" s="152" t="e">
        <f>NA()</f>
        <v>#N/A</v>
      </c>
      <c r="F67" s="152">
        <f>IF(ISNUMBER('将来負担比率（分子）の構造'!J$53), IF('将来負担比率（分子）の構造'!J$53 &lt; 0, 0, '将来負担比率（分子）の構造'!J$53), NA())</f>
        <v>749641</v>
      </c>
      <c r="G67" s="152" t="e">
        <f>NA()</f>
        <v>#N/A</v>
      </c>
      <c r="H67" s="152" t="e">
        <f>NA()</f>
        <v>#N/A</v>
      </c>
      <c r="I67" s="152">
        <f>IF(ISNUMBER('将来負担比率（分子）の構造'!K$53), IF('将来負担比率（分子）の構造'!K$53 &lt; 0, 0, '将来負担比率（分子）の構造'!K$53), NA())</f>
        <v>732830</v>
      </c>
      <c r="J67" s="152" t="e">
        <f>NA()</f>
        <v>#N/A</v>
      </c>
      <c r="K67" s="152" t="e">
        <f>NA()</f>
        <v>#N/A</v>
      </c>
      <c r="L67" s="152">
        <f>IF(ISNUMBER('将来負担比率（分子）の構造'!L$53), IF('将来負担比率（分子）の構造'!L$53 &lt; 0, 0, '将来負担比率（分子）の構造'!L$53), NA())</f>
        <v>688743</v>
      </c>
      <c r="M67" s="152" t="e">
        <f>NA()</f>
        <v>#N/A</v>
      </c>
      <c r="N67" s="152" t="e">
        <f>NA()</f>
        <v>#N/A</v>
      </c>
      <c r="O67" s="152">
        <f>IF(ISNUMBER('将来負担比率（分子）の構造'!M$53), IF('将来負担比率（分子）の構造'!M$53 &lt; 0, 0, '将来負担比率（分子）の構造'!M$53), NA())</f>
        <v>659111</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20423</v>
      </c>
      <c r="C72" s="156">
        <f>基金残高に係る経年分析!G55</f>
        <v>23369</v>
      </c>
      <c r="D72" s="156">
        <f>基金残高に係る経年分析!H55</f>
        <v>23188</v>
      </c>
    </row>
    <row r="73" spans="1:16" x14ac:dyDescent="0.2">
      <c r="A73" s="155" t="s">
        <v>75</v>
      </c>
      <c r="B73" s="156">
        <f>基金残高に係る経年分析!F56</f>
        <v>19735</v>
      </c>
      <c r="C73" s="156">
        <f>基金残高に係る経年分析!G56</f>
        <v>19739</v>
      </c>
      <c r="D73" s="156">
        <f>基金残高に係る経年分析!H56</f>
        <v>19743</v>
      </c>
    </row>
    <row r="74" spans="1:16" x14ac:dyDescent="0.2">
      <c r="A74" s="155" t="s">
        <v>76</v>
      </c>
      <c r="B74" s="156">
        <f>基金残高に係る経年分析!F57</f>
        <v>255095</v>
      </c>
      <c r="C74" s="156">
        <f>基金残高に係る経年分析!G57</f>
        <v>193437</v>
      </c>
      <c r="D74" s="156">
        <f>基金残高に係る経年分析!H57</f>
        <v>173783</v>
      </c>
    </row>
  </sheetData>
  <sheetProtection algorithmName="SHA-512" hashValue="T+lsS+31N0cwRYL/9dDZD5LUXW1BeYCdTQyKCwDCKRv+OIJTgqhD0Bxe14TJSQr6p5AxmcoX7pRynrUZnXGSmQ==" saltValue="WMoGXyBJSoD+60iDhvKs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2020-03-12T00:12:32Z</cp:lastPrinted>
  <dcterms:created xsi:type="dcterms:W3CDTF">2020-02-10T01:28:56Z</dcterms:created>
  <dcterms:modified xsi:type="dcterms:W3CDTF">2020-10-07T06:22:07Z</dcterms:modified>
  <cp:category/>
</cp:coreProperties>
</file>