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24.211\share\04 財政企画Ｇ\09 【公営企業】諸調査\R02\R30108_公営企業に係る経営比較分析表（令和元年度決算）の分析等について\06_最終データ\"/>
    </mc:Choice>
  </mc:AlternateContent>
  <workbookProtection workbookAlgorithmName="SHA-512" workbookHashValue="FQiU85OVKemEhMQNgsDFmkJSjVib5aWPs+37GJBzCO/CPspNsO5MWJjX7BgnoR0X6Y4JBb8WNBPLnmYmGyhLeQ==" workbookSaltValue="/uQko/G5cMOTwA0vg8uJ8A==" workbookSpinCount="100000" lockStructure="1"/>
  <bookViews>
    <workbookView xWindow="0" yWindow="0" windowWidth="20490" windowHeight="753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Q10" i="5"/>
  <c r="DG10" i="5"/>
  <c r="BZ10" i="5"/>
  <c r="BY10" i="5"/>
  <c r="BO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CI10" i="5"/>
  <c r="CM10" i="5"/>
  <c r="CW10" i="5"/>
  <c r="EA10" i="5"/>
  <c r="EE10" i="5"/>
  <c r="X10" i="5"/>
  <c r="AR10" i="5"/>
  <c r="BB10" i="5"/>
  <c r="BF10" i="5"/>
  <c r="BP10" i="5"/>
  <c r="CJ10" i="5"/>
  <c r="CT10" i="5"/>
  <c r="CX10" i="5"/>
  <c r="DH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<sst xmlns="http://schemas.openxmlformats.org/spreadsheetml/2006/main" count="262" uniqueCount="106">
  <si>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</si>
  <si>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</si>
  <si>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</si>
  <si>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</si>
  <si>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</si>
  <si>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</si>
  <si>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</si>
  <si>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</si>
  <si>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</si>
  <si>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</si>
  <si>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</si>
  <si>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</si>
  <si>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</si>
  <si>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</si>
  <si>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</si>
  <si>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</si>
  <si>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</si>
  <si>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</si>
  <si>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</si>
  <si>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</si>
  <si>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</si>
  <si>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</si>
  <si>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</si>
  <si>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</si>
  <si>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</si>
  <si>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</si>
  <si>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</si>
  <si>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</si>
  <si>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</si>
  <si>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</si>
  <si>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</si>
  <si>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</si>
  <si>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</si>
  <si>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</si>
  <si>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</si>
  <si>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</si>
  <si>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</si>
  <si>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</si>
  <si>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</si>
  <si>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</si>
  <si>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</si>
  <si>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</si>
  <si>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</si>
  <si>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</si>
  <si>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</si>
  <si>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</si>
  <si>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</si>
  <si>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</si>
  <si>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</si>
  <si>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</si>
  <si>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</si>
  <si>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</si>
  <si>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</si>
  <si>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</si>
  <si>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</si>
  <si>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</si>
  <si>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</si>
  <si>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</si>
  <si>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</si>
  <si>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</si>
  <si>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</si>
  <si>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</si>
  <si>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</si>
  <si>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</si>
  <si>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</si>
  <si>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</si>
  <si>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</si>
  <si>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</si>
  <si>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</si>
  <si>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</si>
  <si>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</si>
  <si>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</si>
  <si>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</si>
  <si>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</si>
  <si>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</si>
  <si>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</si>
  <si>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</si>
  <si>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</si>
  <si>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</si>
  <si>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</si>
  <si>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</si>
  <si>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</si>
  <si>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</si>
  <si>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</si>
  <si>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</si>
  <si>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</si>
  <si>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</si>
  <si>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010006</t>
  </si>
  <si>
    <t>46</t>
  </si>
  <si>
    <t>02</t>
  </si>
  <si>
    <t>0</t>
  </si>
  <si>
    <t>000</t>
  </si>
  <si>
    <t>北海道</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</si>
  <si>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</si>
  <si>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</si>
  <si>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</si>
  <si>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</si>
  <si>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</si>
  <si>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</si>
  <si>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</si>
  <si>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</si>
  <si>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</si>
  <si>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</si>
  <si>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高度経済成長期に整備された室蘭と苫小牧工水は、50年前後経過しているものの、漏水や資産の劣化度合いに応じ計画的に更新を行っています。一方、石狩工水は開業から約20年の間大きな更新は行っていないことから現在は3工水とも50%台であり、事業全体では類似団体平均値より低くなっていますが、室蘭・苫小牧工水で実施中の管路の老朽・耐震化更新により、前年度より２ポイント低下しました
②管路経年化率：室蘭工水は漏水対策を計画的に行い経年化率が下がる一方で、苫小牧工水は平成30年胆振東部地震の発生を受け、耐震改修を前倒し着手したことから、前年度より２ポイント低下しました
③管路更新率：管路経年化率と同様、室蘭・苫小牧工水は老朽更新と耐震化のため計画的に改修を進めており、事業全体では類似団体平均値を１ポイント程度上回っています。</t>
    <phoneticPr fontId="5"/>
  </si>
  <si>
    <t>経営の健全性・効率性については、健全化計画により、未処理欠損金の低減など、一定の改善をしました。
また、健全化計画期間中に未処理欠損金を約75億円まで低減ししましたが、さらに苫小牧工水に係る未処理欠損金の低減を図るため、経て資本金約64億円の減資を行い、剰余金を条例の定めにより処分しました。この減資により、令和２年度期首における苫小牧工水に係る累積欠損金を解消しました。
しかし、石狩工水においては施設の給水能力に対して契約水量が依然として低く推移し、未稼動資産整理後も給水原価と料金水準のバランスがとれない状況が続いており、このことが経常収支比率をはじめ経営に大きな影響を与えています。
一方、老朽化の状況については、室蘭と苫小牧工水の施設は開業から年数が経過していますが、計画的な更新により一定の健全性が保たれており、開業が比較的新しい石狩工水は法定耐用年数を経過していないため、経年化は進んでいないという状況です。</t>
    <phoneticPr fontId="5"/>
  </si>
  <si>
    <t>室蘭・苫小牧・石狩の３工水のうち、苫小牧工水では苫東工水の建設事業を中止し、石狩工水では施設規模を縮小し、過大となった資産を平成18年度末に未稼働資産として整理して多額の未処理欠損金が生じました。２回の経営健全化計画（平成18～26年度、平成27～令和元年度）の実施により、平成23年度に会計全体で単年度黒字に転換しましたが、石狩工水は規模縮小後も契約率が低く料金のみでは収支均衡しない状況です。
①経常収支比率：健全化計画の実施により100%以上を維持していますが、契約率が20％台の石狩工水の影響により、類似団体平均値より低くなっています。
②累積欠損金比率：未稼動資産整理のための企業債（以下「整理債」）償還に対する一般会計補助金の資本剰余金処分や毎年度の純利益を欠損金補てんに充ててきた結果、健全化計画最終年度（令和元年度）末までに約75億円まで低減しました。
③流動比率：約193億円の整理債の借入れにより、比率が大幅に低下したものの、平成28年度の整理債償還終了により再び上昇しましたが類似団体平均値との乖離幅は縮小していません。
④企業債残高対給水収益比率：整理債償還により類似団体平均値との乖離幅が大幅に縮小してきたものの、平成30年度以降は室蘭・苫小牧工水における管路の老朽・耐震化更新のための借入により、再び増加に転じています。
⑤料金回収率：室蘭・苫小牧工水は100%を超えていますが、石狩工水の供給単価は55円と高水準の一方で、未稼動資産整理後も減価償却費などの固定費が高く、契約率も低いことから料金回収率が約20％となっているため、事業全体で類似団体平均値をわずかに下回っています。
⑥給水原価：料金回収率と同様、石狩工水の給水原価が245円と高い影響で、事業全体で類似団体平均値をわずかに上回る結果となっています。なお、室蘭・苫小牧工水は、類似団体平均値を大きく下回っています。
⑦施設利用率：料金回収率が20％台の石狩工水で施設利用率が10％台とさらに低く、苫小牧工水も40％台であるため事業全体で類似団体平均値を６ポイント下回っています。需要開拓と施設のダウンサイジングやスペックダウンの検討を合わせて行う必要があります。
⑧契約率：産業構造の変化などにより、石狩工水は用水多消費型の企業立地が少なく、契約率が20％台に低迷しており、苫小牧工水70%台、室蘭工水90%台となっています。令和元年度は、室蘭工水で大口の新規給水開始があり、事業全体でも類似団体平均値をわずかに下回る水準まで上昇しま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</si>
</sst>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53.69</c:v>
                </c:pt>
                <c:pt idx="1">
                  <c:v>53.04</c:v>
                </c:pt>
                <c:pt idx="2">
                  <c:v>54.6</c:v>
                </c:pt>
                <c:pt idx="3">
                  <c:v>55.56</c:v>
                </c:pt>
                <c:pt idx="4">
                  <c:v>52.04</c:v>
                </c:pt>
              </c:numCache>
            </c:numRef>
          </c:val>
          <c:extLst>
            <c:ext xmlns:c16="http://schemas.microsoft.com/office/drawing/2014/chart" uri="{C3380CC4-5D6E-409C-BE32-E72D297353CC}">
              <c16:uniqueId val="{00000000-96CD-4E6C-97E1-8E394E9AAE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96CD-4E6C-97E1-8E394E9AAEA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733.82</c:v>
                </c:pt>
                <c:pt idx="1">
                  <c:v>598.75</c:v>
                </c:pt>
                <c:pt idx="2">
                  <c:v>463.84</c:v>
                </c:pt>
                <c:pt idx="3">
                  <c:v>435.2</c:v>
                </c:pt>
                <c:pt idx="4">
                  <c:v>390.93</c:v>
                </c:pt>
              </c:numCache>
            </c:numRef>
          </c:val>
          <c:extLst>
            <c:ext xmlns:c16="http://schemas.microsoft.com/office/drawing/2014/chart" uri="{C3380CC4-5D6E-409C-BE32-E72D297353CC}">
              <c16:uniqueId val="{00000000-F913-42D0-9BDD-01956F1F4EE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F913-42D0-9BDD-01956F1F4EE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109.94</c:v>
                </c:pt>
                <c:pt idx="1">
                  <c:v>110.76</c:v>
                </c:pt>
                <c:pt idx="2">
                  <c:v>110.62</c:v>
                </c:pt>
                <c:pt idx="3">
                  <c:v>114.42</c:v>
                </c:pt>
                <c:pt idx="4">
                  <c:v>115.32</c:v>
                </c:pt>
              </c:numCache>
            </c:numRef>
          </c:val>
          <c:extLst>
            <c:ext xmlns:c16="http://schemas.microsoft.com/office/drawing/2014/chart" uri="{C3380CC4-5D6E-409C-BE32-E72D297353CC}">
              <c16:uniqueId val="{00000000-BC22-4D01-9099-5DAAC89C9B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BC22-4D01-9099-5DAAC89C9BF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24.49</c:v>
                </c:pt>
                <c:pt idx="1">
                  <c:v>23.73</c:v>
                </c:pt>
                <c:pt idx="2">
                  <c:v>24.03</c:v>
                </c:pt>
                <c:pt idx="3">
                  <c:v>29.3</c:v>
                </c:pt>
                <c:pt idx="4">
                  <c:v>27.05</c:v>
                </c:pt>
              </c:numCache>
            </c:numRef>
          </c:val>
          <c:extLst>
            <c:ext xmlns:c16="http://schemas.microsoft.com/office/drawing/2014/chart" uri="{C3380CC4-5D6E-409C-BE32-E72D297353CC}">
              <c16:uniqueId val="{00000000-8358-459A-BF03-63FA9A4CFA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8358-459A-BF03-63FA9A4CFA2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0.49</c:v>
                </c:pt>
                <c:pt idx="1">
                  <c:v>0.49</c:v>
                </c:pt>
                <c:pt idx="2">
                  <c:v>0.98</c:v>
                </c:pt>
                <c:pt idx="3">
                  <c:v>0.94</c:v>
                </c:pt>
                <c:pt idx="4">
                  <c:v>1.72</c:v>
                </c:pt>
              </c:numCache>
            </c:numRef>
          </c:val>
          <c:extLst>
            <c:ext xmlns:c16="http://schemas.microsoft.com/office/drawing/2014/chart" uri="{C3380CC4-5D6E-409C-BE32-E72D297353CC}">
              <c16:uniqueId val="{00000000-B7A3-4DB6-8864-8A364767EF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B7A3-4DB6-8864-8A364767EF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74.84</c:v>
                </c:pt>
                <c:pt idx="1">
                  <c:v>220.15</c:v>
                </c:pt>
                <c:pt idx="2">
                  <c:v>249.03</c:v>
                </c:pt>
                <c:pt idx="3">
                  <c:v>208.71</c:v>
                </c:pt>
                <c:pt idx="4">
                  <c:v>220.94</c:v>
                </c:pt>
              </c:numCache>
            </c:numRef>
          </c:val>
          <c:extLst>
            <c:ext xmlns:c16="http://schemas.microsoft.com/office/drawing/2014/chart" uri="{C3380CC4-5D6E-409C-BE32-E72D297353CC}">
              <c16:uniqueId val="{00000000-ED06-44FE-8DBC-D784536990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ED06-44FE-8DBC-D784536990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623.24</c:v>
                </c:pt>
                <c:pt idx="1">
                  <c:v>494.51</c:v>
                </c:pt>
                <c:pt idx="2">
                  <c:v>466.08</c:v>
                </c:pt>
                <c:pt idx="3">
                  <c:v>481.66</c:v>
                </c:pt>
                <c:pt idx="4">
                  <c:v>519.37</c:v>
                </c:pt>
              </c:numCache>
            </c:numRef>
          </c:val>
          <c:extLst>
            <c:ext xmlns:c16="http://schemas.microsoft.com/office/drawing/2014/chart" uri="{C3380CC4-5D6E-409C-BE32-E72D297353CC}">
              <c16:uniqueId val="{00000000-93CA-4185-8396-7F907ACF35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93CA-4185-8396-7F907ACF35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107.97</c:v>
                </c:pt>
                <c:pt idx="1">
                  <c:v>110.75</c:v>
                </c:pt>
                <c:pt idx="2">
                  <c:v>111.73</c:v>
                </c:pt>
                <c:pt idx="3">
                  <c:v>115.66</c:v>
                </c:pt>
                <c:pt idx="4">
                  <c:v>117.04</c:v>
                </c:pt>
              </c:numCache>
            </c:numRef>
          </c:val>
          <c:extLst>
            <c:ext xmlns:c16="http://schemas.microsoft.com/office/drawing/2014/chart" uri="{C3380CC4-5D6E-409C-BE32-E72D297353CC}">
              <c16:uniqueId val="{00000000-671B-4661-B847-B5ECDB8F94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671B-4661-B847-B5ECDB8F94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18.27</c:v>
                </c:pt>
                <c:pt idx="1">
                  <c:v>17.86</c:v>
                </c:pt>
                <c:pt idx="2">
                  <c:v>17.72</c:v>
                </c:pt>
                <c:pt idx="3">
                  <c:v>17.07</c:v>
                </c:pt>
                <c:pt idx="4">
                  <c:v>16.989999999999998</c:v>
                </c:pt>
              </c:numCache>
            </c:numRef>
          </c:val>
          <c:extLst>
            <c:ext xmlns:c16="http://schemas.microsoft.com/office/drawing/2014/chart" uri="{C3380CC4-5D6E-409C-BE32-E72D297353CC}">
              <c16:uniqueId val="{00000000-C64D-48F7-99FD-E50374978C8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C64D-48F7-99FD-E50374978C8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56.19</c:v>
                </c:pt>
                <c:pt idx="1">
                  <c:v>54.62</c:v>
                </c:pt>
                <c:pt idx="2">
                  <c:v>56.14</c:v>
                </c:pt>
                <c:pt idx="3">
                  <c:v>54.56</c:v>
                </c:pt>
                <c:pt idx="4">
                  <c:v>51.35</c:v>
                </c:pt>
              </c:numCache>
            </c:numRef>
          </c:val>
          <c:extLst>
            <c:ext xmlns:c16="http://schemas.microsoft.com/office/drawing/2014/chart" uri="{C3380CC4-5D6E-409C-BE32-E72D297353CC}">
              <c16:uniqueId val="{00000000-D372-4118-99AA-28FD252371D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D372-4118-99AA-28FD252371D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78.33</c:v>
                </c:pt>
                <c:pt idx="1">
                  <c:v>78.34</c:v>
                </c:pt>
                <c:pt idx="2">
                  <c:v>78.3</c:v>
                </c:pt>
                <c:pt idx="3">
                  <c:v>78.36</c:v>
                </c:pt>
                <c:pt idx="4">
                  <c:v>80.290000000000006</c:v>
                </c:pt>
              </c:numCache>
            </c:numRef>
          </c:val>
          <c:extLst>
            <c:ext xmlns:c16="http://schemas.microsoft.com/office/drawing/2014/chart" uri="{C3380CC4-5D6E-409C-BE32-E72D297353CC}">
              <c16:uniqueId val="{00000000-3945-45D9-9308-0D1641A516B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3945-45D9-9308-0D1641A516B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view="pageBreakPreview" topLeftCell="OA67" zoomScaleNormal="100" zoomScaleSheetLayoutView="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0" width="3.125" customWidth="1"/>
    <col min="521" max="521" width="38.87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北海道</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327000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3</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167930</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40.5</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75</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262537</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109.94</v>
      </c>
      <c r="Y32" s="129"/>
      <c r="Z32" s="129"/>
      <c r="AA32" s="129"/>
      <c r="AB32" s="129"/>
      <c r="AC32" s="129"/>
      <c r="AD32" s="129"/>
      <c r="AE32" s="129"/>
      <c r="AF32" s="129"/>
      <c r="AG32" s="129"/>
      <c r="AH32" s="129"/>
      <c r="AI32" s="129"/>
      <c r="AJ32" s="129"/>
      <c r="AK32" s="129"/>
      <c r="AL32" s="129"/>
      <c r="AM32" s="129"/>
      <c r="AN32" s="129"/>
      <c r="AO32" s="129"/>
      <c r="AP32" s="129"/>
      <c r="AQ32" s="130"/>
      <c r="AR32" s="128">
        <f>データ!U6</f>
        <v>110.76</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110.62</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114.42</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115.32</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733.82</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598.75</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463.84</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435.2</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390.93</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74.84</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220.15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249.03</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208.71</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220.94</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623.24</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494.51</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466.08</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481.66</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519.37</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36"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103</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107.97</v>
      </c>
      <c r="Y55" s="129"/>
      <c r="Z55" s="129"/>
      <c r="AA55" s="129"/>
      <c r="AB55" s="129"/>
      <c r="AC55" s="129"/>
      <c r="AD55" s="129"/>
      <c r="AE55" s="129"/>
      <c r="AF55" s="129"/>
      <c r="AG55" s="129"/>
      <c r="AH55" s="129"/>
      <c r="AI55" s="129"/>
      <c r="AJ55" s="129"/>
      <c r="AK55" s="129"/>
      <c r="AL55" s="129"/>
      <c r="AM55" s="129"/>
      <c r="AN55" s="129"/>
      <c r="AO55" s="129"/>
      <c r="AP55" s="129"/>
      <c r="AQ55" s="130"/>
      <c r="AR55" s="128">
        <f>データ!BM6</f>
        <v>110.75</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111.73</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115.66</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117.04</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18.27</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17.86</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17.72</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17.07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16.989999999999998</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56.19</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54.62</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56.14</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54.56</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51.35</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78.33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78.34</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78.3</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78.36</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80.290000000000006</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53.69</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53.04</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54.6</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55.56</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52.04</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24.49</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23.73</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24.03</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29.3</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27.05</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0.49</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0.49</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0.98</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0.94</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1.72</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57.35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57.93</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58.88</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59.48</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60.09</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37.619999999999997</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41.79</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43.44</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48.09</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50.93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0.32</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0.21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0.13</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0.22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1" t="str">
        <f>データ!AD6</f>
        <v>【119.03】</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【25.49】</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【420.52】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【238.81】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【115.00】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【18.60】</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E57uJjlXmlx4Wkwqv7RBTz2V2XfdxrZNr4PVp49JNSMkoM/5/nGUad+wTki7bTyByw092aAiZYc4iinmYyD0Og==" saltValue="L8qcpXwJrOktQ3Sa4zQ3CA=="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1"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109.94</v>
      </c>
      <c r="U6" s="52">
        <f>U7</f>
        <v>110.76</v>
      </c>
      <c r="V6" s="52">
        <f>V7</f>
        <v>110.62</v>
      </c>
      <c r="W6" s="52">
        <f>W7</f>
        <v>114.42</v>
      </c>
      <c r="X6" s="52">
        <f t="shared" si="3"/>
        <v>115.32</v>
      </c>
      <c r="Y6" s="52">
        <f t="shared" si="3"/>
        <v>123.35</v>
      </c>
      <c r="Z6" s="52">
        <f t="shared" si="3"/>
        <v>121.58</v>
      </c>
      <c r="AA6" s="52">
        <f t="shared" si="3"/>
        <v>121.19</v>
      </c>
      <c r="AB6" s="52">
        <f t="shared" si="3"/>
        <v>120.32</v>
      </c>
      <c r="AC6" s="52">
        <f t="shared" si="3"/>
        <v>119.89</v>
      </c>
      <c r="AD6" s="50" t="str">
        <f>IF(AD7="-","【-】","【"&amp;SUBSTITUTE(TEXT(AD7,"#,##0.00"),"-","△")&amp;"】")</f>
        <v>【119.03】</v>
      </c>
      <c r="AE6" s="52">
        <f t="shared" si="3"/>
        <v>733.82</v>
      </c>
      <c r="AF6" s="52">
        <f>AF7</f>
        <v>598.75</v>
      </c>
      <c r="AG6" s="52">
        <f>AG7</f>
        <v>463.84</v>
      </c>
      <c r="AH6" s="52">
        <f>AH7</f>
        <v>435.2</v>
      </c>
      <c r="AI6" s="52">
        <f t="shared" si="3"/>
        <v>390.93</v>
      </c>
      <c r="AJ6" s="52">
        <f t="shared" si="3"/>
        <v>23.81</v>
      </c>
      <c r="AK6" s="52">
        <f t="shared" si="3"/>
        <v>22.44</v>
      </c>
      <c r="AL6" s="52">
        <f t="shared" si="3"/>
        <v>18.82</v>
      </c>
      <c r="AM6" s="52">
        <f t="shared" si="3"/>
        <v>17.88</v>
      </c>
      <c r="AN6" s="52">
        <f t="shared" si="3"/>
        <v>16.670000000000002</v>
      </c>
      <c r="AO6" s="50" t="str">
        <f>IF(AO7="-","【-】","【"&amp;SUBSTITUTE(TEXT(AO7,"#,##0.00"),"-","△")&amp;"】")</f>
        <v>【25.49】</v>
      </c>
      <c r="AP6" s="52">
        <f t="shared" si="3"/>
        <v>74.84</v>
      </c>
      <c r="AQ6" s="52">
        <f>AQ7</f>
        <v>220.15</v>
      </c>
      <c r="AR6" s="52">
        <f>AR7</f>
        <v>249.03</v>
      </c>
      <c r="AS6" s="52">
        <f>AS7</f>
        <v>208.71</v>
      </c>
      <c r="AT6" s="52">
        <f t="shared" si="3"/>
        <v>220.94</v>
      </c>
      <c r="AU6" s="52">
        <f t="shared" si="3"/>
        <v>312.67</v>
      </c>
      <c r="AV6" s="52">
        <f t="shared" si="3"/>
        <v>345.05</v>
      </c>
      <c r="AW6" s="52">
        <f t="shared" si="3"/>
        <v>379.14</v>
      </c>
      <c r="AX6" s="52">
        <f t="shared" si="3"/>
        <v>394.58</v>
      </c>
      <c r="AY6" s="52">
        <f t="shared" si="3"/>
        <v>368.36</v>
      </c>
      <c r="AZ6" s="50" t="str">
        <f>IF(AZ7="-","【-】","【"&amp;SUBSTITUTE(TEXT(AZ7,"#,##0.00"),"-","△")&amp;"】")</f>
        <v>【420.52】</v>
      </c>
      <c r="BA6" s="52">
        <f t="shared" si="3"/>
        <v>623.24</v>
      </c>
      <c r="BB6" s="52">
        <f>BB7</f>
        <v>494.51</v>
      </c>
      <c r="BC6" s="52">
        <f>BC7</f>
        <v>466.08</v>
      </c>
      <c r="BD6" s="52">
        <f>BD7</f>
        <v>481.66</v>
      </c>
      <c r="BE6" s="52">
        <f t="shared" si="3"/>
        <v>519.37</v>
      </c>
      <c r="BF6" s="52">
        <f t="shared" si="3"/>
        <v>272.8</v>
      </c>
      <c r="BG6" s="52">
        <f t="shared" si="3"/>
        <v>255.89</v>
      </c>
      <c r="BH6" s="52">
        <f t="shared" si="3"/>
        <v>242.57</v>
      </c>
      <c r="BI6" s="52">
        <f t="shared" si="3"/>
        <v>235.79</v>
      </c>
      <c r="BJ6" s="52">
        <f t="shared" si="3"/>
        <v>227.51</v>
      </c>
      <c r="BK6" s="50" t="str">
        <f>IF(BK7="-","【-】","【"&amp;SUBSTITUTE(TEXT(BK7,"#,##0.00"),"-","△")&amp;"】")</f>
        <v>【238.81】</v>
      </c>
      <c r="BL6" s="52">
        <f t="shared" si="3"/>
        <v>107.97</v>
      </c>
      <c r="BM6" s="52">
        <f>BM7</f>
        <v>110.75</v>
      </c>
      <c r="BN6" s="52">
        <f>BN7</f>
        <v>111.73</v>
      </c>
      <c r="BO6" s="52">
        <f>BO7</f>
        <v>115.66</v>
      </c>
      <c r="BP6" s="52">
        <f t="shared" si="3"/>
        <v>117.04</v>
      </c>
      <c r="BQ6" s="52">
        <f t="shared" si="3"/>
        <v>119.5</v>
      </c>
      <c r="BR6" s="52">
        <f t="shared" si="3"/>
        <v>118.99</v>
      </c>
      <c r="BS6" s="52">
        <f t="shared" si="3"/>
        <v>119.17</v>
      </c>
      <c r="BT6" s="52">
        <f t="shared" si="3"/>
        <v>117.72</v>
      </c>
      <c r="BU6" s="52">
        <f t="shared" si="3"/>
        <v>117.69</v>
      </c>
      <c r="BV6" s="50" t="str">
        <f>IF(BV7="-","【-】","【"&amp;SUBSTITUTE(TEXT(BV7,"#,##0.00"),"-","△")&amp;"】")</f>
        <v>【115.00】</v>
      </c>
      <c r="BW6" s="52">
        <f t="shared" si="3"/>
        <v>18.27</v>
      </c>
      <c r="BX6" s="52">
        <f>BX7</f>
        <v>17.86</v>
      </c>
      <c r="BY6" s="52">
        <f>BY7</f>
        <v>17.72</v>
      </c>
      <c r="BZ6" s="52">
        <f>BZ7</f>
        <v>17.07</v>
      </c>
      <c r="CA6" s="52">
        <f t="shared" si="3"/>
        <v>16.989999999999998</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56.19</v>
      </c>
      <c r="CI6" s="52">
        <f>CI7</f>
        <v>54.62</v>
      </c>
      <c r="CJ6" s="52">
        <f>CJ7</f>
        <v>56.14</v>
      </c>
      <c r="CK6" s="52">
        <f>CK7</f>
        <v>54.56</v>
      </c>
      <c r="CL6" s="52">
        <f t="shared" si="5"/>
        <v>51.35</v>
      </c>
      <c r="CM6" s="52">
        <f t="shared" si="5"/>
        <v>57.52</v>
      </c>
      <c r="CN6" s="52">
        <f t="shared" si="5"/>
        <v>57.55</v>
      </c>
      <c r="CO6" s="52">
        <f t="shared" si="5"/>
        <v>57.69</v>
      </c>
      <c r="CP6" s="52">
        <f t="shared" si="5"/>
        <v>58.56</v>
      </c>
      <c r="CQ6" s="52">
        <f t="shared" si="5"/>
        <v>57.96</v>
      </c>
      <c r="CR6" s="50" t="str">
        <f>IF(CR7="-","【-】","【"&amp;SUBSTITUTE(TEXT(CR7,"#,##0.00"),"-","△")&amp;"】")</f>
        <v>【55.21】</v>
      </c>
      <c r="CS6" s="52">
        <f t="shared" ref="CS6:DB6" si="6">CS7</f>
        <v>78.33</v>
      </c>
      <c r="CT6" s="52">
        <f>CT7</f>
        <v>78.34</v>
      </c>
      <c r="CU6" s="52">
        <f>CU7</f>
        <v>78.3</v>
      </c>
      <c r="CV6" s="52">
        <f>CV7</f>
        <v>78.36</v>
      </c>
      <c r="CW6" s="52">
        <f t="shared" si="6"/>
        <v>80.290000000000006</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53.69</v>
      </c>
      <c r="DE6" s="52">
        <f>DE7</f>
        <v>53.04</v>
      </c>
      <c r="DF6" s="52">
        <f>DF7</f>
        <v>54.6</v>
      </c>
      <c r="DG6" s="52">
        <f>DG7</f>
        <v>55.56</v>
      </c>
      <c r="DH6" s="52">
        <f t="shared" si="7"/>
        <v>52.04</v>
      </c>
      <c r="DI6" s="52">
        <f t="shared" si="7"/>
        <v>57.35</v>
      </c>
      <c r="DJ6" s="52">
        <f t="shared" si="7"/>
        <v>57.93</v>
      </c>
      <c r="DK6" s="52">
        <f t="shared" si="7"/>
        <v>58.88</v>
      </c>
      <c r="DL6" s="52">
        <f t="shared" si="7"/>
        <v>59.48</v>
      </c>
      <c r="DM6" s="52">
        <f t="shared" si="7"/>
        <v>60.09</v>
      </c>
      <c r="DN6" s="50" t="str">
        <f>IF(DN7="-","【-】","【"&amp;SUBSTITUTE(TEXT(DN7,"#,##0.00"),"-","△")&amp;"】")</f>
        <v>【59.23】</v>
      </c>
      <c r="DO6" s="52">
        <f t="shared" ref="DO6:DX6" si="8">DO7</f>
        <v>24.49</v>
      </c>
      <c r="DP6" s="52">
        <f>DP7</f>
        <v>23.73</v>
      </c>
      <c r="DQ6" s="52">
        <f>DQ7</f>
        <v>24.03</v>
      </c>
      <c r="DR6" s="52">
        <f>DR7</f>
        <v>29.3</v>
      </c>
      <c r="DS6" s="52">
        <f t="shared" si="8"/>
        <v>27.05</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0.49</v>
      </c>
      <c r="EA6" s="52">
        <f>EA7</f>
        <v>0.49</v>
      </c>
      <c r="EB6" s="52">
        <f>EB7</f>
        <v>0.98</v>
      </c>
      <c r="EC6" s="52">
        <f>EC7</f>
        <v>0.94</v>
      </c>
      <c r="ED6" s="52">
        <f t="shared" si="9"/>
        <v>1.72</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86</v>
      </c>
      <c r="C7" s="54" t="s">
        <v>87</v>
      </c>
      <c r="D7" s="54" t="s">
        <v>88</v>
      </c>
      <c r="E7" s="54" t="s">
        <v>89</v>
      </c>
      <c r="F7" s="54" t="s">
        <v>90</v>
      </c>
      <c r="G7" s="54" t="s">
        <v>91</v>
      </c>
      <c r="H7" s="54" t="s">
        <v>92</v>
      </c>
      <c r="I7" s="54" t="s">
        <v>93</v>
      </c>
      <c r="J7" s="54" t="s">
        <v>94</v>
      </c>
      <c r="K7" s="55">
        <v>327000</v>
      </c>
      <c r="L7" s="54" t="s">
        <v>95</v>
      </c>
      <c r="M7" s="55">
        <v>3</v>
      </c>
      <c r="N7" s="55">
        <v>167930</v>
      </c>
      <c r="O7" s="56" t="s">
        <v>96</v>
      </c>
      <c r="P7" s="56">
        <v>40.5</v>
      </c>
      <c r="Q7" s="55">
        <v>75</v>
      </c>
      <c r="R7" s="55">
        <v>262537</v>
      </c>
      <c r="S7" s="54" t="s">
        <v>97</v>
      </c>
      <c r="T7" s="57">
        <v>109.94</v>
      </c>
      <c r="U7" s="57">
        <v>110.76</v>
      </c>
      <c r="V7" s="57">
        <v>110.62</v>
      </c>
      <c r="W7" s="57">
        <v>114.42</v>
      </c>
      <c r="X7" s="57">
        <v>115.32</v>
      </c>
      <c r="Y7" s="57">
        <v>123.35</v>
      </c>
      <c r="Z7" s="57">
        <v>121.58</v>
      </c>
      <c r="AA7" s="57">
        <v>121.19</v>
      </c>
      <c r="AB7" s="57">
        <v>120.32</v>
      </c>
      <c r="AC7" s="58">
        <v>119.89</v>
      </c>
      <c r="AD7" s="57">
        <v>119.03</v>
      </c>
      <c r="AE7" s="57">
        <v>733.82</v>
      </c>
      <c r="AF7" s="57">
        <v>598.75</v>
      </c>
      <c r="AG7" s="57">
        <v>463.84</v>
      </c>
      <c r="AH7" s="57">
        <v>435.2</v>
      </c>
      <c r="AI7" s="57">
        <v>390.93</v>
      </c>
      <c r="AJ7" s="57">
        <v>23.81</v>
      </c>
      <c r="AK7" s="57">
        <v>22.44</v>
      </c>
      <c r="AL7" s="57">
        <v>18.82</v>
      </c>
      <c r="AM7" s="57">
        <v>17.88</v>
      </c>
      <c r="AN7" s="57">
        <v>16.670000000000002</v>
      </c>
      <c r="AO7" s="57">
        <v>25.49</v>
      </c>
      <c r="AP7" s="57">
        <v>74.84</v>
      </c>
      <c r="AQ7" s="57">
        <v>220.15</v>
      </c>
      <c r="AR7" s="57">
        <v>249.03</v>
      </c>
      <c r="AS7" s="57">
        <v>208.71</v>
      </c>
      <c r="AT7" s="57">
        <v>220.94</v>
      </c>
      <c r="AU7" s="57">
        <v>312.67</v>
      </c>
      <c r="AV7" s="57">
        <v>345.05</v>
      </c>
      <c r="AW7" s="57">
        <v>379.14</v>
      </c>
      <c r="AX7" s="57">
        <v>394.58</v>
      </c>
      <c r="AY7" s="57">
        <v>368.36</v>
      </c>
      <c r="AZ7" s="57">
        <v>420.52</v>
      </c>
      <c r="BA7" s="57">
        <v>623.24</v>
      </c>
      <c r="BB7" s="57">
        <v>494.51</v>
      </c>
      <c r="BC7" s="57">
        <v>466.08</v>
      </c>
      <c r="BD7" s="57">
        <v>481.66</v>
      </c>
      <c r="BE7" s="57">
        <v>519.37</v>
      </c>
      <c r="BF7" s="57">
        <v>272.8</v>
      </c>
      <c r="BG7" s="57">
        <v>255.89</v>
      </c>
      <c r="BH7" s="57">
        <v>242.57</v>
      </c>
      <c r="BI7" s="57">
        <v>235.79</v>
      </c>
      <c r="BJ7" s="57">
        <v>227.51</v>
      </c>
      <c r="BK7" s="57">
        <v>238.81</v>
      </c>
      <c r="BL7" s="57">
        <v>107.97</v>
      </c>
      <c r="BM7" s="57">
        <v>110.75</v>
      </c>
      <c r="BN7" s="57">
        <v>111.73</v>
      </c>
      <c r="BO7" s="57">
        <v>115.66</v>
      </c>
      <c r="BP7" s="57">
        <v>117.04</v>
      </c>
      <c r="BQ7" s="57">
        <v>119.5</v>
      </c>
      <c r="BR7" s="57">
        <v>118.99</v>
      </c>
      <c r="BS7" s="57">
        <v>119.17</v>
      </c>
      <c r="BT7" s="57">
        <v>117.72</v>
      </c>
      <c r="BU7" s="57">
        <v>117.69</v>
      </c>
      <c r="BV7" s="57">
        <v>115</v>
      </c>
      <c r="BW7" s="57">
        <v>18.27</v>
      </c>
      <c r="BX7" s="57">
        <v>17.86</v>
      </c>
      <c r="BY7" s="57">
        <v>17.72</v>
      </c>
      <c r="BZ7" s="57">
        <v>17.07</v>
      </c>
      <c r="CA7" s="57">
        <v>16.989999999999998</v>
      </c>
      <c r="CB7" s="57">
        <v>16.91</v>
      </c>
      <c r="CC7" s="57">
        <v>16.850000000000001</v>
      </c>
      <c r="CD7" s="57">
        <v>16.8</v>
      </c>
      <c r="CE7" s="57">
        <v>17.03</v>
      </c>
      <c r="CF7" s="57">
        <v>17.07</v>
      </c>
      <c r="CG7" s="57">
        <v>18.600000000000001</v>
      </c>
      <c r="CH7" s="57">
        <v>56.19</v>
      </c>
      <c r="CI7" s="57">
        <v>54.62</v>
      </c>
      <c r="CJ7" s="57">
        <v>56.14</v>
      </c>
      <c r="CK7" s="57">
        <v>54.56</v>
      </c>
      <c r="CL7" s="57">
        <v>51.35</v>
      </c>
      <c r="CM7" s="57">
        <v>57.52</v>
      </c>
      <c r="CN7" s="57">
        <v>57.55</v>
      </c>
      <c r="CO7" s="57">
        <v>57.69</v>
      </c>
      <c r="CP7" s="57">
        <v>58.56</v>
      </c>
      <c r="CQ7" s="57">
        <v>57.96</v>
      </c>
      <c r="CR7" s="57">
        <v>55.21</v>
      </c>
      <c r="CS7" s="57">
        <v>78.33</v>
      </c>
      <c r="CT7" s="57">
        <v>78.34</v>
      </c>
      <c r="CU7" s="57">
        <v>78.3</v>
      </c>
      <c r="CV7" s="57">
        <v>78.36</v>
      </c>
      <c r="CW7" s="57">
        <v>80.290000000000006</v>
      </c>
      <c r="CX7" s="57">
        <v>79.7</v>
      </c>
      <c r="CY7" s="57">
        <v>79.42</v>
      </c>
      <c r="CZ7" s="57">
        <v>79.2</v>
      </c>
      <c r="DA7" s="57">
        <v>80.5</v>
      </c>
      <c r="DB7" s="57">
        <v>80.540000000000006</v>
      </c>
      <c r="DC7" s="57">
        <v>77.39</v>
      </c>
      <c r="DD7" s="57">
        <v>53.69</v>
      </c>
      <c r="DE7" s="57">
        <v>53.04</v>
      </c>
      <c r="DF7" s="57">
        <v>54.6</v>
      </c>
      <c r="DG7" s="57">
        <v>55.56</v>
      </c>
      <c r="DH7" s="57">
        <v>52.04</v>
      </c>
      <c r="DI7" s="57">
        <v>57.35</v>
      </c>
      <c r="DJ7" s="57">
        <v>57.93</v>
      </c>
      <c r="DK7" s="57">
        <v>58.88</v>
      </c>
      <c r="DL7" s="57">
        <v>59.48</v>
      </c>
      <c r="DM7" s="57">
        <v>60.09</v>
      </c>
      <c r="DN7" s="57">
        <v>59.23</v>
      </c>
      <c r="DO7" s="57">
        <v>24.49</v>
      </c>
      <c r="DP7" s="57">
        <v>23.73</v>
      </c>
      <c r="DQ7" s="57">
        <v>24.03</v>
      </c>
      <c r="DR7" s="57">
        <v>29.3</v>
      </c>
      <c r="DS7" s="57">
        <v>27.05</v>
      </c>
      <c r="DT7" s="57">
        <v>37.619999999999997</v>
      </c>
      <c r="DU7" s="57">
        <v>41.79</v>
      </c>
      <c r="DV7" s="57">
        <v>43.44</v>
      </c>
      <c r="DW7" s="57">
        <v>48.09</v>
      </c>
      <c r="DX7" s="57">
        <v>50.93</v>
      </c>
      <c r="DY7" s="57">
        <v>47.77</v>
      </c>
      <c r="DZ7" s="57">
        <v>0.49</v>
      </c>
      <c r="EA7" s="57">
        <v>0.49</v>
      </c>
      <c r="EB7" s="57">
        <v>0.98</v>
      </c>
      <c r="EC7" s="57">
        <v>0.94</v>
      </c>
      <c r="ED7" s="57">
        <v>1.72</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109.94</v>
      </c>
      <c r="V11" s="65">
        <f>IF(U6="-",NA(),U6)</f>
        <v>110.76</v>
      </c>
      <c r="W11" s="65">
        <f>IF(V6="-",NA(),V6)</f>
        <v>110.62</v>
      </c>
      <c r="X11" s="65">
        <f>IF(W6="-",NA(),W6)</f>
        <v>114.42</v>
      </c>
      <c r="Y11" s="65">
        <f>IF(X6="-",NA(),X6)</f>
        <v>115.32</v>
      </c>
      <c r="AE11" s="64" t="s">
        <v>23</v>
      </c>
      <c r="AF11" s="65">
        <f>IF(AE6="-",NA(),AE6)</f>
        <v>733.82</v>
      </c>
      <c r="AG11" s="65">
        <f>IF(AF6="-",NA(),AF6)</f>
        <v>598.75</v>
      </c>
      <c r="AH11" s="65">
        <f>IF(AG6="-",NA(),AG6)</f>
        <v>463.84</v>
      </c>
      <c r="AI11" s="65">
        <f>IF(AH6="-",NA(),AH6)</f>
        <v>435.2</v>
      </c>
      <c r="AJ11" s="65">
        <f>IF(AI6="-",NA(),AI6)</f>
        <v>390.93</v>
      </c>
      <c r="AP11" s="64" t="s">
        <v>23</v>
      </c>
      <c r="AQ11" s="65">
        <f>IF(AP6="-",NA(),AP6)</f>
        <v>74.84</v>
      </c>
      <c r="AR11" s="65">
        <f>IF(AQ6="-",NA(),AQ6)</f>
        <v>220.15</v>
      </c>
      <c r="AS11" s="65">
        <f>IF(AR6="-",NA(),AR6)</f>
        <v>249.03</v>
      </c>
      <c r="AT11" s="65">
        <f>IF(AS6="-",NA(),AS6)</f>
        <v>208.71</v>
      </c>
      <c r="AU11" s="65">
        <f>IF(AT6="-",NA(),AT6)</f>
        <v>220.94</v>
      </c>
      <c r="BA11" s="64" t="s">
        <v>23</v>
      </c>
      <c r="BB11" s="65">
        <f>IF(BA6="-",NA(),BA6)</f>
        <v>623.24</v>
      </c>
      <c r="BC11" s="65">
        <f>IF(BB6="-",NA(),BB6)</f>
        <v>494.51</v>
      </c>
      <c r="BD11" s="65">
        <f>IF(BC6="-",NA(),BC6)</f>
        <v>466.08</v>
      </c>
      <c r="BE11" s="65">
        <f>IF(BD6="-",NA(),BD6)</f>
        <v>481.66</v>
      </c>
      <c r="BF11" s="65">
        <f>IF(BE6="-",NA(),BE6)</f>
        <v>519.37</v>
      </c>
      <c r="BL11" s="64" t="s">
        <v>23</v>
      </c>
      <c r="BM11" s="65">
        <f>IF(BL6="-",NA(),BL6)</f>
        <v>107.97</v>
      </c>
      <c r="BN11" s="65">
        <f>IF(BM6="-",NA(),BM6)</f>
        <v>110.75</v>
      </c>
      <c r="BO11" s="65">
        <f>IF(BN6="-",NA(),BN6)</f>
        <v>111.73</v>
      </c>
      <c r="BP11" s="65">
        <f>IF(BO6="-",NA(),BO6)</f>
        <v>115.66</v>
      </c>
      <c r="BQ11" s="65">
        <f>IF(BP6="-",NA(),BP6)</f>
        <v>117.04</v>
      </c>
      <c r="BW11" s="64" t="s">
        <v>23</v>
      </c>
      <c r="BX11" s="65">
        <f>IF(BW6="-",NA(),BW6)</f>
        <v>18.27</v>
      </c>
      <c r="BY11" s="65">
        <f>IF(BX6="-",NA(),BX6)</f>
        <v>17.86</v>
      </c>
      <c r="BZ11" s="65">
        <f>IF(BY6="-",NA(),BY6)</f>
        <v>17.72</v>
      </c>
      <c r="CA11" s="65">
        <f>IF(BZ6="-",NA(),BZ6)</f>
        <v>17.07</v>
      </c>
      <c r="CB11" s="65">
        <f>IF(CA6="-",NA(),CA6)</f>
        <v>16.989999999999998</v>
      </c>
      <c r="CH11" s="64" t="s">
        <v>23</v>
      </c>
      <c r="CI11" s="65">
        <f>IF(CH6="-",NA(),CH6)</f>
        <v>56.19</v>
      </c>
      <c r="CJ11" s="65">
        <f>IF(CI6="-",NA(),CI6)</f>
        <v>54.62</v>
      </c>
      <c r="CK11" s="65">
        <f>IF(CJ6="-",NA(),CJ6)</f>
        <v>56.14</v>
      </c>
      <c r="CL11" s="65">
        <f>IF(CK6="-",NA(),CK6)</f>
        <v>54.56</v>
      </c>
      <c r="CM11" s="65">
        <f>IF(CL6="-",NA(),CL6)</f>
        <v>51.35</v>
      </c>
      <c r="CS11" s="64" t="s">
        <v>23</v>
      </c>
      <c r="CT11" s="65">
        <f>IF(CS6="-",NA(),CS6)</f>
        <v>78.33</v>
      </c>
      <c r="CU11" s="65">
        <f>IF(CT6="-",NA(),CT6)</f>
        <v>78.34</v>
      </c>
      <c r="CV11" s="65">
        <f>IF(CU6="-",NA(),CU6)</f>
        <v>78.3</v>
      </c>
      <c r="CW11" s="65">
        <f>IF(CV6="-",NA(),CV6)</f>
        <v>78.36</v>
      </c>
      <c r="CX11" s="65">
        <f>IF(CW6="-",NA(),CW6)</f>
        <v>80.290000000000006</v>
      </c>
      <c r="DD11" s="64" t="s">
        <v>23</v>
      </c>
      <c r="DE11" s="65">
        <f>IF(DD6="-",NA(),DD6)</f>
        <v>53.69</v>
      </c>
      <c r="DF11" s="65">
        <f>IF(DE6="-",NA(),DE6)</f>
        <v>53.04</v>
      </c>
      <c r="DG11" s="65">
        <f>IF(DF6="-",NA(),DF6)</f>
        <v>54.6</v>
      </c>
      <c r="DH11" s="65">
        <f>IF(DG6="-",NA(),DG6)</f>
        <v>55.56</v>
      </c>
      <c r="DI11" s="65">
        <f>IF(DH6="-",NA(),DH6)</f>
        <v>52.04</v>
      </c>
      <c r="DO11" s="64" t="s">
        <v>23</v>
      </c>
      <c r="DP11" s="65">
        <f>IF(DO6="-",NA(),DO6)</f>
        <v>24.49</v>
      </c>
      <c r="DQ11" s="65">
        <f>IF(DP6="-",NA(),DP6)</f>
        <v>23.73</v>
      </c>
      <c r="DR11" s="65">
        <f>IF(DQ6="-",NA(),DQ6)</f>
        <v>24.03</v>
      </c>
      <c r="DS11" s="65">
        <f>IF(DR6="-",NA(),DR6)</f>
        <v>29.3</v>
      </c>
      <c r="DT11" s="65">
        <f>IF(DS6="-",NA(),DS6)</f>
        <v>27.05</v>
      </c>
      <c r="DZ11" s="64" t="s">
        <v>23</v>
      </c>
      <c r="EA11" s="65">
        <f>IF(DZ6="-",NA(),DZ6)</f>
        <v>0.49</v>
      </c>
      <c r="EB11" s="65">
        <f>IF(EA6="-",NA(),EA6)</f>
        <v>0.49</v>
      </c>
      <c r="EC11" s="65">
        <f>IF(EB6="-",NA(),EB6)</f>
        <v>0.98</v>
      </c>
      <c r="ED11" s="65">
        <f>IF(EC6="-",NA(),EC6)</f>
        <v>0.94</v>
      </c>
      <c r="EE11" s="65">
        <f>IF(ED6="-",NA(),ED6)</f>
        <v>1.72</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2021-01-29T01:48:03Z</cp:lastPrinted>
  <dcterms:created xsi:type="dcterms:W3CDTF">2020-12-04T03:41:02Z</dcterms:created>
  <dcterms:modified xsi:type="dcterms:W3CDTF">2021-01-29T01:48:06Z</dcterms:modified>
  <cp:category/>
</cp:coreProperties>
</file>