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7029\Desktop\送付\送付\"/>
    </mc:Choice>
  </mc:AlternateContent>
  <workbookProtection workbookAlgorithmName="SHA-512" workbookHashValue="tiS502WeEPrVxRg++mleS590mWMIp4okeUula5aXA50pdeQBKVRvuzbq0W5YtAEkMBQvXsYdIt2ueAPg4AVvgg==" workbookSaltValue="JtfPer1ncI85y4prJ86eUg==" workbookSpinCount="100000" lockStructure="1"/>
  <bookViews>
    <workbookView xWindow="0" yWindow="0" windowWidth="20490" windowHeight="762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54" i="4"/>
  <c r="FL32" i="4"/>
  <c r="MN32" i="4"/>
  <c r="HM78" i="4"/>
  <c r="MN54" i="4"/>
  <c r="CS78" i="4"/>
  <c r="BX54" i="4"/>
  <c r="BX32" i="4"/>
  <c r="C11" i="5"/>
  <c r="D11" i="5"/>
  <c r="E11" i="5"/>
  <c r="B11" i="5"/>
  <c r="KC78" i="4" l="1"/>
  <c r="FH78" i="4"/>
  <c r="DS54" i="4"/>
  <c r="DS32" i="4"/>
  <c r="AE32" i="4"/>
  <c r="HG32" i="4"/>
  <c r="AN78" i="4"/>
  <c r="AE54" i="4"/>
  <c r="HG54" i="4"/>
  <c r="KU54" i="4"/>
  <c r="KU32" i="4"/>
  <c r="JJ78" i="4"/>
  <c r="GR54" i="4"/>
  <c r="GR32" i="4"/>
  <c r="EO78" i="4"/>
  <c r="DD54" i="4"/>
  <c r="P32" i="4"/>
  <c r="DD32" i="4"/>
  <c r="U78" i="4"/>
  <c r="P54" i="4"/>
  <c r="KF54" i="4"/>
  <c r="KF32" i="4"/>
  <c r="BI54" i="4"/>
  <c r="BI32" i="4"/>
  <c r="LY54" i="4"/>
  <c r="LY32" i="4"/>
  <c r="LO78" i="4"/>
  <c r="IK54" i="4"/>
  <c r="IK32" i="4"/>
  <c r="GT78" i="4"/>
  <c r="EW54" i="4"/>
  <c r="EW32" i="4"/>
  <c r="BZ78" i="4"/>
  <c r="BG78" i="4"/>
  <c r="AT54" i="4"/>
  <c r="AT32" i="4"/>
  <c r="LJ32" i="4"/>
  <c r="HV32" i="4"/>
  <c r="GA78" i="4"/>
  <c r="EH54" i="4"/>
  <c r="LJ54" i="4"/>
  <c r="EH32" i="4"/>
  <c r="KV78" i="4"/>
  <c r="HV54" i="4"/>
</calcChain>
</file>

<file path=xl/sharedStrings.xml><?xml version="1.0" encoding="utf-8"?>
<sst xmlns="http://schemas.openxmlformats.org/spreadsheetml/2006/main" count="322" uniqueCount="178">
  <si>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</si>
  <si>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</si>
  <si>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</si>
  <si>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</si>
  <si>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</si>
  <si>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</si>
  <si>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</si>
  <si>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</si>
  <si>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</si>
  <si>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</si>
  <si>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</si>
  <si>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</si>
  <si>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</si>
  <si>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</si>
  <si>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</si>
  <si>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</si>
  <si>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</si>
  <si>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</si>
  <si>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</si>
  <si>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</si>
  <si>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</si>
  <si>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</si>
  <si>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</si>
  <si>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</si>
  <si>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</si>
  <si>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</si>
  <si>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</si>
  <si>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</si>
  <si>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</si>
  <si>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</si>
  <si>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</si>
  <si>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</si>
  <si>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</si>
  <si>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</si>
  <si>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</si>
  <si>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</si>
  <si>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</si>
  <si>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</si>
  <si>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</si>
  <si>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</si>
  <si>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</si>
  <si>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</si>
  <si>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</si>
  <si>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</si>
  <si>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</si>
  <si>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</si>
  <si>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</si>
  <si>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</si>
  <si>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</si>
  <si>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</si>
  <si>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</si>
  <si>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</si>
  <si>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</si>
  <si>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</si>
  <si>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</si>
  <si>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</si>
  <si>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</si>
  <si>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</si>
  <si>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</si>
  <si>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</si>
  <si>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</si>
  <si>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</si>
  <si>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</si>
  <si>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</si>
  <si>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</si>
  <si>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</si>
  <si>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</si>
  <si>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</si>
  <si>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</si>
  <si>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</si>
  <si>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</si>
  <si>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</si>
  <si>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</si>
  <si>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</si>
  <si>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</si>
  <si>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</si>
  <si>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</si>
  <si>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</si>
  <si>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</si>
  <si>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</si>
  <si>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</si>
  <si>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</si>
  <si>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</si>
  <si>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</si>
  <si>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</si>
  <si>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</si>
  <si>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</si>
  <si>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</si>
  <si>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</si>
  <si>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</si>
  <si>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</si>
  <si>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</si>
  <si>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</si>
  <si>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</si>
  <si>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</si>
  <si>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</si>
  <si>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</si>
  <si>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</si>
  <si>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</si>
  <si>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</si>
  <si>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</si>
  <si>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</si>
  <si>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</si>
  <si>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</si>
  <si>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</si>
  <si>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</si>
  <si>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</si>
  <si>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</si>
  <si>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</si>
  <si>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</si>
  <si>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</si>
  <si>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</si>
  <si>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</si>
  <si>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</si>
  <si>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</si>
  <si>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</si>
  <si>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</si>
  <si>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</si>
  <si>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</si>
  <si>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</si>
  <si>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</si>
  <si>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</si>
  <si>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</si>
  <si>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</si>
  <si>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</si>
  <si>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</si>
  <si>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</si>
  <si>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</si>
  <si>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</si>
  <si>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</si>
  <si>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</si>
  <si>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</si>
  <si>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</si>
  <si>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</si>
  <si>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</si>
  <si>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</si>
  <si>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</si>
  <si>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</si>
  <si>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</si>
  <si>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</si>
  <si>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</si>
  <si>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</si>
  <si>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</si>
  <si>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</si>
  <si>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</si>
  <si>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</si>
  <si>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</si>
  <si>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</si>
  <si>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</si>
  <si>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</si>
  <si>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</si>
  <si>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</si>
  <si>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</si>
  <si>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</si>
  <si>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</si>
  <si>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</si>
  <si>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</si>
  <si>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</si>
  <si>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北見病院</t>
  </si>
  <si>
    <t>条例全部</t>
  </si>
  <si>
    <t>病院事業</t>
  </si>
  <si>
    <t>一般病院</t>
  </si>
  <si>
    <t>50床以上～100床未満</t>
  </si>
  <si>
    <t>自治体職員 学術・研究機関出身</t>
  </si>
  <si>
    <t>指定管理者(利用料金制)</t>
  </si>
  <si>
    <t>透</t>
  </si>
  <si>
    <t>臨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</si>
  <si>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</si>
  <si>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</si>
  <si>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</si>
  <si>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</si>
  <si>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</si>
  <si>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</si>
  <si>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</si>
  <si>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オホーツク第三次医療圏で唯一、心臓血管外科手術を実施するなど、圏域における循環器・呼吸器疾患の高度・専門医療の中心的な役割を担っている。</t>
    <phoneticPr fontId="5"/>
  </si>
  <si>
    <t>　指定管理者制度導入前と比較し、入院患者、外来患者数も増加しており、「１．経営の健全性・効率性」の指標である⑥外来患者１人１日当たり収益は前年度と比較してやや下落したが、②医業収支比率、④病床利用率及び⑤入院患者１人１日当たり収益は前年度と比較して、上昇傾向にあることから、指定管理者制度による運営を継続し、引き続き、経営の健全化・効率性について検証していく必要がある。</t>
    <phoneticPr fontId="5"/>
  </si>
  <si>
    <t>①有形固定資産減価償却率については、有形固定資産減価償却率については、平成２７年度に病院新築に伴う固定資産の計上をしている。平成２８年度以降は経年により上昇した。
②器械備品減価償却率については、平成２７年度に病院新築に伴う医療機器等の購入を行っている。平成２８年度以降は経年により上昇した。
③１床あたり有形固定資産については、平成２７年度に病院新築に伴う医療機器等の購入により上昇しているが、平成２８年度以降は許可病床数が減少したことにより大きく減少した。</t>
    <rPh sb="209" eb="211">
      <t>キョカ</t>
    </rPh>
    <rPh sb="224" eb="225">
      <t>オオ</t>
    </rPh>
    <rPh sb="227" eb="229">
      <t>ゲンショウ</t>
    </rPh>
    <phoneticPr fontId="5"/>
  </si>
  <si>
    <t xml:space="preserve">①経常収支比率については、平成30年度から指定管理者制度を導入したことにより、管理運営コストの減少により上昇したが、令和元年度は入院患者等の減により医業収益が減少し、平成30年と比較し比率が悪化したが、全国平均よりも高い水準を維持している。
②医業収支比率については、患者数の増加による医業収益の増加により、前年度に比べて上昇した。
⑦職員給与費対医業収益比率については、平成28年度以降は同程度で推移していたが、令和元年度は職員給与費等の減少により下落した。
</t>
    <rPh sb="52" eb="54">
      <t>ジョウショウ</t>
    </rPh>
    <rPh sb="58" eb="60">
      <t>レイワ</t>
    </rPh>
    <rPh sb="60" eb="63">
      <t>ガンネンド</t>
    </rPh>
    <rPh sb="64" eb="66">
      <t>ニュウイン</t>
    </rPh>
    <rPh sb="66" eb="68">
      <t>カンジャ</t>
    </rPh>
    <rPh sb="68" eb="69">
      <t>トウ</t>
    </rPh>
    <rPh sb="70" eb="71">
      <t>ゲン</t>
    </rPh>
    <rPh sb="74" eb="76">
      <t>イギョウ</t>
    </rPh>
    <rPh sb="76" eb="78">
      <t>シュウエキ</t>
    </rPh>
    <rPh sb="79" eb="81">
      <t>ゲンショウ</t>
    </rPh>
    <rPh sb="83" eb="85">
      <t>ヘイセイ</t>
    </rPh>
    <rPh sb="87" eb="88">
      <t>ネン</t>
    </rPh>
    <rPh sb="89" eb="91">
      <t>ヒカク</t>
    </rPh>
    <rPh sb="92" eb="94">
      <t>ヒリツ</t>
    </rPh>
    <rPh sb="95" eb="97">
      <t>アッカ</t>
    </rPh>
    <rPh sb="101" eb="103">
      <t>ゼンコク</t>
    </rPh>
    <rPh sb="103" eb="105">
      <t>ヘイキン</t>
    </rPh>
    <rPh sb="108" eb="109">
      <t>タカ</t>
    </rPh>
    <rPh sb="110" eb="112">
      <t>スイジュン</t>
    </rPh>
    <rPh sb="113" eb="115">
      <t>イジ</t>
    </rPh>
    <rPh sb="144" eb="146">
      <t>イギョウ</t>
    </rPh>
    <rPh sb="146" eb="148">
      <t>シュウエキ</t>
    </rPh>
    <rPh sb="149" eb="151">
      <t>ゾウカ</t>
    </rPh>
    <rPh sb="220" eb="221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</si>
</sst>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81.400000000000006</c:v>
                </c:pt>
                <c:pt idx="1">
                  <c:v>35.4</c:v>
                </c:pt>
                <c:pt idx="2">
                  <c:v>53.7</c:v>
                </c:pt>
                <c:pt idx="3">
                  <c:v>53.8</c:v>
                </c:pt>
                <c:pt idx="4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2-49C6-B9AF-39B49F6C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64.900000000000006</c:v>
                </c:pt>
                <c:pt idx="1">
                  <c:v>66.8</c:v>
                </c:pt>
                <c:pt idx="2">
                  <c:v>67.900000000000006</c:v>
                </c:pt>
                <c:pt idx="3">
                  <c:v>66.900000000000006</c:v>
                </c:pt>
                <c:pt idx="4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2-49C6-B9AF-39B49F6C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188.2</c:v>
                </c:pt>
                <c:pt idx="1">
                  <c:v>204.6</c:v>
                </c:pt>
                <c:pt idx="2">
                  <c:v>176.9</c:v>
                </c:pt>
                <c:pt idx="3">
                  <c:v>171.3</c:v>
                </c:pt>
                <c:pt idx="4">
                  <c:v>167.5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F-4476-BE19-6ED64733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139.9</c:v>
                </c:pt>
                <c:pt idx="1">
                  <c:v>107.2</c:v>
                </c:pt>
                <c:pt idx="2">
                  <c:v>114.4</c:v>
                </c:pt>
                <c:pt idx="3">
                  <c:v>117</c:v>
                </c:pt>
                <c:pt idx="4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F-4476-BE19-6ED64733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55.6</c:v>
                </c:pt>
                <c:pt idx="2">
                  <c:v>59.3</c:v>
                </c:pt>
                <c:pt idx="3">
                  <c:v>63.1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B-45D7-910D-D7800206C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B-45D7-910D-D7800206C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107.5</c:v>
                </c:pt>
                <c:pt idx="1">
                  <c:v>97</c:v>
                </c:pt>
                <c:pt idx="2">
                  <c:v>95.2</c:v>
                </c:pt>
                <c:pt idx="3">
                  <c:v>103.1</c:v>
                </c:pt>
                <c:pt idx="4">
                  <c:v>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6-4B67-BE20-FD3E8F26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98.4</c:v>
                </c:pt>
                <c:pt idx="2">
                  <c:v>98.2</c:v>
                </c:pt>
                <c:pt idx="3">
                  <c:v>97.5</c:v>
                </c:pt>
                <c:pt idx="4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6-4B67-BE20-FD3E8F26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48.4</c:v>
                </c:pt>
                <c:pt idx="2">
                  <c:v>53.4</c:v>
                </c:pt>
                <c:pt idx="3">
                  <c:v>57.1</c:v>
                </c:pt>
                <c:pt idx="4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D-4CA3-B9A5-4A4FC2D1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54.2</c:v>
                </c:pt>
                <c:pt idx="2">
                  <c:v>53.8</c:v>
                </c:pt>
                <c:pt idx="3">
                  <c:v>56.1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D-4CA3-B9A5-4A4FC2D1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48.1</c:v>
                </c:pt>
                <c:pt idx="1">
                  <c:v>49.7</c:v>
                </c:pt>
                <c:pt idx="2">
                  <c:v>61.3</c:v>
                </c:pt>
                <c:pt idx="3">
                  <c:v>68.900000000000006</c:v>
                </c:pt>
                <c:pt idx="4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0-425C-9841-5EC76AFA4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70</c:v>
                </c:pt>
                <c:pt idx="2">
                  <c:v>71</c:v>
                </c:pt>
                <c:pt idx="3">
                  <c:v>73.2</c:v>
                </c:pt>
                <c:pt idx="4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0-425C-9841-5EC76AFA4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216551842</c:v>
                </c:pt>
                <c:pt idx="1">
                  <c:v>112152829</c:v>
                </c:pt>
                <c:pt idx="2">
                  <c:v>112182586</c:v>
                </c:pt>
                <c:pt idx="3">
                  <c:v>108636371</c:v>
                </c:pt>
                <c:pt idx="4">
                  <c:v>109250900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6-4CDD-9BE6-CAFAD7BCF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42228890</c:v>
                </c:pt>
                <c:pt idx="1">
                  <c:v>36941419</c:v>
                </c:pt>
                <c:pt idx="2">
                  <c:v>38480542</c:v>
                </c:pt>
                <c:pt idx="3">
                  <c:v>38744035</c:v>
                </c:pt>
                <c:pt idx="4">
                  <c:v>40117620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6-4CDD-9BE6-CAFAD7BCF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36.1</c:v>
                </c:pt>
                <c:pt idx="1">
                  <c:v>35.1</c:v>
                </c:pt>
                <c:pt idx="2">
                  <c:v>39.200000000000003</c:v>
                </c:pt>
                <c:pt idx="3">
                  <c:v>41.4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4-4896-B4D2-C38ABE6FC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17.399999999999999</c:v>
                </c:pt>
                <c:pt idx="2">
                  <c:v>17</c:v>
                </c:pt>
                <c:pt idx="3">
                  <c:v>16.5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4-4896-B4D2-C38ABE6FC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72.400000000000006</c:v>
                </c:pt>
                <c:pt idx="2">
                  <c:v>72.599999999999994</c:v>
                </c:pt>
                <c:pt idx="3">
                  <c:v>59.8</c:v>
                </c:pt>
                <c:pt idx="4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F-4B2D-812E-06E93207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75.2</c:v>
                </c:pt>
                <c:pt idx="1">
                  <c:v>69.5</c:v>
                </c:pt>
                <c:pt idx="2">
                  <c:v>70.3</c:v>
                </c:pt>
                <c:pt idx="3">
                  <c:v>71.099999999999994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F-4B2D-812E-06E93207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15788</c:v>
                </c:pt>
                <c:pt idx="1">
                  <c:v>17753</c:v>
                </c:pt>
                <c:pt idx="2">
                  <c:v>21588</c:v>
                </c:pt>
                <c:pt idx="3">
                  <c:v>22255</c:v>
                </c:pt>
                <c:pt idx="4">
                  <c:v>22153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0-4AAB-A689-442AE4997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8159</c:v>
                </c:pt>
                <c:pt idx="1">
                  <c:v>8797</c:v>
                </c:pt>
                <c:pt idx="2">
                  <c:v>8852</c:v>
                </c:pt>
                <c:pt idx="3">
                  <c:v>9060</c:v>
                </c:pt>
                <c:pt idx="4">
                  <c:v>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0-4AAB-A689-442AE4997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89952</c:v>
                </c:pt>
                <c:pt idx="1">
                  <c:v>79007</c:v>
                </c:pt>
                <c:pt idx="2">
                  <c:v>79939</c:v>
                </c:pt>
                <c:pt idx="3">
                  <c:v>79948</c:v>
                </c:pt>
                <c:pt idx="4">
                  <c:v>88148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7-41C9-9DAF-010EEE508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25920</c:v>
                </c:pt>
                <c:pt idx="1">
                  <c:v>24882</c:v>
                </c:pt>
                <c:pt idx="2">
                  <c:v>25249</c:v>
                </c:pt>
                <c:pt idx="3">
                  <c:v>25711</c:v>
                </c:pt>
                <c:pt idx="4">
                  <c:v>26415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7-41C9-9DAF-010EEE508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33" zoomScaleNormal="100" zoomScaleSheetLayoutView="70" workbookViewId="0">
      <selection activeCell="NJ52" sqref="NJ52:NX53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北海道　北見病院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50床以上～100床未満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 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70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指定管理者(利用料金制)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6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臨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70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5267762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5378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70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70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174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107.5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97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95.2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103.1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98.7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68.900000000000006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55.6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59.3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63.1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67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188.2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204.6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176.9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171.3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167.5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81.400000000000006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35.4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53.7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53.8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54.3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97.7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98.4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98.2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97.5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97.7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72.2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77.900000000000006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78.099999999999994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77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77.099999999999994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139.9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107.2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114.4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118.8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64.900000000000006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66.8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67.900000000000006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66.900000000000006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66.099999999999994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177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38" t="s">
        <v>176</v>
      </c>
      <c r="NK54" s="139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9"/>
      <c r="NW54" s="139"/>
      <c r="NX54" s="140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>
        <f>データ!BZ7</f>
        <v>89952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データ!CA7</f>
        <v>79007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データ!CB7</f>
        <v>79939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79948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88148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データ!CK7</f>
        <v>15788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データ!CL7</f>
        <v>17753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データ!CM7</f>
        <v>21588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22255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22153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71.3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72.400000000000006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72.599999999999994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59.8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53.8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36.1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35.1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39.200000000000003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41.4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44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38"/>
      <c r="NK55" s="139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9"/>
      <c r="NW55" s="139"/>
      <c r="NX55" s="140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データ!CE7</f>
        <v>25920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データ!CF7</f>
        <v>24882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データ!CG7</f>
        <v>25249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25711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26415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データ!CP7</f>
        <v>8159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データ!CQ7</f>
        <v>8797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データ!CR7</f>
        <v>8852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9060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9135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75.2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69.5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70.3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71.099999999999994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72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19.3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17.399999999999999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17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16.5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16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38"/>
      <c r="NK56" s="139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9"/>
      <c r="NW56" s="139"/>
      <c r="NX56" s="140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38"/>
      <c r="NK57" s="139"/>
      <c r="NL57" s="139"/>
      <c r="NM57" s="139"/>
      <c r="NN57" s="139"/>
      <c r="NO57" s="139"/>
      <c r="NP57" s="139"/>
      <c r="NQ57" s="139"/>
      <c r="NR57" s="139"/>
      <c r="NS57" s="139"/>
      <c r="NT57" s="139"/>
      <c r="NU57" s="139"/>
      <c r="NV57" s="139"/>
      <c r="NW57" s="139"/>
      <c r="NX57" s="140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38"/>
      <c r="NK58" s="139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9"/>
      <c r="NW58" s="139"/>
      <c r="NX58" s="140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38"/>
      <c r="NK59" s="139"/>
      <c r="NL59" s="139"/>
      <c r="NM59" s="139"/>
      <c r="NN59" s="139"/>
      <c r="NO59" s="139"/>
      <c r="NP59" s="139"/>
      <c r="NQ59" s="139"/>
      <c r="NR59" s="139"/>
      <c r="NS59" s="139"/>
      <c r="NT59" s="139"/>
      <c r="NU59" s="139"/>
      <c r="NV59" s="139"/>
      <c r="NW59" s="139"/>
      <c r="NX59" s="140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38"/>
      <c r="NK60" s="139"/>
      <c r="NL60" s="139"/>
      <c r="NM60" s="139"/>
      <c r="NN60" s="139"/>
      <c r="NO60" s="139"/>
      <c r="NP60" s="139"/>
      <c r="NQ60" s="139"/>
      <c r="NR60" s="139"/>
      <c r="NS60" s="139"/>
      <c r="NT60" s="139"/>
      <c r="NU60" s="139"/>
      <c r="NV60" s="139"/>
      <c r="NW60" s="139"/>
      <c r="NX60" s="140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38"/>
      <c r="NK61" s="139"/>
      <c r="NL61" s="139"/>
      <c r="NM61" s="139"/>
      <c r="NN61" s="139"/>
      <c r="NO61" s="139"/>
      <c r="NP61" s="139"/>
      <c r="NQ61" s="139"/>
      <c r="NR61" s="139"/>
      <c r="NS61" s="139"/>
      <c r="NT61" s="139"/>
      <c r="NU61" s="139"/>
      <c r="NV61" s="139"/>
      <c r="NW61" s="139"/>
      <c r="NX61" s="140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38"/>
      <c r="NK62" s="139"/>
      <c r="NL62" s="139"/>
      <c r="NM62" s="139"/>
      <c r="NN62" s="139"/>
      <c r="NO62" s="139"/>
      <c r="NP62" s="139"/>
      <c r="NQ62" s="139"/>
      <c r="NR62" s="139"/>
      <c r="NS62" s="139"/>
      <c r="NT62" s="139"/>
      <c r="NU62" s="139"/>
      <c r="NV62" s="139"/>
      <c r="NW62" s="139"/>
      <c r="NX62" s="140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38"/>
      <c r="NK63" s="139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9"/>
      <c r="NW63" s="139"/>
      <c r="NX63" s="140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38"/>
      <c r="NK64" s="139"/>
      <c r="NL64" s="139"/>
      <c r="NM64" s="139"/>
      <c r="NN64" s="139"/>
      <c r="NO64" s="139"/>
      <c r="NP64" s="139"/>
      <c r="NQ64" s="139"/>
      <c r="NR64" s="139"/>
      <c r="NS64" s="139"/>
      <c r="NT64" s="139"/>
      <c r="NU64" s="139"/>
      <c r="NV64" s="139"/>
      <c r="NW64" s="139"/>
      <c r="NX64" s="140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8"/>
      <c r="NK65" s="139"/>
      <c r="NL65" s="139"/>
      <c r="NM65" s="139"/>
      <c r="NN65" s="139"/>
      <c r="NO65" s="139"/>
      <c r="NP65" s="139"/>
      <c r="NQ65" s="139"/>
      <c r="NR65" s="139"/>
      <c r="NS65" s="139"/>
      <c r="NT65" s="139"/>
      <c r="NU65" s="139"/>
      <c r="NV65" s="139"/>
      <c r="NW65" s="139"/>
      <c r="NX65" s="140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38"/>
      <c r="NK66" s="139"/>
      <c r="NL66" s="139"/>
      <c r="NM66" s="139"/>
      <c r="NN66" s="139"/>
      <c r="NO66" s="139"/>
      <c r="NP66" s="139"/>
      <c r="NQ66" s="139"/>
      <c r="NR66" s="139"/>
      <c r="NS66" s="139"/>
      <c r="NT66" s="139"/>
      <c r="NU66" s="139"/>
      <c r="NV66" s="139"/>
      <c r="NW66" s="139"/>
      <c r="NX66" s="140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1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2"/>
      <c r="NX67" s="143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175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H28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H29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H30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R01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H27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H28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H29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H30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R01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H27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H28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H29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H30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R01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4" t="s">
        <v>56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データ!DR7</f>
        <v>46.4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データ!DS7</f>
        <v>48.4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データ!DT7</f>
        <v>53.4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データ!DU7</f>
        <v>57.1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データ!DV7</f>
        <v>61.5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56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データ!EC7</f>
        <v>48.1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データ!ED7</f>
        <v>49.7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データ!EE7</f>
        <v>61.3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データ!EF7</f>
        <v>68.900000000000006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データ!EG7</f>
        <v>78.400000000000006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56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データ!EN7</f>
        <v>216551842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データ!EO7</f>
        <v>112152829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データ!EP7</f>
        <v>112182586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データ!EQ7</f>
        <v>108636371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データ!ER7</f>
        <v>109250900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4" t="s">
        <v>58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データ!DW7</f>
        <v>50.2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データ!DX7</f>
        <v>54.2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データ!DY7</f>
        <v>53.8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データ!DZ7</f>
        <v>56.1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データ!EA7</f>
        <v>56.4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58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データ!EH7</f>
        <v>67.2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データ!EI7</f>
        <v>70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データ!EJ7</f>
        <v>71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データ!EK7</f>
        <v>73.2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データ!EL7</f>
        <v>73.400000000000006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58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データ!ES7</f>
        <v>42228890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データ!ET7</f>
        <v>36941419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データ!EU7</f>
        <v>38480542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データ!EV7</f>
        <v>38744035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データ!EW7</f>
        <v>40117620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IHfZ6ipuWUfp7HotxPVTo+fG6RJ4jVo25YDOiTRChgrFCqKAf5TfyjctnOQyel1crKv6TIPxvfWWOCmXrVp7yw==" saltValue="lUT0e3WKWcd4/4mATKO9P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4" t="s">
        <v>105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0" t="s">
        <v>106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 t="s">
        <v>107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4" t="s">
        <v>108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6"/>
      <c r="BZ4" s="159" t="s">
        <v>109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0" t="s">
        <v>110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111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112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4" t="s">
        <v>113</v>
      </c>
      <c r="DS4" s="165"/>
      <c r="DT4" s="165"/>
      <c r="DU4" s="165"/>
      <c r="DV4" s="165"/>
      <c r="DW4" s="165"/>
      <c r="DX4" s="165"/>
      <c r="DY4" s="165"/>
      <c r="DZ4" s="165"/>
      <c r="EA4" s="165"/>
      <c r="EB4" s="166"/>
      <c r="EC4" s="159" t="s">
        <v>114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115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141</v>
      </c>
      <c r="AV5" s="62" t="s">
        <v>150</v>
      </c>
      <c r="AW5" s="62" t="s">
        <v>151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140</v>
      </c>
      <c r="BF5" s="62" t="s">
        <v>141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140</v>
      </c>
      <c r="BQ5" s="62" t="s">
        <v>141</v>
      </c>
      <c r="BR5" s="62" t="s">
        <v>150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140</v>
      </c>
      <c r="CB5" s="62" t="s">
        <v>141</v>
      </c>
      <c r="CC5" s="62" t="s">
        <v>150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140</v>
      </c>
      <c r="CM5" s="62" t="s">
        <v>141</v>
      </c>
      <c r="CN5" s="62" t="s">
        <v>150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152</v>
      </c>
      <c r="CW5" s="62" t="s">
        <v>153</v>
      </c>
      <c r="CX5" s="62" t="s">
        <v>141</v>
      </c>
      <c r="CY5" s="62" t="s">
        <v>150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140</v>
      </c>
      <c r="DI5" s="62" t="s">
        <v>141</v>
      </c>
      <c r="DJ5" s="62" t="s">
        <v>150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140</v>
      </c>
      <c r="DT5" s="62" t="s">
        <v>141</v>
      </c>
      <c r="DU5" s="62" t="s">
        <v>150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140</v>
      </c>
      <c r="EE5" s="62" t="s">
        <v>141</v>
      </c>
      <c r="EF5" s="62" t="s">
        <v>150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154</v>
      </c>
      <c r="EN5" s="62" t="s">
        <v>139</v>
      </c>
      <c r="EO5" s="62" t="s">
        <v>140</v>
      </c>
      <c r="EP5" s="62" t="s">
        <v>141</v>
      </c>
      <c r="EQ5" s="62" t="s">
        <v>150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155</v>
      </c>
      <c r="B6" s="63">
        <f>B8</f>
        <v>2019</v>
      </c>
      <c r="C6" s="63">
        <f t="shared" ref="C6:M6" si="2">C8</f>
        <v>10006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10</v>
      </c>
      <c r="H6" s="161" t="str">
        <f>IF(H8&lt;&gt;I8,H8,"")&amp;IF(I8&lt;&gt;J8,I8,"")&amp;"　"&amp;J8</f>
        <v>北海道　北見病院</v>
      </c>
      <c r="I6" s="162"/>
      <c r="J6" s="16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自治体職員 学術・研究機関出身</v>
      </c>
      <c r="P6" s="63" t="str">
        <f>P8</f>
        <v>指定管理者(利用料金制)</v>
      </c>
      <c r="Q6" s="64">
        <f t="shared" ref="Q6:AG6" si="3">Q8</f>
        <v>6</v>
      </c>
      <c r="R6" s="63" t="str">
        <f t="shared" si="3"/>
        <v>-</v>
      </c>
      <c r="S6" s="63" t="str">
        <f t="shared" si="3"/>
        <v>透</v>
      </c>
      <c r="T6" s="63" t="str">
        <f t="shared" si="3"/>
        <v>臨</v>
      </c>
      <c r="U6" s="64">
        <f>U8</f>
        <v>5267762</v>
      </c>
      <c r="V6" s="64">
        <f>V8</f>
        <v>5378</v>
      </c>
      <c r="W6" s="63" t="str">
        <f>W8</f>
        <v>非該当</v>
      </c>
      <c r="X6" s="63" t="str">
        <f t="shared" si="3"/>
        <v>７：１</v>
      </c>
      <c r="Y6" s="64">
        <f t="shared" si="3"/>
        <v>70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70</v>
      </c>
      <c r="AE6" s="64">
        <f t="shared" si="3"/>
        <v>70</v>
      </c>
      <c r="AF6" s="64" t="str">
        <f t="shared" si="3"/>
        <v>-</v>
      </c>
      <c r="AG6" s="64">
        <f t="shared" si="3"/>
        <v>70</v>
      </c>
      <c r="AH6" s="65">
        <f>IF(AH8="-",NA(),AH8)</f>
        <v>107.5</v>
      </c>
      <c r="AI6" s="65">
        <f t="shared" ref="AI6:AQ6" si="4">IF(AI8="-",NA(),AI8)</f>
        <v>97</v>
      </c>
      <c r="AJ6" s="65">
        <f t="shared" si="4"/>
        <v>95.2</v>
      </c>
      <c r="AK6" s="65">
        <f t="shared" si="4"/>
        <v>103.1</v>
      </c>
      <c r="AL6" s="65">
        <f t="shared" si="4"/>
        <v>98.7</v>
      </c>
      <c r="AM6" s="65">
        <f t="shared" si="4"/>
        <v>97.7</v>
      </c>
      <c r="AN6" s="65">
        <f t="shared" si="4"/>
        <v>98.4</v>
      </c>
      <c r="AO6" s="65">
        <f t="shared" si="4"/>
        <v>98.2</v>
      </c>
      <c r="AP6" s="65">
        <f t="shared" si="4"/>
        <v>97.5</v>
      </c>
      <c r="AQ6" s="65">
        <f t="shared" si="4"/>
        <v>97.7</v>
      </c>
      <c r="AR6" s="65" t="str">
        <f>IF(AR8="-","【-】","【"&amp;SUBSTITUTE(TEXT(AR8,"#,##0.0"),"-","△")&amp;"】")</f>
        <v>【98.2】</v>
      </c>
      <c r="AS6" s="65">
        <f>IF(AS8="-",NA(),AS8)</f>
        <v>68.900000000000006</v>
      </c>
      <c r="AT6" s="65">
        <f t="shared" ref="AT6:BB6" si="5">IF(AT8="-",NA(),AT8)</f>
        <v>55.6</v>
      </c>
      <c r="AU6" s="65">
        <f t="shared" si="5"/>
        <v>59.3</v>
      </c>
      <c r="AV6" s="65">
        <f t="shared" si="5"/>
        <v>63.1</v>
      </c>
      <c r="AW6" s="65">
        <f t="shared" si="5"/>
        <v>67</v>
      </c>
      <c r="AX6" s="65">
        <f t="shared" si="5"/>
        <v>72.2</v>
      </c>
      <c r="AY6" s="65">
        <f t="shared" si="5"/>
        <v>77.900000000000006</v>
      </c>
      <c r="AZ6" s="65">
        <f t="shared" si="5"/>
        <v>78.099999999999994</v>
      </c>
      <c r="BA6" s="65">
        <f t="shared" si="5"/>
        <v>77</v>
      </c>
      <c r="BB6" s="65">
        <f t="shared" si="5"/>
        <v>77.099999999999994</v>
      </c>
      <c r="BC6" s="65" t="str">
        <f>IF(BC8="-","【-】","【"&amp;SUBSTITUTE(TEXT(BC8,"#,##0.0"),"-","△")&amp;"】")</f>
        <v>【89.5】</v>
      </c>
      <c r="BD6" s="65">
        <f>IF(BD8="-",NA(),BD8)</f>
        <v>188.2</v>
      </c>
      <c r="BE6" s="65">
        <f t="shared" ref="BE6:BM6" si="6">IF(BE8="-",NA(),BE8)</f>
        <v>204.6</v>
      </c>
      <c r="BF6" s="65">
        <f t="shared" si="6"/>
        <v>176.9</v>
      </c>
      <c r="BG6" s="65">
        <f t="shared" si="6"/>
        <v>171.3</v>
      </c>
      <c r="BH6" s="65">
        <f t="shared" si="6"/>
        <v>167.5</v>
      </c>
      <c r="BI6" s="65">
        <f t="shared" si="6"/>
        <v>139.9</v>
      </c>
      <c r="BJ6" s="65">
        <f t="shared" si="6"/>
        <v>107.2</v>
      </c>
      <c r="BK6" s="65">
        <f t="shared" si="6"/>
        <v>114.4</v>
      </c>
      <c r="BL6" s="65">
        <f t="shared" si="6"/>
        <v>117</v>
      </c>
      <c r="BM6" s="65">
        <f t="shared" si="6"/>
        <v>118.8</v>
      </c>
      <c r="BN6" s="65" t="str">
        <f>IF(BN8="-","【-】","【"&amp;SUBSTITUTE(TEXT(BN8,"#,##0.0"),"-","△")&amp;"】")</f>
        <v>【59.6】</v>
      </c>
      <c r="BO6" s="65">
        <f>IF(BO8="-",NA(),BO8)</f>
        <v>81.400000000000006</v>
      </c>
      <c r="BP6" s="65">
        <f t="shared" ref="BP6:BX6" si="7">IF(BP8="-",NA(),BP8)</f>
        <v>35.4</v>
      </c>
      <c r="BQ6" s="65">
        <f t="shared" si="7"/>
        <v>53.7</v>
      </c>
      <c r="BR6" s="65">
        <f t="shared" si="7"/>
        <v>53.8</v>
      </c>
      <c r="BS6" s="65">
        <f t="shared" si="7"/>
        <v>54.3</v>
      </c>
      <c r="BT6" s="65">
        <f t="shared" si="7"/>
        <v>64.900000000000006</v>
      </c>
      <c r="BU6" s="65">
        <f t="shared" si="7"/>
        <v>66.8</v>
      </c>
      <c r="BV6" s="65">
        <f t="shared" si="7"/>
        <v>67.900000000000006</v>
      </c>
      <c r="BW6" s="65">
        <f t="shared" si="7"/>
        <v>66.900000000000006</v>
      </c>
      <c r="BX6" s="65">
        <f t="shared" si="7"/>
        <v>66.099999999999994</v>
      </c>
      <c r="BY6" s="65" t="str">
        <f>IF(BY8="-","【-】","【"&amp;SUBSTITUTE(TEXT(BY8,"#,##0.0"),"-","△")&amp;"】")</f>
        <v>【74.7】</v>
      </c>
      <c r="BZ6" s="66">
        <f>IF(BZ8="-",NA(),BZ8)</f>
        <v>89952</v>
      </c>
      <c r="CA6" s="66">
        <f t="shared" ref="CA6:CI6" si="8">IF(CA8="-",NA(),CA8)</f>
        <v>79007</v>
      </c>
      <c r="CB6" s="66">
        <f t="shared" si="8"/>
        <v>79939</v>
      </c>
      <c r="CC6" s="66">
        <f t="shared" si="8"/>
        <v>79948</v>
      </c>
      <c r="CD6" s="66">
        <f t="shared" si="8"/>
        <v>88148</v>
      </c>
      <c r="CE6" s="66">
        <f t="shared" si="8"/>
        <v>25920</v>
      </c>
      <c r="CF6" s="66">
        <f t="shared" si="8"/>
        <v>24882</v>
      </c>
      <c r="CG6" s="66">
        <f t="shared" si="8"/>
        <v>25249</v>
      </c>
      <c r="CH6" s="66">
        <f t="shared" si="8"/>
        <v>25711</v>
      </c>
      <c r="CI6" s="66">
        <f t="shared" si="8"/>
        <v>26415</v>
      </c>
      <c r="CJ6" s="65" t="str">
        <f>IF(CJ8="-","【-】","【"&amp;SUBSTITUTE(TEXT(CJ8,"#,##0"),"-","△")&amp;"】")</f>
        <v>【53,621】</v>
      </c>
      <c r="CK6" s="66">
        <f>IF(CK8="-",NA(),CK8)</f>
        <v>15788</v>
      </c>
      <c r="CL6" s="66">
        <f t="shared" ref="CL6:CT6" si="9">IF(CL8="-",NA(),CL8)</f>
        <v>17753</v>
      </c>
      <c r="CM6" s="66">
        <f t="shared" si="9"/>
        <v>21588</v>
      </c>
      <c r="CN6" s="66">
        <f t="shared" si="9"/>
        <v>22255</v>
      </c>
      <c r="CO6" s="66">
        <f t="shared" si="9"/>
        <v>22153</v>
      </c>
      <c r="CP6" s="66">
        <f t="shared" si="9"/>
        <v>8159</v>
      </c>
      <c r="CQ6" s="66">
        <f t="shared" si="9"/>
        <v>8797</v>
      </c>
      <c r="CR6" s="66">
        <f t="shared" si="9"/>
        <v>8852</v>
      </c>
      <c r="CS6" s="66">
        <f t="shared" si="9"/>
        <v>9060</v>
      </c>
      <c r="CT6" s="66">
        <f t="shared" si="9"/>
        <v>9135</v>
      </c>
      <c r="CU6" s="65" t="str">
        <f>IF(CU8="-","【-】","【"&amp;SUBSTITUTE(TEXT(CU8,"#,##0"),"-","△")&amp;"】")</f>
        <v>【15,586】</v>
      </c>
      <c r="CV6" s="65">
        <f>IF(CV8="-",NA(),CV8)</f>
        <v>71.3</v>
      </c>
      <c r="CW6" s="65">
        <f t="shared" ref="CW6:DE6" si="10">IF(CW8="-",NA(),CW8)</f>
        <v>72.400000000000006</v>
      </c>
      <c r="CX6" s="65">
        <f t="shared" si="10"/>
        <v>72.599999999999994</v>
      </c>
      <c r="CY6" s="65">
        <f t="shared" si="10"/>
        <v>59.8</v>
      </c>
      <c r="CZ6" s="65">
        <f t="shared" si="10"/>
        <v>53.8</v>
      </c>
      <c r="DA6" s="65">
        <f t="shared" si="10"/>
        <v>75.2</v>
      </c>
      <c r="DB6" s="65">
        <f t="shared" si="10"/>
        <v>69.5</v>
      </c>
      <c r="DC6" s="65">
        <f t="shared" si="10"/>
        <v>70.3</v>
      </c>
      <c r="DD6" s="65">
        <f t="shared" si="10"/>
        <v>71.099999999999994</v>
      </c>
      <c r="DE6" s="65">
        <f t="shared" si="10"/>
        <v>72</v>
      </c>
      <c r="DF6" s="65" t="str">
        <f>IF(DF8="-","【-】","【"&amp;SUBSTITUTE(TEXT(DF8,"#,##0.0"),"-","△")&amp;"】")</f>
        <v>【54.6】</v>
      </c>
      <c r="DG6" s="65">
        <f>IF(DG8="-",NA(),DG8)</f>
        <v>36.1</v>
      </c>
      <c r="DH6" s="65">
        <f t="shared" ref="DH6:DP6" si="11">IF(DH8="-",NA(),DH8)</f>
        <v>35.1</v>
      </c>
      <c r="DI6" s="65">
        <f t="shared" si="11"/>
        <v>39.200000000000003</v>
      </c>
      <c r="DJ6" s="65">
        <f t="shared" si="11"/>
        <v>41.4</v>
      </c>
      <c r="DK6" s="65">
        <f t="shared" si="11"/>
        <v>44</v>
      </c>
      <c r="DL6" s="65">
        <f t="shared" si="11"/>
        <v>19.3</v>
      </c>
      <c r="DM6" s="65">
        <f t="shared" si="11"/>
        <v>17.399999999999999</v>
      </c>
      <c r="DN6" s="65">
        <f t="shared" si="11"/>
        <v>17</v>
      </c>
      <c r="DO6" s="65">
        <f t="shared" si="11"/>
        <v>16.5</v>
      </c>
      <c r="DP6" s="65">
        <f t="shared" si="11"/>
        <v>16</v>
      </c>
      <c r="DQ6" s="65" t="str">
        <f>IF(DQ8="-","【-】","【"&amp;SUBSTITUTE(TEXT(DQ8,"#,##0.0"),"-","△")&amp;"】")</f>
        <v>【25.0】</v>
      </c>
      <c r="DR6" s="65">
        <f>IF(DR8="-",NA(),DR8)</f>
        <v>46.4</v>
      </c>
      <c r="DS6" s="65">
        <f t="shared" ref="DS6:EA6" si="12">IF(DS8="-",NA(),DS8)</f>
        <v>48.4</v>
      </c>
      <c r="DT6" s="65">
        <f t="shared" si="12"/>
        <v>53.4</v>
      </c>
      <c r="DU6" s="65">
        <f t="shared" si="12"/>
        <v>57.1</v>
      </c>
      <c r="DV6" s="65">
        <f t="shared" si="12"/>
        <v>61.5</v>
      </c>
      <c r="DW6" s="65">
        <f t="shared" si="12"/>
        <v>50.2</v>
      </c>
      <c r="DX6" s="65">
        <f t="shared" si="12"/>
        <v>54.2</v>
      </c>
      <c r="DY6" s="65">
        <f t="shared" si="12"/>
        <v>53.8</v>
      </c>
      <c r="DZ6" s="65">
        <f t="shared" si="12"/>
        <v>56.1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48.1</v>
      </c>
      <c r="ED6" s="65">
        <f t="shared" ref="ED6:EL6" si="13">IF(ED8="-",NA(),ED8)</f>
        <v>49.7</v>
      </c>
      <c r="EE6" s="65">
        <f t="shared" si="13"/>
        <v>61.3</v>
      </c>
      <c r="EF6" s="65">
        <f t="shared" si="13"/>
        <v>68.900000000000006</v>
      </c>
      <c r="EG6" s="65">
        <f t="shared" si="13"/>
        <v>78.400000000000006</v>
      </c>
      <c r="EH6" s="65">
        <f t="shared" si="13"/>
        <v>67.2</v>
      </c>
      <c r="EI6" s="65">
        <f t="shared" si="13"/>
        <v>70</v>
      </c>
      <c r="EJ6" s="65">
        <f t="shared" si="13"/>
        <v>71</v>
      </c>
      <c r="EK6" s="65">
        <f t="shared" si="13"/>
        <v>73.2</v>
      </c>
      <c r="EL6" s="65">
        <f t="shared" si="13"/>
        <v>73.400000000000006</v>
      </c>
      <c r="EM6" s="65" t="str">
        <f>IF(EM8="-","【-】","【"&amp;SUBSTITUTE(TEXT(EM8,"#,##0.0"),"-","△")&amp;"】")</f>
        <v>【70.0】</v>
      </c>
      <c r="EN6" s="66">
        <f>IF(EN8="-",NA(),EN8)</f>
        <v>216551842</v>
      </c>
      <c r="EO6" s="66">
        <f t="shared" ref="EO6:EW6" si="14">IF(EO8="-",NA(),EO8)</f>
        <v>112152829</v>
      </c>
      <c r="EP6" s="66">
        <f t="shared" si="14"/>
        <v>112182586</v>
      </c>
      <c r="EQ6" s="66">
        <f t="shared" si="14"/>
        <v>108636371</v>
      </c>
      <c r="ER6" s="66">
        <f t="shared" si="14"/>
        <v>109250900</v>
      </c>
      <c r="ES6" s="66">
        <f t="shared" si="14"/>
        <v>42228890</v>
      </c>
      <c r="ET6" s="66">
        <f t="shared" si="14"/>
        <v>36941419</v>
      </c>
      <c r="EU6" s="66">
        <f t="shared" si="14"/>
        <v>38480542</v>
      </c>
      <c r="EV6" s="66">
        <f t="shared" si="14"/>
        <v>38744035</v>
      </c>
      <c r="EW6" s="66">
        <f t="shared" si="14"/>
        <v>40117620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156</v>
      </c>
      <c r="B7" s="63">
        <f t="shared" ref="B7:AG7" si="15">B8</f>
        <v>2019</v>
      </c>
      <c r="C7" s="63">
        <f t="shared" si="15"/>
        <v>10006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10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 t="str">
        <f>O8</f>
        <v>自治体職員 学術・研究機関出身</v>
      </c>
      <c r="P7" s="63" t="str">
        <f>P8</f>
        <v>指定管理者(利用料金制)</v>
      </c>
      <c r="Q7" s="64">
        <f t="shared" si="15"/>
        <v>6</v>
      </c>
      <c r="R7" s="63" t="str">
        <f t="shared" si="15"/>
        <v>-</v>
      </c>
      <c r="S7" s="63" t="str">
        <f t="shared" si="15"/>
        <v>透</v>
      </c>
      <c r="T7" s="63" t="str">
        <f t="shared" si="15"/>
        <v>臨</v>
      </c>
      <c r="U7" s="64">
        <f>U8</f>
        <v>5267762</v>
      </c>
      <c r="V7" s="64">
        <f>V8</f>
        <v>5378</v>
      </c>
      <c r="W7" s="63" t="str">
        <f>W8</f>
        <v>非該当</v>
      </c>
      <c r="X7" s="63" t="str">
        <f t="shared" si="15"/>
        <v>７：１</v>
      </c>
      <c r="Y7" s="64">
        <f t="shared" si="15"/>
        <v>70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70</v>
      </c>
      <c r="AE7" s="64">
        <f t="shared" si="15"/>
        <v>70</v>
      </c>
      <c r="AF7" s="64" t="str">
        <f t="shared" si="15"/>
        <v>-</v>
      </c>
      <c r="AG7" s="64">
        <f t="shared" si="15"/>
        <v>70</v>
      </c>
      <c r="AH7" s="65">
        <f>AH8</f>
        <v>107.5</v>
      </c>
      <c r="AI7" s="65">
        <f t="shared" ref="AI7:AQ7" si="16">AI8</f>
        <v>97</v>
      </c>
      <c r="AJ7" s="65">
        <f t="shared" si="16"/>
        <v>95.2</v>
      </c>
      <c r="AK7" s="65">
        <f t="shared" si="16"/>
        <v>103.1</v>
      </c>
      <c r="AL7" s="65">
        <f t="shared" si="16"/>
        <v>98.7</v>
      </c>
      <c r="AM7" s="65">
        <f t="shared" si="16"/>
        <v>97.7</v>
      </c>
      <c r="AN7" s="65">
        <f t="shared" si="16"/>
        <v>98.4</v>
      </c>
      <c r="AO7" s="65">
        <f t="shared" si="16"/>
        <v>98.2</v>
      </c>
      <c r="AP7" s="65">
        <f t="shared" si="16"/>
        <v>97.5</v>
      </c>
      <c r="AQ7" s="65">
        <f t="shared" si="16"/>
        <v>97.7</v>
      </c>
      <c r="AR7" s="65"/>
      <c r="AS7" s="65">
        <f>AS8</f>
        <v>68.900000000000006</v>
      </c>
      <c r="AT7" s="65">
        <f t="shared" ref="AT7:BB7" si="17">AT8</f>
        <v>55.6</v>
      </c>
      <c r="AU7" s="65">
        <f t="shared" si="17"/>
        <v>59.3</v>
      </c>
      <c r="AV7" s="65">
        <f t="shared" si="17"/>
        <v>63.1</v>
      </c>
      <c r="AW7" s="65">
        <f t="shared" si="17"/>
        <v>67</v>
      </c>
      <c r="AX7" s="65">
        <f t="shared" si="17"/>
        <v>72.2</v>
      </c>
      <c r="AY7" s="65">
        <f t="shared" si="17"/>
        <v>77.900000000000006</v>
      </c>
      <c r="AZ7" s="65">
        <f t="shared" si="17"/>
        <v>78.099999999999994</v>
      </c>
      <c r="BA7" s="65">
        <f t="shared" si="17"/>
        <v>77</v>
      </c>
      <c r="BB7" s="65">
        <f t="shared" si="17"/>
        <v>77.099999999999994</v>
      </c>
      <c r="BC7" s="65"/>
      <c r="BD7" s="65">
        <f>BD8</f>
        <v>188.2</v>
      </c>
      <c r="BE7" s="65">
        <f t="shared" ref="BE7:BM7" si="18">BE8</f>
        <v>204.6</v>
      </c>
      <c r="BF7" s="65">
        <f t="shared" si="18"/>
        <v>176.9</v>
      </c>
      <c r="BG7" s="65">
        <f t="shared" si="18"/>
        <v>171.3</v>
      </c>
      <c r="BH7" s="65">
        <f t="shared" si="18"/>
        <v>167.5</v>
      </c>
      <c r="BI7" s="65">
        <f t="shared" si="18"/>
        <v>139.9</v>
      </c>
      <c r="BJ7" s="65">
        <f t="shared" si="18"/>
        <v>107.2</v>
      </c>
      <c r="BK7" s="65">
        <f t="shared" si="18"/>
        <v>114.4</v>
      </c>
      <c r="BL7" s="65">
        <f t="shared" si="18"/>
        <v>117</v>
      </c>
      <c r="BM7" s="65">
        <f t="shared" si="18"/>
        <v>118.8</v>
      </c>
      <c r="BN7" s="65"/>
      <c r="BO7" s="65">
        <f>BO8</f>
        <v>81.400000000000006</v>
      </c>
      <c r="BP7" s="65">
        <f t="shared" ref="BP7:BX7" si="19">BP8</f>
        <v>35.4</v>
      </c>
      <c r="BQ7" s="65">
        <f t="shared" si="19"/>
        <v>53.7</v>
      </c>
      <c r="BR7" s="65">
        <f t="shared" si="19"/>
        <v>53.8</v>
      </c>
      <c r="BS7" s="65">
        <f t="shared" si="19"/>
        <v>54.3</v>
      </c>
      <c r="BT7" s="65">
        <f t="shared" si="19"/>
        <v>64.900000000000006</v>
      </c>
      <c r="BU7" s="65">
        <f t="shared" si="19"/>
        <v>66.8</v>
      </c>
      <c r="BV7" s="65">
        <f t="shared" si="19"/>
        <v>67.900000000000006</v>
      </c>
      <c r="BW7" s="65">
        <f t="shared" si="19"/>
        <v>66.900000000000006</v>
      </c>
      <c r="BX7" s="65">
        <f t="shared" si="19"/>
        <v>66.099999999999994</v>
      </c>
      <c r="BY7" s="65"/>
      <c r="BZ7" s="66">
        <f>BZ8</f>
        <v>89952</v>
      </c>
      <c r="CA7" s="66">
        <f t="shared" ref="CA7:CI7" si="20">CA8</f>
        <v>79007</v>
      </c>
      <c r="CB7" s="66">
        <f t="shared" si="20"/>
        <v>79939</v>
      </c>
      <c r="CC7" s="66">
        <f t="shared" si="20"/>
        <v>79948</v>
      </c>
      <c r="CD7" s="66">
        <f t="shared" si="20"/>
        <v>88148</v>
      </c>
      <c r="CE7" s="66">
        <f t="shared" si="20"/>
        <v>25920</v>
      </c>
      <c r="CF7" s="66">
        <f t="shared" si="20"/>
        <v>24882</v>
      </c>
      <c r="CG7" s="66">
        <f t="shared" si="20"/>
        <v>25249</v>
      </c>
      <c r="CH7" s="66">
        <f t="shared" si="20"/>
        <v>25711</v>
      </c>
      <c r="CI7" s="66">
        <f t="shared" si="20"/>
        <v>26415</v>
      </c>
      <c r="CJ7" s="65"/>
      <c r="CK7" s="66">
        <f>CK8</f>
        <v>15788</v>
      </c>
      <c r="CL7" s="66">
        <f t="shared" ref="CL7:CT7" si="21">CL8</f>
        <v>17753</v>
      </c>
      <c r="CM7" s="66">
        <f t="shared" si="21"/>
        <v>21588</v>
      </c>
      <c r="CN7" s="66">
        <f t="shared" si="21"/>
        <v>22255</v>
      </c>
      <c r="CO7" s="66">
        <f t="shared" si="21"/>
        <v>22153</v>
      </c>
      <c r="CP7" s="66">
        <f t="shared" si="21"/>
        <v>8159</v>
      </c>
      <c r="CQ7" s="66">
        <f t="shared" si="21"/>
        <v>8797</v>
      </c>
      <c r="CR7" s="66">
        <f t="shared" si="21"/>
        <v>8852</v>
      </c>
      <c r="CS7" s="66">
        <f t="shared" si="21"/>
        <v>9060</v>
      </c>
      <c r="CT7" s="66">
        <f t="shared" si="21"/>
        <v>9135</v>
      </c>
      <c r="CU7" s="65"/>
      <c r="CV7" s="65">
        <f>CV8</f>
        <v>71.3</v>
      </c>
      <c r="CW7" s="65">
        <f t="shared" ref="CW7:DE7" si="22">CW8</f>
        <v>72.400000000000006</v>
      </c>
      <c r="CX7" s="65">
        <f t="shared" si="22"/>
        <v>72.599999999999994</v>
      </c>
      <c r="CY7" s="65">
        <f t="shared" si="22"/>
        <v>59.8</v>
      </c>
      <c r="CZ7" s="65">
        <f t="shared" si="22"/>
        <v>53.8</v>
      </c>
      <c r="DA7" s="65">
        <f t="shared" si="22"/>
        <v>75.2</v>
      </c>
      <c r="DB7" s="65">
        <f t="shared" si="22"/>
        <v>69.5</v>
      </c>
      <c r="DC7" s="65">
        <f t="shared" si="22"/>
        <v>70.3</v>
      </c>
      <c r="DD7" s="65">
        <f t="shared" si="22"/>
        <v>71.099999999999994</v>
      </c>
      <c r="DE7" s="65">
        <f t="shared" si="22"/>
        <v>72</v>
      </c>
      <c r="DF7" s="65"/>
      <c r="DG7" s="65">
        <f>DG8</f>
        <v>36.1</v>
      </c>
      <c r="DH7" s="65">
        <f t="shared" ref="DH7:DP7" si="23">DH8</f>
        <v>35.1</v>
      </c>
      <c r="DI7" s="65">
        <f t="shared" si="23"/>
        <v>39.200000000000003</v>
      </c>
      <c r="DJ7" s="65">
        <f t="shared" si="23"/>
        <v>41.4</v>
      </c>
      <c r="DK7" s="65">
        <f t="shared" si="23"/>
        <v>44</v>
      </c>
      <c r="DL7" s="65">
        <f t="shared" si="23"/>
        <v>19.3</v>
      </c>
      <c r="DM7" s="65">
        <f t="shared" si="23"/>
        <v>17.399999999999999</v>
      </c>
      <c r="DN7" s="65">
        <f t="shared" si="23"/>
        <v>17</v>
      </c>
      <c r="DO7" s="65">
        <f t="shared" si="23"/>
        <v>16.5</v>
      </c>
      <c r="DP7" s="65">
        <f t="shared" si="23"/>
        <v>16</v>
      </c>
      <c r="DQ7" s="65"/>
      <c r="DR7" s="65">
        <f>DR8</f>
        <v>46.4</v>
      </c>
      <c r="DS7" s="65">
        <f t="shared" ref="DS7:EA7" si="24">DS8</f>
        <v>48.4</v>
      </c>
      <c r="DT7" s="65">
        <f t="shared" si="24"/>
        <v>53.4</v>
      </c>
      <c r="DU7" s="65">
        <f t="shared" si="24"/>
        <v>57.1</v>
      </c>
      <c r="DV7" s="65">
        <f t="shared" si="24"/>
        <v>61.5</v>
      </c>
      <c r="DW7" s="65">
        <f t="shared" si="24"/>
        <v>50.2</v>
      </c>
      <c r="DX7" s="65">
        <f t="shared" si="24"/>
        <v>54.2</v>
      </c>
      <c r="DY7" s="65">
        <f t="shared" si="24"/>
        <v>53.8</v>
      </c>
      <c r="DZ7" s="65">
        <f t="shared" si="24"/>
        <v>56.1</v>
      </c>
      <c r="EA7" s="65">
        <f t="shared" si="24"/>
        <v>56.4</v>
      </c>
      <c r="EB7" s="65"/>
      <c r="EC7" s="65">
        <f>EC8</f>
        <v>48.1</v>
      </c>
      <c r="ED7" s="65">
        <f t="shared" ref="ED7:EL7" si="25">ED8</f>
        <v>49.7</v>
      </c>
      <c r="EE7" s="65">
        <f t="shared" si="25"/>
        <v>61.3</v>
      </c>
      <c r="EF7" s="65">
        <f t="shared" si="25"/>
        <v>68.900000000000006</v>
      </c>
      <c r="EG7" s="65">
        <f t="shared" si="25"/>
        <v>78.400000000000006</v>
      </c>
      <c r="EH7" s="65">
        <f t="shared" si="25"/>
        <v>67.2</v>
      </c>
      <c r="EI7" s="65">
        <f t="shared" si="25"/>
        <v>70</v>
      </c>
      <c r="EJ7" s="65">
        <f t="shared" si="25"/>
        <v>71</v>
      </c>
      <c r="EK7" s="65">
        <f t="shared" si="25"/>
        <v>73.2</v>
      </c>
      <c r="EL7" s="65">
        <f t="shared" si="25"/>
        <v>73.400000000000006</v>
      </c>
      <c r="EM7" s="65"/>
      <c r="EN7" s="66">
        <f>EN8</f>
        <v>216551842</v>
      </c>
      <c r="EO7" s="66">
        <f t="shared" ref="EO7:EW7" si="26">EO8</f>
        <v>112152829</v>
      </c>
      <c r="EP7" s="66">
        <f t="shared" si="26"/>
        <v>112182586</v>
      </c>
      <c r="EQ7" s="66">
        <f t="shared" si="26"/>
        <v>108636371</v>
      </c>
      <c r="ER7" s="66">
        <f t="shared" si="26"/>
        <v>109250900</v>
      </c>
      <c r="ES7" s="66">
        <f t="shared" si="26"/>
        <v>42228890</v>
      </c>
      <c r="ET7" s="66">
        <f t="shared" si="26"/>
        <v>36941419</v>
      </c>
      <c r="EU7" s="66">
        <f t="shared" si="26"/>
        <v>38480542</v>
      </c>
      <c r="EV7" s="66">
        <f t="shared" si="26"/>
        <v>38744035</v>
      </c>
      <c r="EW7" s="66">
        <f t="shared" si="26"/>
        <v>40117620</v>
      </c>
      <c r="EX7" s="66"/>
    </row>
    <row r="8" spans="1:154" s="67" customFormat="1" x14ac:dyDescent="0.15">
      <c r="A8" s="48"/>
      <c r="B8" s="68">
        <v>2019</v>
      </c>
      <c r="C8" s="68">
        <v>10006</v>
      </c>
      <c r="D8" s="68">
        <v>46</v>
      </c>
      <c r="E8" s="68">
        <v>6</v>
      </c>
      <c r="F8" s="68">
        <v>0</v>
      </c>
      <c r="G8" s="68">
        <v>10</v>
      </c>
      <c r="H8" s="68" t="s">
        <v>157</v>
      </c>
      <c r="I8" s="68" t="s">
        <v>157</v>
      </c>
      <c r="J8" s="68" t="s">
        <v>158</v>
      </c>
      <c r="K8" s="68" t="s">
        <v>159</v>
      </c>
      <c r="L8" s="68" t="s">
        <v>160</v>
      </c>
      <c r="M8" s="68" t="s">
        <v>161</v>
      </c>
      <c r="N8" s="68" t="s">
        <v>162</v>
      </c>
      <c r="O8" s="68" t="s">
        <v>163</v>
      </c>
      <c r="P8" s="68" t="s">
        <v>164</v>
      </c>
      <c r="Q8" s="69">
        <v>6</v>
      </c>
      <c r="R8" s="68" t="s">
        <v>38</v>
      </c>
      <c r="S8" s="68" t="s">
        <v>165</v>
      </c>
      <c r="T8" s="68" t="s">
        <v>166</v>
      </c>
      <c r="U8" s="69">
        <v>5267762</v>
      </c>
      <c r="V8" s="69">
        <v>5378</v>
      </c>
      <c r="W8" s="68" t="s">
        <v>167</v>
      </c>
      <c r="X8" s="70" t="s">
        <v>168</v>
      </c>
      <c r="Y8" s="69">
        <v>70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70</v>
      </c>
      <c r="AE8" s="69">
        <v>70</v>
      </c>
      <c r="AF8" s="69" t="s">
        <v>38</v>
      </c>
      <c r="AG8" s="69">
        <v>70</v>
      </c>
      <c r="AH8" s="71">
        <v>107.5</v>
      </c>
      <c r="AI8" s="71">
        <v>97</v>
      </c>
      <c r="AJ8" s="71">
        <v>95.2</v>
      </c>
      <c r="AK8" s="71">
        <v>103.1</v>
      </c>
      <c r="AL8" s="71">
        <v>98.7</v>
      </c>
      <c r="AM8" s="71">
        <v>97.7</v>
      </c>
      <c r="AN8" s="71">
        <v>98.4</v>
      </c>
      <c r="AO8" s="71">
        <v>98.2</v>
      </c>
      <c r="AP8" s="71">
        <v>97.5</v>
      </c>
      <c r="AQ8" s="71">
        <v>97.7</v>
      </c>
      <c r="AR8" s="71">
        <v>98.2</v>
      </c>
      <c r="AS8" s="71">
        <v>68.900000000000006</v>
      </c>
      <c r="AT8" s="71">
        <v>55.6</v>
      </c>
      <c r="AU8" s="71">
        <v>59.3</v>
      </c>
      <c r="AV8" s="71">
        <v>63.1</v>
      </c>
      <c r="AW8" s="71">
        <v>67</v>
      </c>
      <c r="AX8" s="71">
        <v>72.2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89.5</v>
      </c>
      <c r="BD8" s="72">
        <v>188.2</v>
      </c>
      <c r="BE8" s="72">
        <v>204.6</v>
      </c>
      <c r="BF8" s="72">
        <v>176.9</v>
      </c>
      <c r="BG8" s="72">
        <v>171.3</v>
      </c>
      <c r="BH8" s="72">
        <v>167.5</v>
      </c>
      <c r="BI8" s="72">
        <v>139.9</v>
      </c>
      <c r="BJ8" s="72">
        <v>107.2</v>
      </c>
      <c r="BK8" s="72">
        <v>114.4</v>
      </c>
      <c r="BL8" s="72">
        <v>117</v>
      </c>
      <c r="BM8" s="72">
        <v>118.8</v>
      </c>
      <c r="BN8" s="72">
        <v>59.6</v>
      </c>
      <c r="BO8" s="71">
        <v>81.400000000000006</v>
      </c>
      <c r="BP8" s="71">
        <v>35.4</v>
      </c>
      <c r="BQ8" s="71">
        <v>53.7</v>
      </c>
      <c r="BR8" s="71">
        <v>53.8</v>
      </c>
      <c r="BS8" s="71">
        <v>54.3</v>
      </c>
      <c r="BT8" s="71">
        <v>64.900000000000006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74.7</v>
      </c>
      <c r="BZ8" s="72">
        <v>89952</v>
      </c>
      <c r="CA8" s="72">
        <v>79007</v>
      </c>
      <c r="CB8" s="72">
        <v>79939</v>
      </c>
      <c r="CC8" s="72">
        <v>79948</v>
      </c>
      <c r="CD8" s="72">
        <v>88148</v>
      </c>
      <c r="CE8" s="72">
        <v>25920</v>
      </c>
      <c r="CF8" s="72">
        <v>24882</v>
      </c>
      <c r="CG8" s="72">
        <v>25249</v>
      </c>
      <c r="CH8" s="72">
        <v>25711</v>
      </c>
      <c r="CI8" s="72">
        <v>26415</v>
      </c>
      <c r="CJ8" s="71">
        <v>53621</v>
      </c>
      <c r="CK8" s="72">
        <v>15788</v>
      </c>
      <c r="CL8" s="72">
        <v>17753</v>
      </c>
      <c r="CM8" s="72">
        <v>21588</v>
      </c>
      <c r="CN8" s="72">
        <v>22255</v>
      </c>
      <c r="CO8" s="72">
        <v>22153</v>
      </c>
      <c r="CP8" s="72">
        <v>8159</v>
      </c>
      <c r="CQ8" s="72">
        <v>8797</v>
      </c>
      <c r="CR8" s="72">
        <v>8852</v>
      </c>
      <c r="CS8" s="72">
        <v>9060</v>
      </c>
      <c r="CT8" s="72">
        <v>9135</v>
      </c>
      <c r="CU8" s="71">
        <v>15586</v>
      </c>
      <c r="CV8" s="72">
        <v>71.3</v>
      </c>
      <c r="CW8" s="72">
        <v>72.400000000000006</v>
      </c>
      <c r="CX8" s="72">
        <v>72.599999999999994</v>
      </c>
      <c r="CY8" s="72">
        <v>59.8</v>
      </c>
      <c r="CZ8" s="72">
        <v>53.8</v>
      </c>
      <c r="DA8" s="72">
        <v>75.2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54.6</v>
      </c>
      <c r="DG8" s="72">
        <v>36.1</v>
      </c>
      <c r="DH8" s="72">
        <v>35.1</v>
      </c>
      <c r="DI8" s="72">
        <v>39.200000000000003</v>
      </c>
      <c r="DJ8" s="72">
        <v>41.4</v>
      </c>
      <c r="DK8" s="72">
        <v>44</v>
      </c>
      <c r="DL8" s="72">
        <v>19.3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25</v>
      </c>
      <c r="DR8" s="71">
        <v>46.4</v>
      </c>
      <c r="DS8" s="71">
        <v>48.4</v>
      </c>
      <c r="DT8" s="71">
        <v>53.4</v>
      </c>
      <c r="DU8" s="71">
        <v>57.1</v>
      </c>
      <c r="DV8" s="71">
        <v>61.5</v>
      </c>
      <c r="DW8" s="71">
        <v>50.2</v>
      </c>
      <c r="DX8" s="71">
        <v>54.2</v>
      </c>
      <c r="DY8" s="71">
        <v>53.8</v>
      </c>
      <c r="DZ8" s="71">
        <v>56.1</v>
      </c>
      <c r="EA8" s="71">
        <v>56.4</v>
      </c>
      <c r="EB8" s="71">
        <v>53.5</v>
      </c>
      <c r="EC8" s="71">
        <v>48.1</v>
      </c>
      <c r="ED8" s="71">
        <v>49.7</v>
      </c>
      <c r="EE8" s="71">
        <v>61.3</v>
      </c>
      <c r="EF8" s="71">
        <v>68.900000000000006</v>
      </c>
      <c r="EG8" s="71">
        <v>78.400000000000006</v>
      </c>
      <c r="EH8" s="71">
        <v>67.2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70</v>
      </c>
      <c r="EN8" s="72">
        <v>216551842</v>
      </c>
      <c r="EO8" s="72">
        <v>112152829</v>
      </c>
      <c r="EP8" s="72">
        <v>112182586</v>
      </c>
      <c r="EQ8" s="72">
        <v>108636371</v>
      </c>
      <c r="ER8" s="72">
        <v>109250900</v>
      </c>
      <c r="ES8" s="72">
        <v>42228890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169</v>
      </c>
      <c r="C10" s="77" t="s">
        <v>170</v>
      </c>
      <c r="D10" s="77" t="s">
        <v>171</v>
      </c>
      <c r="E10" s="77" t="s">
        <v>172</v>
      </c>
      <c r="F10" s="77" t="s">
        <v>173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2021-01-29T07:55:57Z</cp:lastPrinted>
  <dcterms:created xsi:type="dcterms:W3CDTF">2020-12-15T03:49:01Z</dcterms:created>
  <dcterms:modified xsi:type="dcterms:W3CDTF">2021-01-29T08:00:04Z</dcterms:modified>
  <cp:category/>
</cp:coreProperties>
</file>